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erial EFs" sheetId="1" r:id="rId4"/>
    <sheet state="visible" name="Manufacturing EFs" sheetId="2" r:id="rId5"/>
    <sheet state="visible" name="Transportation EFs" sheetId="3" r:id="rId6"/>
    <sheet state="visible" name="Electricity EFs" sheetId="4" r:id="rId7"/>
    <sheet state="visible" name="Notes" sheetId="5" r:id="rId8"/>
    <sheet state="visible" name="EPD Review" sheetId="6" r:id="rId9"/>
    <sheet state="visible" name="Materisl-Archieved" sheetId="7" r:id="rId10"/>
    <sheet state="visible" name="Manufacturing-Archieved" sheetId="8" r:id="rId11"/>
  </sheets>
  <definedNames>
    <definedName hidden="1" localSheetId="0" name="_xlnm._FilterDatabase">'Material EFs'!$A$1:$K$1021</definedName>
    <definedName hidden="1" localSheetId="1" name="_xlnm._FilterDatabase">'Manufacturing EFs'!$B$1:$R$2117</definedName>
    <definedName hidden="1" localSheetId="6" name="_xlnm._FilterDatabase">'Materisl-Archieved'!$A$1:$R$196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47">
      <text>
        <t xml:space="preserve">@dimuthu@ecyber.com , per ChatGPT, 
Elastomeric mesh is not commonly used in standard furniture, interior fit-outs, or catering applications. It is typically reserved for niche products such as performance seating, athletic gear, or medical supports. No Type III EPDs are currently available for elastomeric or spandex-based meshes, and no suitable proxies exist due to their unique elasticity and composition. Given its limited relevance and lack of LCA data, it is recommended to remove this material from the dataset unless a specific product line requires it.
Suggest we archive this material.
_Assigned to dimuthu@ecyber.com_
	-Sandeep Gunasingham</t>
      </text>
    </comment>
    <comment authorId="0" ref="D159">
      <text>
        <t xml:space="preserve">@dimuthu@ecyber.com , per ChatGPT,
Hybrid Mesh: No EPD available due to complex multi-material nature. These are custom-built and not standard in your categories. Recommend removing to avoid modeling uncertainty.
Suggest we archive this material
	-Sandeep Gunasingham</t>
      </text>
    </comment>
    <comment authorId="0" ref="D157">
      <text>
        <t xml:space="preserve">@dimuthu@ecyber.com , per ChatGPT
Conductive Mesh: No applicable EPD exists. Typically found in smart textiles or electronics-integrated surfaces — not relevant for standard furniture/interior/catering. Recommend exclusion.
Suggest we archive this material type.
_Assigned to dimuthu@ecyber.com_
	-Sandeep Gunasingham
Ok
	-Dimuthu Vijerathne
----
@dimuthu@ecyber.com , per ChatGPT,
Acrylic Mesh: No EPD identified. Very limited use in decorative or semi-rigid panels. Can be removed from the list unless there's a known or pending application.
Suggest we archive this material
_Assigned to dimuthu@ecyber.com_
	-Sandeep Gunasingham
I agree with this approach as well, and we will proceed accordingly.  I do have some concerns regarding leather and, to some extent, glass.
	-Dimuthu Vijerathne</t>
      </text>
    </comment>
    <comment authorId="0" ref="K181">
      <text>
        <t xml:space="preserve">@sandeep.g@ecyber.com Arrange the link accordingly please (Newly Added).
_Assigned to sandeep.g@ecyber.com_
	-Dimuthu Vijerathne</t>
      </text>
    </comment>
    <comment authorId="0" ref="F110">
      <text>
        <t xml:space="preserve">@sandeep.g@ecyber.com This is extremely high, but i double checked. We better refer for another source.
	-Dimuthu Vijerathne</t>
      </text>
    </comment>
    <comment authorId="0" ref="I127">
      <text>
        <t xml:space="preserve">@dimuthu@ecyber.com, is this correct?
_Assigned to dimuthu@ecyber.com_
	-Sandeep Gunasingham
@sandeep.g@ecyber.com This explanation was generated using ChatGPT. Should we keep it as a general comment?
	-Dimuthu Vijerathne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@dimuthu@ecyber.com , these ones can be listed as Global right?
_Assigned to dimuthu@ecyber.com_
	-Sandeep Gunasingham
Its Italy
	-Dimuthu Vijerathne</t>
      </text>
    </comment>
    <comment authorId="0" ref="J427">
      <text>
        <t xml:space="preserve">@dimuthu@ecyber.com did you manage to access the full journal or just refer to the abstract?
_Assigned to dimuthu@ecyber.com_
	-Sandeep Gunasingham
Full journal. It’s the paid version that a friend of mine, who has access to subscription journals at Northumbria University in the UK—provided to me.
	-Dimuthu Vijerathne</t>
      </text>
    </comment>
    <comment authorId="0" ref="E391">
      <text>
        <t xml:space="preserve">@dimuthu@ecyber.com , is it V 3.10 or 3.11?
_Assigned to dimuthu@ecyber.com_
	-Sandeep Gunasingham
3.11. I updated accordingly
	-Dimuthu Vijerathne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2">
      <text>
        <t xml:space="preserve">@sandeep.g@ecyber.com Previously, we referred to nylon mesh with a CO2e of 1.65 for all these mesh types. However, this one shows 13.02 CO2e. How should we proceed?
	-Dimuthu Vijerathne</t>
      </text>
    </comment>
    <comment authorId="0" ref="F11">
      <text>
        <t xml:space="preserve">@sandeep.g@ecyber.com This is also a fabric, not a mesh. I will still add it into the mesh category.
	-Dimuthu Vijerathne
But can it be used as a close proxy? Please check.
Per Google Gemini - Polyester mesh is a common material used in furniture, particularly for office chairs and outdoor furniture. Its breathability, durability, and resistance to stretching and shrinking make it a practical choice for these application.
We need to make sure we cover the key materials in our platform relevant for the furniture, interior fit out and catering categories.
	-Sandeep Gunasingham
Yes, I l add this Sandeep.
	-Dimuthu Vijerathne</t>
      </text>
    </comment>
    <comment authorId="0" ref="F8">
      <text>
        <t xml:space="preserve">@sandeep.g@ecyber.com "DECLARED UNIT: Providing a reinforcement of the cement base layer on 1 m2 of wall". This looks not a correct fit.
	-Dimuthu Vijerathne</t>
      </text>
    </comment>
    <comment authorId="0" ref="A6">
      <text>
        <t xml:space="preserve">@dimuthu@ecyber.com , are we adding this epd to the database for Polyester Mesh?
	-Sandeep Gunasingham
This is fabric with a mesh structure, not a mesh.
	-Dimuthu Vijerathne
But can it be used as a close proxy at least? Please check. 
Per Google Gemini - Polyester mesh is a common material used in furniture, particularly for office chairs and outdoor furniture. Its breathability, durability, and resistance to stretching and shrinking make it a practical choice for these application
	-Sandeep Gunasingham
Ok then. We will keep it as a proxy.
	-Dimuthu Vijerathne</t>
      </text>
    </comment>
    <comment authorId="0" ref="F7">
      <text>
        <t xml:space="preserve">@sandeep.g@ecyber.com Added: Only wrought Al
	-Dimuthu Vijerathne</t>
      </text>
    </comment>
    <comment authorId="0" ref="F5">
      <text>
        <t xml:space="preserve">@sandeep.g@ecyber.com This shows an overall negative emission factor primarily due to biogenic carbon uptake, so it's best to set it aside for now.
	-Dimuthu Vijerathne</t>
      </text>
    </comment>
  </commentList>
</comments>
</file>

<file path=xl/sharedStrings.xml><?xml version="1.0" encoding="utf-8"?>
<sst xmlns="http://schemas.openxmlformats.org/spreadsheetml/2006/main" count="13638" uniqueCount="1317">
  <si>
    <t>Country/Region</t>
  </si>
  <si>
    <t>Material ID</t>
  </si>
  <si>
    <t>Material Category</t>
  </si>
  <si>
    <t>Material Subtype</t>
  </si>
  <si>
    <t>Per Unit</t>
  </si>
  <si>
    <t>kg CO2e</t>
  </si>
  <si>
    <t>EF Source</t>
  </si>
  <si>
    <t>EF Type</t>
  </si>
  <si>
    <t>Type Rationale</t>
  </si>
  <si>
    <t>Source Dataset Name</t>
  </si>
  <si>
    <t>Source UUID / Link</t>
  </si>
  <si>
    <t>Use Case</t>
  </si>
  <si>
    <t>Ecoinvent  Rationale</t>
  </si>
  <si>
    <t>Rest-of-World</t>
  </si>
  <si>
    <t>MAT-Wood-0001</t>
  </si>
  <si>
    <t>Wood</t>
  </si>
  <si>
    <t>Oak</t>
  </si>
  <si>
    <t>kg</t>
  </si>
  <si>
    <t>Ecoinvent</t>
  </si>
  <si>
    <t>Direct</t>
  </si>
  <si>
    <t>A specific emission factor was applied based on a direct match to the selected material.</t>
  </si>
  <si>
    <t>hardwood forestry, oak, sustainable forest management: cleft timber, measured as dry mass</t>
  </si>
  <si>
    <t>https://ecoquery.ecoinvent.org/3.11/apos/dataset/10867/impact_assessment</t>
  </si>
  <si>
    <t>Maple  
✅ Suitable for furniture and interior fit-outs due to its high strength, durability, fine grain, and attractive aesthetics, making it ideal for visible surfaces such as tabletops, cabinetry, and decorative panels. Its good machinability and ability to take finishes well make it a preferred choice for detailed woodworking and custom designs. Maple is also appropriate for structural components where visual appeal is important. 
❌ Not suitable for catering equipment or environments with high moisture exposure, such as kitchens or bathrooms, unless properly treated with sealants or finishes to prevent warping and degradation. Additionally, maple may not be the best choice for projects with strict budget constraints due to its higher cost compared to other wood options. It is crucial to ensure that the maple is sourced from sustainably managed forests to minimize environmental impact.</t>
  </si>
  <si>
    <t>Germany</t>
  </si>
  <si>
    <t>MAT-Wood-0002</t>
  </si>
  <si>
    <t>https://ecoquery.ecoinvent.org/3.11/cutoff/dataset/10867/documentation</t>
  </si>
  <si>
    <t>Oak
✅ Suitable for interior fit-outs, furniture, and catering equipment applications where a renewable, low-embodied energy wood with natural aesthetics is desired. Ideal for environments with moderate humidity and where moderate strength is sufficient, such as residential furniture, decorative wall paneling, light-duty interior structures, and non-food-contact catering equipment like serving trays or decorative elements.
❌ Not suitable for environments with high moisture exposure, such as bathrooms or kitchens, or for applications requiring high load-bearing capacity, such as heavy-duty shelving, structural components, or catering equipment that involves direct food contact or exposure to high moisture and heat. Oak cleft timber may degrade faster in these conditions compared to treated or engineered wood products, which offer enhanced durability and moisture resistance.</t>
  </si>
  <si>
    <t>Global</t>
  </si>
  <si>
    <t>MAT-Wood-0003</t>
  </si>
  <si>
    <t>Maple</t>
  </si>
  <si>
    <t>Average</t>
  </si>
  <si>
    <t>A category-average emission factor was applied as no close match was identified for the specified material.</t>
  </si>
  <si>
    <t>MAT-Wood-0004</t>
  </si>
  <si>
    <t>Cherry</t>
  </si>
  <si>
    <t>Cherry  
✅ Suitable for furniture and interior applications where aesthetic appeal is a priority. Its rich color and smooth grain make it a popular choice for decorative surfaces, cabinetry, and fine furniture. It is known for its excellent workability and ability to take finishes well, enhancing its visual appeal. 
❌ Not suitable for environments with high moisture exposure, such as bathrooms or kitchens, unless properly sealed. Its tendency to dent and scratch more easily than harder woods makes it less ideal for heavy-use areas without additional protection. Cherry is generally not suitable for catering equipment due to its susceptibility to moisture and wear, which can compromise its durability in such demanding environments.</t>
  </si>
  <si>
    <t>MAT-Wood-0005</t>
  </si>
  <si>
    <t>Walnut</t>
  </si>
  <si>
    <t>Walnut  
✅ Suitable for high-end furniture and interior fit-outs due to its rich dark color, fine grain, and excellent strength, offering both durability and premium aesthetics. It is particularly suitable for decorative surfaces, cabinetry, and statement pieces where visual appeal and longevity are prioritized. Its natural resistance to wear makes it a preferred choice for areas with moderate use. 
❌ Not suitable for environments with high moisture or heavy wear without appropriate protective finishes, as it can be susceptible to damage in such conditions. Additionally, its higher cost and environmental impact, due to slow growth and resource-intensive harvesting, may limit its use in budget-conscious or sustainability-focused projects. For catering equipment, where exposure to moisture and frequent cleaning is common, alternative materials with better moisture resistance and lower environmental impact should be considered.</t>
  </si>
  <si>
    <t>MAT-Wood-0006</t>
  </si>
  <si>
    <t>Beech</t>
  </si>
  <si>
    <t>hardwood forestry, beech, sustainable forest management: cleft timber, measured as dry mass</t>
  </si>
  <si>
    <t>https://ecoquery.ecoinvent.org/3.11/cutoff/dataset/10723/documentation</t>
  </si>
  <si>
    <t>Beech
✅ Suitable for interior fit-outs and furniture applications where a renewable, low-embodied energy wood with natural aesthetics and moderate strength is desired. Ideal for indoor furniture, cabinetry, and decorative elements where exposure to moisture is minimal and aesthetic appeal is prioritized. 
❌ Not suitable for environments with high moisture levels, such as bathrooms or kitchens, or for applications requiring high durability and load-bearing capacity, such as heavy-duty furniture or outdoor use. Beech is also not recommended for catering equipment that may be exposed to frequent cleaning or moisture, as it may degrade faster compared to treated or engineered wood products.</t>
  </si>
  <si>
    <t>MAT-Wood-0007</t>
  </si>
  <si>
    <t>https://ecoquery.ecoinvent.org/3.11/cutoff/dataset/12077/impact_assessment</t>
  </si>
  <si>
    <t>MAT-Wood-0008</t>
  </si>
  <si>
    <t>Mahogany</t>
  </si>
  <si>
    <t>Mahogany  
✅ Suitable for premium furniture and interior fit-outs due to its rich reddish-brown color, excellent workability, and natural resistance to decay. It offers long-lasting durability and high aesthetic value, making it ideal for decorative veneers, fine cabinetry, and high-end interior applications where visual appeal and craftsmanship are prioritized. 
❌ Not suitable for high-moisture or outdoor applications without proper treatment, as it can be susceptible to weathering and moisture damage. Additionally, due to its slow growth and overharvesting concerns, mahogany has a higher environmental impact and cost, making it less favorable for budget-conscious or sustainability-focused projects. It is also not recommended for catering equipment, where durability and resistance to frequent cleaning and moisture exposure are critical.</t>
  </si>
  <si>
    <t>MAT-Wood-0009</t>
  </si>
  <si>
    <t>Pine</t>
  </si>
  <si>
    <t>softwood forestry, pine, sustainable forest management-cleft timber, measured as dry mass</t>
  </si>
  <si>
    <t>https://ecoquery.ecoinvent.org/3.11/cutoff/dataset/11560/documentation</t>
  </si>
  <si>
    <t>Pine
✅ Suitable for rustic-style furniture and interior design accents due to its appealing natural aesthetics and renewable sourcing. It is suitable for decorative or low-load applications in catering furnishings, where moderate mechanical strength is sufficient. Pine's lightweight nature makes it easy to work with for simple designs and non-structural elements. 
❌ Not suitable for applications requiring high dimensional stability, such as precision-machined components or areas with significant temperature and humidity fluctuations. It is also unsuitable for environments where high fire resistance is necessary. Additionally, using pine as fuelwood should be avoided in favor of long-life applications to minimize emissions.</t>
  </si>
  <si>
    <t>MAT-Wood-0010</t>
  </si>
  <si>
    <t>https://ecoquery.ecoinvent.org/3.11/cutoff/dataset/10618/documentation</t>
  </si>
  <si>
    <t>Sweden</t>
  </si>
  <si>
    <t>MAT-Wood-0011</t>
  </si>
  <si>
    <t>https://ecoquery.ecoinvent.org/3.11/cutoff/dataset/11724/documentation</t>
  </si>
  <si>
    <t>MAT-Wood-0012</t>
  </si>
  <si>
    <t>Birch</t>
  </si>
  <si>
    <t>hardwood forestry, birch, sustainable forest management-cleft timber, measured as dry mass</t>
  </si>
  <si>
    <t>https://ecoquery.ecoinvent.org/3.11/cutoff/dataset/10725/documentation</t>
  </si>
  <si>
    <t>Birch
✅ Suitable for indoor furniture and interior applications where moderate strength and a light, clean appearance are desired. Birch is sustainably sourced in Sweden, providing a good balance of workability and cost. It is ideal for applications such as cabinetry, shelving, and decorative panels where aesthetics and ease of machining are important. 
❌ Not suitable for high-moisture environments or catering equipment that requires high resistance to decay and water absorption, unless properly treated with sealants or finishes. Birch may also not be the best choice for applications demanding the prestige or hardness of denser hardwoods, such as high-end dining tables or heavy-duty work surfaces.</t>
  </si>
  <si>
    <t>MAT-Wood-0013</t>
  </si>
  <si>
    <t>https://ecoquery.ecoinvent.org/3.11/cutoff/dataset/11808/documentation</t>
  </si>
  <si>
    <t>MAT-Wood-0014</t>
  </si>
  <si>
    <t>Teak</t>
  </si>
  <si>
    <t>Teak  
✅ Suitable for furniture and interior fit-outs that demand exceptional durability, natural resistance to corrosion and termites, and a rich, golden-brown aesthetic that enhances with age. It is ideal for both indoor and outdoor applications, particularly in high-end residential and commercial settings where longevity and luxury are prioritized. 
❌ Not suitable for projects with strict sustainability criteria due to its slow growth rate and significant environmental impact associated with harvesting. It is also not ideal for budget-conscious projects, as it can be cost-prohibitive compared to alternative hardwoods or engineered materials. Additionally, for catering equipment, teak may not be the best choice due to its weight and maintenance requirements, which can be impractical in fast-paced environments.</t>
  </si>
  <si>
    <t>MAT-Wood-0015</t>
  </si>
  <si>
    <t>Ash</t>
  </si>
  <si>
    <t>Ash
✅ Suitable for furniture and interior fit-outs due to its high strength, good shock resistance, and attractive grain. It is ideal for structural and visible applications such as cabinetry, flooring, and decorative paneling. Its moderate cost makes it an economical choice for both residential and commercial projects. 
❌ Not suitable for catering equipment or environments with high moisture or outdoor exposure unless it undergoes proper treatment. Its moderate decay resistance means it can be susceptible to rot and degradation when exposed to moisture. Additionally, when used with metal fasteners, there is a risk of corrosion unless protective measures are taken. Therefore, it is not ideal for outdoor furniture, decking, or any application where it would be exposed to the elements without adequate protection.</t>
  </si>
  <si>
    <t>MAT-Wood-0016</t>
  </si>
  <si>
    <t>Alder</t>
  </si>
  <si>
    <t>Alder  
✅ Suitable for indoor furniture and interior fit-outs due to its fine, uniform texture and ease of machining. It offers good strength and an affordable cost, providing a warm aesthetic with a smooth finish. It is particularly well-suited for applications where a smooth, polished appearance is desired, such as cabinetry, paneling, and decorative elements.
❌ Not Suitable for environments with high moisture or outdoor use because it has low natural decay resistance. It is prone to damage in such conditions and may require protective coatings to enhance its durability. Additionally, when used in conjunction with metal fittings, care must be taken to prevent corrosion, as moisture can exacerbate this issue. Due to its low resistance to moisture and potential for decay, alder is not suitable for catering equipment that may be exposed to frequent cleaning, moisture, or food contact.</t>
  </si>
  <si>
    <t>MAT-Wood-0017</t>
  </si>
  <si>
    <t>Rubberwood</t>
  </si>
  <si>
    <t>Rubberwood  
✅ Suitable for indoor furniture and interior fit-outs due to its sustainability as a plantation hardwood, which makes it an eco-friendly choice. It has good strength, an attractive grain, and is relatively low cost, making it ideal for affordable furniture options. Rubberwood is particularly well-suited for items like tables, chairs, and cabinetry in dry, indoor environments. 
❌ Not suitable for high-moisture environments, outdoor use, or catering equipment that may be exposed to water or humidity without proper treatment. Rubberwood has moderate susceptibility to fungal decay and insect attack, which can lead to increased maintenance costs if not properly treated. It is not recommended for use in kitchens, bathrooms, or outdoor settings unless it is adequately sealed and maintained to prevent moisture damage.</t>
  </si>
  <si>
    <t>MAT-Wood-0018</t>
  </si>
  <si>
    <t>Rosewood</t>
  </si>
  <si>
    <t>Rosewood  
✅ Suitable for high-end furniture and interior fit-outs where luxury and aesthetics are prioritized. Its exceptional strength, rich color, and natural durability make it ideal for decorative and structural applications in premium settings. Rosewood is particularly valued for its ability to hold intricate carvings and its resistance to wear, making it a preferred choice for heirloom-quality pieces. 
❌ Not suitable for projects with budget constraints or where sustainability is a priority. Rosewood is often expensive and associated with illegal logging and deforestation, raising significant environmental and ethical concerns. It is not recommended for use in catering equipment due to its cost and the need for materials that can withstand frequent cleaning and exposure to food and moisture.</t>
  </si>
  <si>
    <t>MAT-Wood-0019</t>
  </si>
  <si>
    <t>Poplar</t>
  </si>
  <si>
    <t xml:space="preserve">Poplar  
✅ Suitable for lightweight furniture and interior components, such as cabinets, drawers, and decorative moldings, due to its ease of machining, affordability, and smooth finish. It is ideal for painted surfaces and cost-effective applications where aesthetics and low weight are prioritized over structural strength. 
❌ Not suitable for high-stress structural uses, such as load-bearing furniture or frames, due to its relatively low strength and density. It is also unsuitable for outdoor environments or areas with high moisture exposure, as it lacks durability and moisture resistance, which can lead to warping, swelling, and a reduced lifespan. Poplar should be avoided in catering equipment that requires high durability or exposure to moisture and heat. </t>
  </si>
  <si>
    <t>Philippines</t>
  </si>
  <si>
    <t>MAT-Wood-0020</t>
  </si>
  <si>
    <t>Natural Bamboo</t>
  </si>
  <si>
    <t>market for flattened bamboo</t>
  </si>
  <si>
    <t>https://ecoquery.ecoinvent.org/3.11/cutoff/dataset/24664/documentation</t>
  </si>
  <si>
    <t>Natural Bamboo
✅ Suitable for sustainable interior fit-outs and lightweight furniture applications where flexibility, renewability, and low embodied energy are prioritized. Ideal for decorative wall panels, room dividers, and furniture components that do not bear heavy loads. Its aesthetic appeal and natural finish make it a popular choice for eco-friendly design themes. In catering equipment, it can be used for non-structural elements like decorative serving trays or utensil holders, where its natural look and lightweight properties are advantageous.
❌ Not suitable for high-load structural applications, such as load-bearing furniture frames or flooring, due to its handcrafted, untreated nature. Additionally, it is not recommended for environments with high moisture exposure, such as bathrooms or outdoor settings, unless properly treated or sealed to enhance durability and moisture resistance. In catering, it should not be used for heavy-duty kitchen equipment or surfaces that require high durability and moisture resistance.</t>
  </si>
  <si>
    <t>MAT-Wood-0021</t>
  </si>
  <si>
    <t>https://ecoquery.ecoinvent.org/3.11/cutoff/dataset/24863/documentation</t>
  </si>
  <si>
    <t>Colombia</t>
  </si>
  <si>
    <t>MAT-Wood-0022</t>
  </si>
  <si>
    <t>https://ecoquery.ecoinvent.org/3.11/cutoff/dataset/25033/documentation</t>
  </si>
  <si>
    <t>Brazil</t>
  </si>
  <si>
    <t>MAT-Wood-0023</t>
  </si>
  <si>
    <t>https://ecoquery.ecoinvent.org/3.11/cutoff/dataset/25069/documentation</t>
  </si>
  <si>
    <t>China</t>
  </si>
  <si>
    <t>MAT-Wood-0024</t>
  </si>
  <si>
    <t>https://ecoquery.ecoinvent.org/3.11/cutoff/dataset/25192/documentation</t>
  </si>
  <si>
    <t>Ecuador</t>
  </si>
  <si>
    <t>MAT-Wood-0025</t>
  </si>
  <si>
    <t>https://ecoquery.ecoinvent.org/3.11/cutoff/dataset/29248/documentation</t>
  </si>
  <si>
    <t>MAT-Wood-0026</t>
  </si>
  <si>
    <t>Strand-Woven Bamboo</t>
  </si>
  <si>
    <t>EPD</t>
  </si>
  <si>
    <t>Holse &amp; Wibroe Strand Woven Bamboo</t>
  </si>
  <si>
    <t>EPD_StrandWovenBamboo_Global_S-P-08362_2023-05_to_2028-05.pdf</t>
  </si>
  <si>
    <t>Strand-Woven Bamboo  
✅ Suitable for indoor furniture and interior applications due to its high strength, durability, and appealing natural aesthetics. It is a sustainable choice as it is made from a fast-growing renewable resource. Additionally, it offers good moisture resistance and is cost-effective compared to traditional hardwoods, making it a practical option for various interior design projects. 
❌ Not Suitable for outdoor use as it can be susceptible to swelling and fungal attacks when exposed to high moisture levels. In areas such as bathrooms or kitchens where moisture levels are consistently high, strand-woven bamboo should be used with caution and proper sealing to prevent damage. Due to its higher embodied energy from processing and potential moisture-related issues, strand-woven bamboo is not ideal for catering equipment that requires frequent cleaning and exposure to water.</t>
  </si>
  <si>
    <t>MAT-Wood-0027</t>
  </si>
  <si>
    <t>dasso strand woven bamboo</t>
  </si>
  <si>
    <t>EPD_StrandWovenBamboo_Global_S-P-01926_2020-04_to_2025-04.pdf</t>
  </si>
  <si>
    <t>Europe (RER)</t>
  </si>
  <si>
    <t>MAT-Wood-0028</t>
  </si>
  <si>
    <t>Particle Board</t>
  </si>
  <si>
    <t>market for particleboard, uncoated</t>
  </si>
  <si>
    <t>https://ecoquery.ecoinvent.org/3.11/cutoff/dataset/23720/impact_assessment</t>
  </si>
  <si>
    <t>Particle Board
✅ Suitable for budget office furniture, conference tables, and shelving units where cost-effectiveness and surface finish are priorities. Supports laminate and melamine finishes well, making it ideal for clean, modern interior aesthetics. Appropriate for interior fit-outs where aesthetic appeal and cost are key considerations, such as decorative wall panels and non-load-bearing partitions.
❌ Not suitable for high-stress or high-moisture applications due to lower mechanical strength and potential emissions from adhesives. Unsuitable for catering equipment or environments with high humidity or food contact, as it may degrade or emit harmful substances under such conditions</t>
  </si>
  <si>
    <t>Density 750kg/m3</t>
  </si>
  <si>
    <t>MAT-Wood-0029</t>
  </si>
  <si>
    <t>https://ecoquery.ecoinvent.org/3.11/cutoff/dataset/23614/impact_assessment</t>
  </si>
  <si>
    <t>MDF (Medium Density Fiberboard) typically has a density ranging from 600 to 800 kg/m³ (700)</t>
  </si>
  <si>
    <t>MAT-Wood-0030</t>
  </si>
  <si>
    <t>MDF</t>
  </si>
  <si>
    <t>market for medium density fibreboard</t>
  </si>
  <si>
    <t>https://ecoquery.ecoinvent.org/3.11/cutoff/dataset/23082/documentation</t>
  </si>
  <si>
    <t>MDF
✅ Suitable for furniture and interior fit-outs, such as office desks, conference tables, and decorative wall paneling, due to its smooth finish, stability, and ability to support decorative laminates or veneers. Commonly used in commercial settings for affordable, modern furniture and interior applications.
❌ Not suitable for catering equipment or environments with high moisture exposure, such as kitchens or bathrooms, without special treatment. May pose concerns due to resin emissions and higher embodied energy compared to solid wood, and is not ideal for structural loads or heavy-duty applications.</t>
  </si>
  <si>
    <t>Europe</t>
  </si>
  <si>
    <t>MAT-Wood-0031</t>
  </si>
  <si>
    <t>https://ecoquery.ecoinvent.org/3.11/cutoff/dataset/22601/documentation</t>
  </si>
  <si>
    <t>MAT-Wood-0032</t>
  </si>
  <si>
    <t>Plywood</t>
  </si>
  <si>
    <t>EPD_Cross-Banded Wood Veneer Plywood_China_S-P-07464_ 012022 012027.pdf</t>
  </si>
  <si>
    <t>Plywood
✅ Suitable for furniture and interior fit-outs, including cabinets, shelving, partition walls, and subflooring, due to its high strength-to-weight ratio, dimensional stability, and resistance to warping. Often preferred in commercial and residential projects for structural and decorative uses where durability and load-bearing capacity are important.
❌ Not suitable for prolonged exposure to moisture or outdoor environments unless treated or marine-grade plywood is used. Standard plywood may delaminate when wet and can release formaldehyde depending on the adhesive used. Less smooth than MDF, making it less ideal for intricate finishes or fine detailing without additional surfacing.</t>
  </si>
  <si>
    <t>Declared Unit=1m3
The density of the product is 541 kg/m3</t>
  </si>
  <si>
    <t>MAT-Metal-0001</t>
  </si>
  <si>
    <t>Metal</t>
  </si>
  <si>
    <t>Stainless Steel</t>
  </si>
  <si>
    <t>market for steel, chromium steel 18/8, hot rolled</t>
  </si>
  <si>
    <t>https://ecoquery.ecoinvent.org/3.11/cutoff/dataset/614/documentation</t>
  </si>
  <si>
    <t>Stainless Steel
✅ Suitable for furniture, interior fit-outs, and catering applications where excellent corrosion resistance, hygiene, and structural strength are essential — such as kitchen counters, sinks, and fixtures in commercial or healthcare environments.
❌ Not suitable for applications requiring low embodied energy or reduced weight, as stainless steel has high production emissions and is heavier than alternatives like aluminum.</t>
  </si>
  <si>
    <t>India</t>
  </si>
  <si>
    <t>MAT-Metal-0002</t>
  </si>
  <si>
    <t>Stainless Steel Cast &amp; Rolled Products</t>
  </si>
  <si>
    <t>EPD_StainlessSteelCastAndRolledProducts_India_S-P-09813_2023-12_to_2028-12.pdf</t>
  </si>
  <si>
    <t>Staineless Steel
✅ Suitable for furniture, interior fit-outs, and catering applications where excellent corrosion resistance, hygiene, and structural strength are essential — such as kitchen counters, sinks, and fixtures in commercial or healthcare environments.
❌ Not suitable for applications requiring low embodied energy or reduced weight, as stainless steel has high production emissions and is heavier than alternatives like aluminum.</t>
  </si>
  <si>
    <t>MAT-Metal-0003</t>
  </si>
  <si>
    <t>https://ecoquery.ecoinvent.org/3.11/cutoff/dataset/1100/documentation</t>
  </si>
  <si>
    <t>MAT-Metal-0004</t>
  </si>
  <si>
    <t>Stainless steel</t>
  </si>
  <si>
    <t>EPD_Taicang Gronsedt – Stainless Steel_China_EPD-CN-00014报告_122023 122028.pdf</t>
  </si>
  <si>
    <t>The declared unit is: 1 kilogram of product</t>
  </si>
  <si>
    <t>IAI Area, EU27 &amp; EFTA</t>
  </si>
  <si>
    <t>MAT-Metal-0005</t>
  </si>
  <si>
    <t>Primary Aluminum</t>
  </si>
  <si>
    <t>market for aluminium, primary, ingot</t>
  </si>
  <si>
    <t>https://ecoquery.ecoinvent.org/3.11/cutoff/dataset/12628/documentation</t>
  </si>
  <si>
    <t>Primary Aluminum
✅ Suitable as a feedstock material for manufacturing components used in furniture, interior fit-outs, and catering equipment. Its high purity, lightweight, corrosion resistance, and recyclability make it ideal for applications where aluminum is later processed into sheets, extrusions, or cast parts—such as for appliance housings, structural frames, and hygienic surfaces in kitchens.
❌ Not suitable for direct use in final products without further processing. Ingot form lacks the mechanical properties or dimensions required for furniture assembly or interior fittings. Also, due to its relatively low tensile strength in raw form, it is not appropriate for load-bearing structures without alloying or forming.</t>
  </si>
  <si>
    <t>MAT-Metal-0006</t>
  </si>
  <si>
    <t>https://ecoquery.ecoinvent.org/3.11/cutoff/dataset/13029/documentation</t>
  </si>
  <si>
    <t>IAI Area, North America</t>
  </si>
  <si>
    <t>MAT-Metal-0007</t>
  </si>
  <si>
    <t>https://ecoquery.ecoinvent.org/3.11/cutoff/dataset/23037/documentation</t>
  </si>
  <si>
    <t>MAT-Metal-0008</t>
  </si>
  <si>
    <t>Hot Rolled Low-Alloy Steel</t>
  </si>
  <si>
    <t>market for steel, low-alloyed, hot rolled</t>
  </si>
  <si>
    <t>https://ecoquery.ecoinvent.org/3.11/cutoff/dataset/7677/documentation</t>
  </si>
  <si>
    <t>Hot Rolled Low-Alloy Steel
✅ Suitable for structural furniture frames and interior support elements where high strength, durability, and cost-effectiveness are essential. Ideal for heavy-duty applications such as industrial-style furniture, shelving units, and support structures in commercial interiors. Applications where the material will be coated or treated to enhance corrosion resistance and improve aesthetic appeal, such as powder-coated frames or painted structural elements.  
❌ Not suitable for visible interior finishes or decorative elements where aesthetics are a priority, due to its industrial appearance and lack of natural corrosion resistance. Catering surfaces or equipment that require food-grade materials or high corrosion resistance, as untreated hot rolled low-alloy steel can corrode and is not suitable for direct contact with food or moisture-rich environments.</t>
  </si>
  <si>
    <t>MAT-Metal-0009</t>
  </si>
  <si>
    <t>Steel Hot Rolled Coils</t>
  </si>
  <si>
    <t>EPD_Hot Rolled Steel Coils_India_EPD-IES-0012007_082024 082029.pdf</t>
  </si>
  <si>
    <t>Functional unit / declared unit: 1 Tonne (1000 kg) AM/NS India’s Steel Hot Rolled Coils</t>
  </si>
  <si>
    <t>MAT-Metal-0010</t>
  </si>
  <si>
    <t>Steel Section Bar</t>
  </si>
  <si>
    <t>To accurately represent the environmental impact of steel section bars in our database, we combined  the two Ecoinvent datasets market for steel, low-alloyed, hot rolled and arket for section bar rolling, steel.</t>
  </si>
  <si>
    <t>market for steel, low-alloyed, hot rolled and market for section bar rolling, steel</t>
  </si>
  <si>
    <t>https://ecoquery.ecoinvent.org/3.11/cutoff/dataset/7677/documentation
https://ecoquery.ecoinvent.org/3.11/cutoff/dataset/9550/documentation</t>
  </si>
  <si>
    <t>Steel Section Bar
✅ Suitable for internal support structures in furniture, interior fit-outs, and catering equipment where high load-bearing capacity, dimensional stability, and mechanical strength are essential. Commonly used in commercial and office furniture frameworks, interior partitions, and catering equipment frames that require longevity and structural reliability.
❌ Not suitable for visible or decorative finishes in furniture, interior fit-outs, or catering equipment without additional treatment due to limited corrosion resistance and industrial surface appearance. Steel section bars may require coatings or coverings to enhance aesthetic appeal and protect against environmental factors.</t>
  </si>
  <si>
    <t>MAT-Metal-0011</t>
  </si>
  <si>
    <t>Hot-rolled section steel</t>
  </si>
  <si>
    <t>EPD_Welded and Hot-Rolled Section Steel_China_CN-00009报告_072024_072029.pdf</t>
  </si>
  <si>
    <t>1 metric tonne (1000 kg) of Welded section steel OR Hot-rolled section steel.</t>
  </si>
  <si>
    <t>MAT-Metal-0012</t>
  </si>
  <si>
    <t>Proxy</t>
  </si>
  <si>
    <t>MAT-Metal-0013</t>
  </si>
  <si>
    <t>Steel Sheet</t>
  </si>
  <si>
    <t>To accurately represent the environmental impact of steel section bars in our database, we combined  the two Ecoinvent datasets market for steel, low-alloyed, hot rolled and market for sheet rolling, steel.</t>
  </si>
  <si>
    <t>market for steel, low-alloyed, hot rolled and market for sheet rolling, steel</t>
  </si>
  <si>
    <t>https://ecoquery.ecoinvent.org/3.11/cutoff/dataset/7677/impact_assessment
https://ecoquery.ecoinvent.org/3.11/cutoff/dataset/9778/documentation</t>
  </si>
  <si>
    <t>Steel Sheet
 ✅ Suitable for structural frames and under-structure components in furniture and interior fit-outs due to its high strength, availability, and cost-effectiveness. It is ideal for applications where structural integrity is prioritized over aesthetics or surface finish. 
❌ Not suitable for catering equipment or decorative finishes without additional treatment. In catering equipment, hygiene and corrosion resistance are critical, which low-alloyed, hot rolled steel lacks unless coated or treated. For decorative finishes, the surface aesthetics of hot rolled steel may not meet the desired quality without further processing such as polishing or painting.</t>
  </si>
  <si>
    <t>MAT-Metal-0014</t>
  </si>
  <si>
    <t>MAT-Metal-0015</t>
  </si>
  <si>
    <t>Powdercoat Steel</t>
  </si>
  <si>
    <t>market for powder coat, steel</t>
  </si>
  <si>
    <t>https://ecoquery.ecoinvent.org/3.11/cutoff/dataset/8406/documentation</t>
  </si>
  <si>
    <t>Powdercoat Steel
✅ Suitable for furniture and interior components where enhanced corrosion resistance, durability, and a clean finish are desired. Ideal for high-traffic areas or environments with moisture exposure, such as office furniture, public seating, and bathroom fixtures. 
❌ Not suitable for food-contact surfaces in catering equipment due to potential hygiene concerns. The powder coating may degrade under high heat or abrasive cleaning, making it unsuitable for surfaces that require frequent sanitation or direct food contact, such as countertops, cutting boards, or cooking utensils.</t>
  </si>
  <si>
    <t>MAT-Metal-0016</t>
  </si>
  <si>
    <t>Wrought Aluminium</t>
  </si>
  <si>
    <t>market for aluminium, wrought alloy</t>
  </si>
  <si>
    <t>https://ecoquery.ecoinvent.org/3.11/cutoff/dataset/5813/documentation</t>
  </si>
  <si>
    <t>Wrought Aluminium
✅ Suitable for catering equipment and interior elements where lightweight, corrosion resistance, and hygiene are essential. Ideal for applications such as utensils, trims, decorative panels, and kitchen equipment where ease of cleaning and non-reactivity with food are priorities. Its aesthetic appeal and formability make it a good choice for decorative interior fit-outs and non-structural elements.
❌ Not suitable for high-load structural furniture applications due to its lower strength compared to steel. Avoid using in furniture frames, supports, or environments requiring high mechanical durability, especially when aluminum's properties are not critical to performance.</t>
  </si>
  <si>
    <t>MAT-Metal-0017</t>
  </si>
  <si>
    <t>Aluminum</t>
  </si>
  <si>
    <t>EPD_Wrought Aluminium Section Bar (Extruded Aluminium)_China_NEPD-43-42-MRA_072024 072029.pdf</t>
  </si>
  <si>
    <t>MAT-Metal-0018</t>
  </si>
  <si>
    <t>Aluminium Section Bar</t>
  </si>
  <si>
    <t>market for section bar extrusion, aluminium</t>
  </si>
  <si>
    <t>https://ecoquery.ecoinvent.org/3.11/cutoff/dataset/8590/documentation</t>
  </si>
  <si>
    <t>Aluminium Section Bar
✅ Suitable for lightweight structural applications in office and commercial furniture, interior fit-outs, and catering equipment where corrosion resistance, clean aesthetics, and ease of fabrication are priorities. Ideal for partitions, table frames, modular units, and portable catering setups where portability and visual design matter more than mechanical strength.
❌ Avoid in heavy-duty or high-impact applications (e.g., workbenches, heavy shelving) in furniture, interior fit-outs, and catering equipment due to lower strength and stiffness compared to steel. Not recommended for exposure to high temperatures or aggressive environments without further treatment, which can compromise the material's integrity and longevity.</t>
  </si>
  <si>
    <t>MAT-Metal-0019</t>
  </si>
  <si>
    <t>Cast Aluminium</t>
  </si>
  <si>
    <t>market for aluminium, cast alloy</t>
  </si>
  <si>
    <t>https://ecoquery.ecoinvent.org/3.11/cutoff/dataset/7573/documentation</t>
  </si>
  <si>
    <t>Cast Aluminium
✅ Suitable for non-structural furniture components such as chair bases, table legs, and decorative fittings where moderate strength and corrosion resistance are required. Ideal for outdoor furniture and garden tools due to its excellent castability and resistance to weathering. 
❌ Not suitable for food-contact catering equipment due to potential hygiene concerns and lower surface finish quality. Also not recommended for high-precision interior elements or structural components where higher strength and surface finish are critical.</t>
  </si>
  <si>
    <t>MAT-Metal-0020</t>
  </si>
  <si>
    <t>Chromed Steel</t>
  </si>
  <si>
    <t>An emission factor of a similar material was used as a proxy where a direct emission factor for the specified material could not be identified to date</t>
  </si>
  <si>
    <t>Chromed Steel
✅ Suitable for structural elements in furniture and interior fit-outs where high strength and cost-efficiency are essential, such as load-bearing frames. Chromed steel offers an aesthetic finish and moderate corrosion resistance, making it appropriate for indoor applications where moisture exposure is minimal. 
❌ Not suitable for catering equipment or environments with high moisture or corrosive conditions without additional protective coatings. Chromed steel has poor corrosion resistance in such settings and contributes to high embodied emissions, making it less sustainable for applications requiring frequent cleaning or exposure to food and liquids.</t>
  </si>
  <si>
    <t>MAT-Metal-0021</t>
  </si>
  <si>
    <t>Wrought Iron</t>
  </si>
  <si>
    <t>Wrought Iron
✅ Suitable for structural elements in furniture and interior fit-outs where high strength and aesthetic appeal are essential. Ideal for decorative elements, such as railings and frames, where its malleability and classic appearance are valued. 
❌ Not suitable for catering equipment or moisture-prone interiors without protective coating due to poor corrosion resistance. High embodied emissions make it less ideal for sustainable projects unless recycled content is prioritized. Not recommended for environments where hygiene and corrosion resistance are critical, such as kitchens or outdoor settings, unless adequately treated or coated.</t>
  </si>
  <si>
    <t>MAT-Metal-0022</t>
  </si>
  <si>
    <t>Cast Iron</t>
  </si>
  <si>
    <t>market for cast iron</t>
  </si>
  <si>
    <t>https://ecoquery.ecoinvent.org/3.11/cutoff/dataset/2023</t>
  </si>
  <si>
    <t>Cast Iron
✅ Suitable for heavy-duty furniture bases and interior elements that require high compressive strength and durability, such as radiators, structural supports, and industrial-style furniture. Cast iron's robustness makes it ideal for applications where weight and stability are prioritized. 
❌ Not suitable for catering equipment or fine interior finishes due to its high weight, brittleness, and susceptibility to corrosion without a protective coating. Additionally, its coarse texture and heavy appearance may not align with the aesthetic requirements of fine interior design.</t>
  </si>
  <si>
    <t>MAT-Metal-0023</t>
  </si>
  <si>
    <t>Brass</t>
  </si>
  <si>
    <t>market for brass</t>
  </si>
  <si>
    <t>https://ecoquery.ecoinvent.org/3.11/cutoff/dataset/15401/documentation</t>
  </si>
  <si>
    <t>Brass
✅ Suitable for decorative furniture fittings and interior accents where aesthetics, workability, and corrosion resistance are important. Brass is ideal for handles, knobs, and inlays due to its attractive appearance and ease of shaping. Interior fit-outs that require a luxurious and classic look, such as railings, light fixtures, and trim details, where its warm color and resistance to tarnishing are valued. 
❌ Not suitable for high-strength structural components in furniture or interior fit-outs, as brass lacks the mechanical strength of materials like steel or aluminum. Catering equipment, particularly those requiring high durability and strength, due to brass's higher cost and lower mechanical strength compared to stainless steel, which is more suitable for food safety and hygiene standards.</t>
  </si>
  <si>
    <t>Switzerland</t>
  </si>
  <si>
    <t>MAT-Metal-0024</t>
  </si>
  <si>
    <t>https://ecoquery.ecoinvent.org/3.11/cutoff/dataset/15806/documentation</t>
  </si>
  <si>
    <t>MAT-Metal-0025</t>
  </si>
  <si>
    <t>Copper</t>
  </si>
  <si>
    <t>market for copper, cathode</t>
  </si>
  <si>
    <t>https://ecoquery.ecoinvent.org/3.11/cutoff/dataset/22945/documentation</t>
  </si>
  <si>
    <t>Copper
✅ Suitable for decorative furniture elements and interior fittings where excellent corrosion resistance, electrical conductivity, and aesthetic appeal are desired. Copper's antimicrobial properties also make it a good choice for touch surfaces in interior fit-outs. 
❌ Not suitable for structural furniture or catering equipment due to its high cost and lower mechanical strength compared to materials like steel or aluminum. Additionally, copper's softness makes it less ideal for applications requiring high durability or load-bearing capacity.</t>
  </si>
  <si>
    <t>MAT-Metal-0026</t>
  </si>
  <si>
    <t>Zinc</t>
  </si>
  <si>
    <t>market for zinc</t>
  </si>
  <si>
    <t>https://ecoquery.ecoinvent.org/3.11/cutoff/dataset/4402/documentation</t>
  </si>
  <si>
    <t>Zinc
✅ Suitable for use as a corrosion protection coating on steel furniture, interior fit-outs, and catering equipment. Through the process of galvanization, zinc enhances the durability and lifespan of these items by providing a protective barrier against rust and environmental wear. Zinc can also be used in small components or fittings where corrosion resistance is critical, such as fasteners or connectors in furniture, interior fit-outs, and catering equipment.
❌ Not suitable as a primary structural material for furniture, interior fit-outs, or catering equipment due to its brittleness and low tensile strength. It lacks the necessary structural integrity for load-bearing applications. Direct application of zinc in large, visible surfaces or as a primary material in furniture, interior fit-outs, or catering equipment design is limited due to its aesthetic and mechanical properties.</t>
  </si>
  <si>
    <t>MAT-Metal-0027</t>
  </si>
  <si>
    <t>Titanium</t>
  </si>
  <si>
    <t>market for titanium</t>
  </si>
  <si>
    <t>https://ecoquery.ecoinvent.org/3.11/cutoff/dataset/13925/documentation</t>
  </si>
  <si>
    <t>Titanium
✅ Suitable for high-end furniture and interior components where an exceptional strength-to-weight ratio, corrosion resistance, and long-term durability are critical. Ideal for luxury or bespoke projects that prioritize performance and longevity over cost. Specialized catering equipment that requires high durability and resistance to corrosion, particularly in environments exposed to harsh chemicals or extreme temperatures. 
❌ Not suitable for cost-sensitive furniture and interior fit-out projects due to the high cost of titanium and the significant emissions associated with its production. General catering equipment where cost efficiency is a priority, as the benefits of titanium may not justify the expense in standard applications.</t>
  </si>
  <si>
    <t>MAT-Metal-0028</t>
  </si>
  <si>
    <t>Mild Steel</t>
  </si>
  <si>
    <t>Mild Steel
✅ Suitable for structural elements in furniture and interior fit-outs where high strength, durability, and cost-efficiency are essential. Ideal for load-bearing frames and components that do not require exposure to moisture or corrosive environments. 
❌ Not suitable for catering equipment or moisture-prone interiors without additional protective coatings or treatments due to its poor corrosion resistance. Additionally, consider the high embodied emissions of mild steel when sustainability is a priority, and explore alternative materials with lower environmental impact for eco-friendly projects.</t>
  </si>
  <si>
    <t>MAT-Metal-0029</t>
  </si>
  <si>
    <t>Galvanized Steel</t>
  </si>
  <si>
    <t>Galvanized coated steel sheet metal</t>
  </si>
  <si>
    <t>EPD_Galvanized Coated Steel Sheet Metal_China_CN-00011_102024_102029.pdf</t>
  </si>
  <si>
    <t>Galvanized Steel
✅ Suitable for structural elements in furniture and interior fit-outs where high strength, durability, and cost-efficiency are essential. Ideal for load-bearing frames and components that require additional protection against corrosion, such as those in dry environments or with a protective coating applied. 
❌ Not suitable for catering equipment or environments prone to moisture and humidity without additional protective measures. Galvanized steel can corrode over time if exposed to moisture, and it has high embodied emissions, making it less ideal for applications where sustainability is a priority. Consider using stainless steel or other corrosion-resistant materials for these applications.</t>
  </si>
  <si>
    <t>MAT-Metal-0030</t>
  </si>
  <si>
    <t>Nickel</t>
  </si>
  <si>
    <t>market for nickel, class 1</t>
  </si>
  <si>
    <t>https://ecoquery.ecoinvent.org/3.11/cutoff/dataset/8302/documentation</t>
  </si>
  <si>
    <t>Nickel
✅ Suitable for use in stainless steel alloys for furniture and interior fit-outs where corrosion resistance, strength, and durability are critical. Nickel enhances the performance of stainless steel, making it ideal for environments that require long-lasting and low-maintenance materials. 
❌ Not suitable as a standalone material due to its high cost and significant environmental impact during extraction and processing. Additionally, nickel should not be used directly in catering equipment without being alloyed, as pure nickel can react with food and is not food-safe. Always ensure nickel is part of an appropriate alloy, such as stainless steel, to ensure safety and compliance with health standards.</t>
  </si>
  <si>
    <t>MAT-Plastic-0001</t>
  </si>
  <si>
    <t>Plastic</t>
  </si>
  <si>
    <t>Polypropylene (PP)</t>
  </si>
  <si>
    <t>market for polypropylene, granulate</t>
  </si>
  <si>
    <t>https://ecoquery.ecoinvent.org/3.11/cutoff/dataset/720/documentation</t>
  </si>
  <si>
    <t>Polypropylene (PP)
✅ Suitable for molded furniture shells, internal panels, and flexible interior elements; also commonly used in catering containers, trays, or chairs due to chemical and moisture resistance. Low cost and moderate durability are strengths.
❌ Not suitable for high-stress mechanical parts or load-bearing frames; can deform under heat and stress. Sustainability profile limited by fossil sourcing and low recycling rates in furniture.</t>
  </si>
  <si>
    <t>MAT-Plastic-0002</t>
  </si>
  <si>
    <t>Acrylonitrile Butadiene Styrene (ABS)</t>
  </si>
  <si>
    <t>market for acrylonitrile-butadiene-styrene copolymer</t>
  </si>
  <si>
    <t>https://ecoquery.ecoinvent.org/3.11/cutoff/dataset/10034/documentation</t>
  </si>
  <si>
    <t>Acrylonitrile Butadiene Styrene (ABS)
✅ Suitable for rigid structural components in office furniture (e.g., arms, casings), interior accessories (e.g., hooks, bins), and food-safe enclosures in catering when appropriately certified. Excels where durability, impact resistance, and fine mold detail are required.
❌ Not suitable for visible surfaces in catering environments unless certified for hygiene due to limited chemical resistance and difficulty in post-consumer recycling. High fossil-based impact.</t>
  </si>
  <si>
    <t>MAT-Plastic-0003</t>
  </si>
  <si>
    <t>Polyvinyl Chloride (PVC)</t>
  </si>
  <si>
    <t>market for polyvinyl chloride, emulsion polymerised</t>
  </si>
  <si>
    <t>https://ecoquery.ecoinvent.org/3.11/cutoff/dataset/92952/documentation</t>
  </si>
  <si>
    <t>Polyvinyl Chloride (PVC)
✅ Suitable for interior fit-outs and catering equipment where durability, moisture resistance, and cost-effectiveness are critical. Ideal applications include flooring, wall coverings, and piping due to its robust nature and ability to withstand moisture and wear.
❌ Not suitable for furniture applications or for projects prioritizing high environmental sustainability. PVC is derived from fossil fuels, is not biodegradable, and often relies on virgin material, contributing to higher carbon emissions. It is also not recommended for interior elements that require frequent updates or replacements, as its environmental impact is significant over time. Consider alternative materials with better sustainability credentials for projects with a strong focus on environmental responsibility.</t>
  </si>
  <si>
    <t>MAT-Plastic-0004</t>
  </si>
  <si>
    <t>https://ecoquery.ecoinvent.org/3.11/cutoff/dataset/93796/documentation</t>
  </si>
  <si>
    <t>MAT-Plastic-0005</t>
  </si>
  <si>
    <t>Polycarbonate (PC)</t>
  </si>
  <si>
    <t>market for polycarbonate</t>
  </si>
  <si>
    <t>https://ecoquery.ecoinvent.org/3.11/cutoff/dataset/27784/documentation</t>
  </si>
  <si>
    <t>Polycarbonate (PC)
✅ Suitable for furniture and interior applications where high impact resistance, transparency, and lightweight properties are essential. Ideal for protective panels, lighting fixtures, decorative elements, and certain catering equipment that require durability and clarity, such as display cases and sneeze guards. 
❌ Not suitable for applications where sustainability, low environmental impact, or biodegradability are prioritized. Polycarbonate is derived from fossil fuels, typically involves the use of 100% virgin material, and is associated with high emissions. Consider alternative materials if environmental considerations are a priority, such as recycled plastics or bioplastics.</t>
  </si>
  <si>
    <t>MAT-Plastic-0006</t>
  </si>
  <si>
    <t>https://ecoquery.ecoinvent.org/3.11/cutoff/dataset/29244/documentation</t>
  </si>
  <si>
    <t>MAT-Plastic-0007</t>
  </si>
  <si>
    <t>High-Density Polyethylene (HDPE)</t>
  </si>
  <si>
    <t>market for polyethylene, high density, granulat</t>
  </si>
  <si>
    <t>https://ecoquery.ecoinvent.org/3.11/cutoff/dataset/5563/documentation</t>
  </si>
  <si>
    <t>High-Density Polyethylene (HDPE)
✅ Suitable for furniture, interior fit-outs, and catering equipment applications where lightweight, durable, and moisture-resistant materials are essential. Ideal for products such as food containers, trays, protective covers, outdoor furniture, and interior components due to its excellent chemical resistance, toughness, and ease of cleaning. HDPE's ability to withstand harsh environments makes it a practical choice for both indoor and outdoor settings.
❌ Not suitable for applications where environmental sustainability is a priority, such as projects requiring biodegradable materials or those with a focus on reducing carbon footprint. HDPE is derived from fossil fuels, typically lacks recycled content, and its production and disposal can contribute to environmental pollution. Consider alternatives like bioplastics or recycled materials for eco-conscious projects.</t>
  </si>
  <si>
    <t>MAT-Plastic-0008</t>
  </si>
  <si>
    <t>Polyurethane (PU)</t>
  </si>
  <si>
    <t>market for polyurethane, rigid foam</t>
  </si>
  <si>
    <t>https://ecoquery.ecoinvent.org/3.11/cutoff/dataset/18330/documentation</t>
  </si>
  <si>
    <t>Polyurethane (PU)
✅ Suitable for interior fit-outs and catering equipment applications that demand high thermal insulation and mechanical load-bearing capabilities, such as refrigerated units, insulated panels, and cold storage facilities. Its excellent insulating properties and structural strength make it ideal for maintaining temperature control and supporting heavy loads.
❌ Not suitable for furniture applications where environmental sustainability, biodegradability, or recyclability are priorities. Due to its fossil fuel origin, lack of recycled content, and thermoset nature, polyurethane rigid foam poses challenges in terms of environmental impact and end-of-life disposal. Consider alternative materials if reducing ecological footprint is a key concern.</t>
  </si>
  <si>
    <t>MAT-Plastic-0009</t>
  </si>
  <si>
    <t>https://ecoquery.ecoinvent.org/3.11/cutoff/dataset/18428/documentation</t>
  </si>
  <si>
    <t>MAT-Plastic-0010</t>
  </si>
  <si>
    <t>Acrylic (PMMA)</t>
  </si>
  <si>
    <t>market for polymethyl methacrylate</t>
  </si>
  <si>
    <t>https://ecoquery.ecoinvent.org/3.11/cutoff/dataset/93084/documentation</t>
  </si>
  <si>
    <t>Acrylic (PMMA)
✅ Suitable for interior fit-outs and catering equipment that require excellent thermal insulation and mechanical load-bearing capabilities, such as refrigerated units, insulated panels, and cold storage facilities. Its high insulating properties and structural strength make it ideal for applications where maintaining temperature and supporting weight are critical. Additionally, it can be used in furniture design where transparency and lightweight characteristics are desired, such as in display cases and modern furniture pieces.
❌ Not suitable for applications where environmental sustainability is a priority. Acrylic (PMMA) is derived from fossil fuels, lacks recycled content, and is not biodegradable, which limits its recyclability. It can contribute to environmental pollution if not disposed of properly. Therefore, it is not recommended for projects aiming for high environmental standards or certifications, particularly in furniture, interior fit-outs, and catering equipment contexts.</t>
  </si>
  <si>
    <t>MAT-Plastic-0011</t>
  </si>
  <si>
    <t>https://ecoquery.ecoinvent.org/3.11/cutoff/dataset/92940/documentation</t>
  </si>
  <si>
    <t>MAT-Plastic-0012</t>
  </si>
  <si>
    <t>Nylon (Polyamide)</t>
  </si>
  <si>
    <t>market for nylon 6-6</t>
  </si>
  <si>
    <t>https://ecoquery.ecoinvent.org/3.11/cutoff/dataset/20105/documentation</t>
  </si>
  <si>
    <t>Nylon (Polyamide)
✅ Suitable for furniture and interior fit-outs that demand high strength, abrasion resistance, and durability. Ideal for engineered components, upholstery, and textiles where robust mechanical properties are essential. Its resistance to wear and tear makes it a good choice for high-traffic areas and applications requiring long-lasting performance. 
❌ Not suitable for applications where environmental sustainability is a priority, such as projects emphasizing biodegradability or low carbon footprint. Nylon 6-6 is a fossil-based thermoplastic with high emissions during production and typically lacks recycled content. It is also not ideal for catering equipment that requires food-safe, non-reactive materials unless specifically treated or coated for such purposes.</t>
  </si>
  <si>
    <t>MAT-Plastic-0013</t>
  </si>
  <si>
    <t>https://ecoquery.ecoinvent.org/3.11/cutoff/dataset/21959/documentation</t>
  </si>
  <si>
    <t>MAT-Plastic-0014</t>
  </si>
  <si>
    <t>Polyethylene Terephthalate (PET)</t>
  </si>
  <si>
    <t>market for polyethylene terephthalate, granulate, bottle grade</t>
  </si>
  <si>
    <t>https://ecoquery.ecoinvent.org/3.11/cutoff/dataset/6889/documentation</t>
  </si>
  <si>
    <t>Polyethylene Terephthalate (PET)
✅ Suitable for catering equipment and interior fit-out applications where food safety, lightweight properties, and durability are essential. Ideal for beverage containers and other food-contact items due to its excellent hygiene, chemical resistance, and clarity. PET is also suitable for certain interior fit-out applications where transparency and lightweight are desired, such as decorative panels or protective screens.
❌ Not suitable for furniture applications requiring high mechanical strength, rigidity, or environmental sustainability. PET is fossil-based, non-biodegradable, and typically has high emissions associated with its production. While PET can be recycled, the use of virgin bottle-grade PET often lacks recycled content, making it less favorable for sustainable projects. Consider alternative materials with higher recycled content or biodegradable options for environmentally focused projects.</t>
  </si>
  <si>
    <t>MAT-Plastic-0015</t>
  </si>
  <si>
    <t>Expanded Polystyrene (EPS)</t>
  </si>
  <si>
    <t>polystyrene production, expandable</t>
  </si>
  <si>
    <t>https://ecoquery.ecoinvent.org/3.11/cutoff/dataset/3222/documentation</t>
  </si>
  <si>
    <t>Expanded Polystyrene (EPS)
✅ Suitable for interior fit-outs and catering sectors where lightweight thermal and sound insulation is required, as well as for protective packaging due to its excellent insulation properties and low cost. EPS is particularly useful in applications where temporary or short-term solutions are needed, such as event setups or temporary installations. 
❌ Not suitable for furniture or long-term applications due to its high emissions during production, lack of biodegradability, and poor mechanical strength. EPS is not recommended for structural components or areas where durability and longevity are critical, as it can degrade over time and is not environmentally sustainable.</t>
  </si>
  <si>
    <t>MAT-Plastic-0016</t>
  </si>
  <si>
    <t>Low-Density Polyethylene (LDPE)</t>
  </si>
  <si>
    <t>Low-Density Polyethylene (LDPE)
✅ Suitable for interior fit-outs and catering packaging applications where flexibility, moisture resistance, and cost-effectiveness are prioritized. Ideal for protective films, cable coatings, and disposable items such as food packaging and liners, where durability and environmental exposure are not critical concerns.
❌ Not suitable for furniture applications requiring high mechanical strength and durability, such as load-bearing components or long-term use items. Additionally, consider the environmental impact of LDPE, as it is derived from fossil fuels and can contribute to plastic waste if not properly managed or recycled.</t>
  </si>
  <si>
    <t>MAT-Plastic-0017</t>
  </si>
  <si>
    <t>Melamine-Formaldehyde (MF)</t>
  </si>
  <si>
    <t>market for melamine formaldehyde resin</t>
  </si>
  <si>
    <t>https://ecoquery.ecoinvent.org/3.11/cutoff/dataset/17609/documentation</t>
  </si>
  <si>
    <t>Melamine-Formaldehyde (MF)
✅ Suitable for applications in furniture laminates, interior coatings, and catering equipment surfaces where durability, chemical resistance, and heat tolerance are critical. Ideal for environments requiring hygienic, easy-to-clean surfaces, such as kitchens, dining areas, and high-traffic public spaces. 
❌ Not suitable for projects prioritizing sustainability through biodegradability or recycled content, as MF is a fossil-based, thermoset material with limited recyclability. Avoid in contexts where environmental impact is a primary concern, such as eco-friendly or green-certified projects, due to its energy-intensive production and curing processes.</t>
  </si>
  <si>
    <t>MAT-Plastic-0018</t>
  </si>
  <si>
    <t>https://ecoquery.ecoinvent.org/3.11/cutoff/dataset/18819/documentation</t>
  </si>
  <si>
    <t>MAT-Plastic-0019</t>
  </si>
  <si>
    <t>Polyvinyl Butyral (PVB)</t>
  </si>
  <si>
    <t>market for ethylene vinyl acetate copolymer</t>
  </si>
  <si>
    <t>https://ecoquery.ecoinvent.org/3.11/cutoff/dataset/18120/documentation</t>
  </si>
  <si>
    <t>Polyvinyl Butyral (PVB)
✅ Suitable for applications in furniture and interior fit-outs where cushioning and sealing are required, thanks to its flexibility, impact resistance, and strong adhesion properties. In catering equipment, PVB can be used effectively for hygienic sealants and protective packaging due to its ability to form a tight seal and resist moisture. 
❌ Not suitable for applications demanding high structural strength, such as load-bearing furniture components, due to its limited rigidity. Additionally, PVB is not ideal for projects with strict sustainability goals, as it is derived from fossil fuels, is not biodegradable, and has a relatively high environmental impact during production. Consider alternative materials with lower environmental footprints for sustainable projects.</t>
  </si>
  <si>
    <t>MAT-Plastic-0020</t>
  </si>
  <si>
    <t>Thermoplastic Elastomers (TPE)</t>
  </si>
  <si>
    <t>Thermoplastic Elastomers (TPE)
✅ Suitable for applications in furniture and interiors where cushioning and sealing are required, thanks to their flexibility, impact resistance, and good adhesion properties. In the catering industry, TPE is valuable for hygienic sealants and flexible packaging due to its non-toxic nature and ease of cleaning. 
❌ Not suitable for applications that demand high structural strength or long-term sustainability goals. Its fossil fuel origin and lack of biodegradability contribute to a higher environmental impact during production and disposal, making it less ideal for eco-conscious projects.</t>
  </si>
  <si>
    <t>MAT-Glass-0001</t>
  </si>
  <si>
    <t>Glass</t>
  </si>
  <si>
    <t>Tempered Glass</t>
  </si>
  <si>
    <t>market for flat glass, uncoated</t>
  </si>
  <si>
    <t>https://ecoquery.ecoinvent.org/3.11/cutoff/dataset/20027/documentation</t>
  </si>
  <si>
    <t>Tempered Glass
✅ Suitable for interior fit-outs, furniture, and catering equipment where transparency, smooth finish, and rigidity are desired. Ideal for applications where visibility and aesthetic appeal are priorities, such as office partitions, retail display cases, tabletops, and protective covers for catering displays.
❌ Not suitable for thermal insulation or privacy applications, as it lacks coatings for energy performance or opacity. Additionally, not recommended for areas requiring soundproofing or where safety and impact resistance are critical without additional treatment or lamination, such as in high-traffic furniture or catering environments where durability and safety are paramount.</t>
  </si>
  <si>
    <t>Global=ROW</t>
  </si>
  <si>
    <t>MAT-Glass-0002</t>
  </si>
  <si>
    <t>https://ecoquery.ecoinvent.org/3.11/cutoff/dataset/21750/documentation</t>
  </si>
  <si>
    <t>MAT-Glass-0003</t>
  </si>
  <si>
    <t>Laminated Glass</t>
  </si>
  <si>
    <t>market for glazing, double, U&lt;1.1 W/m2K, laminated safety glass</t>
  </si>
  <si>
    <t>https://ecoquery.ecoinvent.org/3.11/cutoff/dataset/6250/documentation</t>
  </si>
  <si>
    <t>Laminated Glass
✅ Suitable for interior fit-outs and catering equipment where safety, sound insulation, and energy efficiency are critical. Ideal for glazing in double-glazed units with a thermal transmittance of U&lt;1.1 W/m2K, making it an excellent choice for exterior doors, partitions, and catering spaces that require enhanced security and acoustic performance, such as busy commercial kitchens or high-traffic public areas.
❌ Not suitable for furniture applications or lightweight interior fittings where transparency or cost-efficiency is prioritized. Its heavier weight and higher cost compared to standard glass make it less ideal for decorative interior panels or lightweight furniture components where ease of installation and budget constraints are key considerations.</t>
  </si>
  <si>
    <t>1 m2 visible glazing area has a final mass of 26 kg.</t>
  </si>
  <si>
    <t>MAT-Glass-0004</t>
  </si>
  <si>
    <t>Frosted Glass</t>
  </si>
  <si>
    <t>Patterned Glass</t>
  </si>
  <si>
    <t>EPD_PatternedGlass_Global_S-P-04815_2022-10_to_2027-09.pdf</t>
  </si>
  <si>
    <t>Frosted Glass
✅ Suitable for interior fit-outs, furniture, and catering equipment areas where light diffusion and privacy are desired. Its patterned surface provides aesthetic appeal and moderate durability, making it ideal for non-structural applications such as interior partitions, decorative panels, and display cases. It complies with EN 572-5, ensuring quality for interior use.
❌ Not suitable for structural or exterior applications that require high impact resistance or thermal insulation. It lacks the necessary coatings and reinforcements typical of safety glass or energy-efficient glass, making it unsuitable for areas exposed to high stress, temperature variations, or outdoor environments.</t>
  </si>
  <si>
    <t>1 m2  of Patterned Glass with 9.62 kg/m2</t>
  </si>
  <si>
    <t>MAT-Glass-0005</t>
  </si>
  <si>
    <t>Clear Float Glass</t>
  </si>
  <si>
    <t>Clear Float Glass
✅ Suitable for use in interior fit-outs where transparency and a smooth finish are desired, such as in office partitions, retail display panels, and decorative surfaces. Can be used in furniture design for tabletops or cabinet doors where a sleek, modern aesthetic is required. 
❌ Not suitable for coatings that enhance energy performance, making it unsuitable for applications where thermal insulation is a priority. Due to its transparency, it is not suitable for areas requiring privacy unless combined with additional treatments or materials to provide opacity. Not recommended for use in catering equipment where durability and resistance to thermal shock are critical, as it may not withstand high temperatures or impact.</t>
  </si>
  <si>
    <t>MAT-Glass-0006</t>
  </si>
  <si>
    <t>of Patterned Glass with 9.62 kg/m2</t>
  </si>
  <si>
    <t>Egypt</t>
  </si>
  <si>
    <t>MAT-Glass-0007</t>
  </si>
  <si>
    <t>Tinted Glass</t>
  </si>
  <si>
    <t>Body-tinted glass</t>
  </si>
  <si>
    <t>EPD_TintedGlass_Egypt_S-P-07364_2022-01_to_2027-01.pdf</t>
  </si>
  <si>
    <t>Tinted Glass
✅ Suitable for interior partitions, decorative furniture accents, and catering space facades where solar control, aesthetic enhancement, and colored glass effects are desired. Its tinting properties provide effective light filtering and visual appeal, making it suitable for environments where ambiance and design are prioritized.
❌ Not suitable for applications that require high recyclability or structural load-bearing capabilities, as it has limited recycling potential and does not offer significant mechanical strength. For furniture and interior fit-outs, it should be used in non-load-bearing roles, and for catering equipment, it should be limited to decorative or non-structural elements.</t>
  </si>
  <si>
    <t>1 m2 of body-tinted glass PARSOL® to 4 mm to 10 mm (7 mm considered) 
The density of glass varies with chemical composition with values ranging from 2.2 grams per cubic centimetre (2,200 kg/m3)
m3=0.007
kg=0.007*2200</t>
  </si>
  <si>
    <t>MAT-Glass-0008</t>
  </si>
  <si>
    <t>Low-Iron Glass</t>
  </si>
  <si>
    <t>Low-Iron Float Glass</t>
  </si>
  <si>
    <t>EPD_LowIronFloatGlass_Europe_S-P-06818_2023-04_to_2028-04.pdf</t>
  </si>
  <si>
    <t>Low-Iron Glass
✅ Suitable for furniture, display cases, and interior fit-outs where high transparency, edge clarity, and a neutral color tone are essential. Its extra-clear composition and minimal iron content make it ideal for applications that prioritize visual aesthetics and clarity, such as tabletops, shelving, and partitions in interior spaces. 
❌ Not suitable for exterior applications or contexts requiring solar control, thermal insulation, or enhanced energy performance. This material lacks the necessary coatings and treatments for energy efficiency, making it unsuitable for exterior glazing or environments where temperature regulation is critical. Additionally, it is not recommended for catering equipment that requires durability against thermal shock or impact resistance.</t>
  </si>
  <si>
    <t>The declared unit is one square metre (1m2) of one millimetre (1mm) thickness.
(2,200 kg/m3)</t>
  </si>
  <si>
    <t>Turkey</t>
  </si>
  <si>
    <t>MAT-Glass-0009</t>
  </si>
  <si>
    <t>Patterned or Textured Glass</t>
  </si>
  <si>
    <t>Patterned or Textured Glass
✅ Suitable for interior fit-outs, furniture, and catering equipment areas where light diffusion and privacy are desired. Its patterned surface provides aesthetic appeal and moderate privacy, while its durability and compliance with EN 572-5 ensure it meets safety standards for non-structural applications, such as interior partitions, decorative panels, and display cases.
❌ Not suitable for structural or exterior applications that require high impact resistance or thermal insulation. It lacks the necessary coatings and reinforcements typical of safety glass or energy-efficient glass, making it unsuitable for areas exposed to high impact, extreme temperature variations, or outdoor environments.</t>
  </si>
  <si>
    <t>Canada</t>
  </si>
  <si>
    <t>MAT-Glass-0010</t>
  </si>
  <si>
    <t>Acid-Etched Glass</t>
  </si>
  <si>
    <t>Acid-etched glass in four finishes: Satinlite, Satin, Velour, Opaque.</t>
  </si>
  <si>
    <t>EPD_AcidEtchedGlass_Canada_S-P-00614_2018-11_to_2019-11.pdf</t>
  </si>
  <si>
    <t>Acid-Etched Glass
✅ Suitable for interior partitions, furniture panels, and decorative surfaces where aesthetics, light diffusion, privacy, and low maintenance are priorities. Ideal for applications in office spaces, retail environments, and residential interiors where visual appeal and privacy are important. Can be used in catering environments for decorative purposes where hygiene and easy cleaning are required, such as in display cases or decorative wall panels.
❌ Not suitable for structural applications, load-bearing furniture, or areas requiring thermal insulation due to its limited strength and lack of energy performance properties. Not recommended for use in exterior applications, environments where high impact resistance is necessary, or in catering equipment that requires high durability and impact resistance, such as countertops or heavy-duty kitchen surfaces.</t>
  </si>
  <si>
    <t>1 m2 of processed glass
3 mm to 19 mm, subject to glass availability (11 mm considered)
(2,200 kg/m3)</t>
  </si>
  <si>
    <t>MAT-Glass-0011</t>
  </si>
  <si>
    <t>Smart Glass</t>
  </si>
  <si>
    <t>smart dynamic glass</t>
  </si>
  <si>
    <t>EPD_SmartGlass_Sweden_10294-7204-HPD-001_2022-10_to_2027-10.pdf</t>
  </si>
  <si>
    <t>Smart Glass
✅ Suitable for premium interior partitions and façades in commercial and high-end residential buildings where adaptive solar control, glare reduction, and energy efficiency are critical. This material enhances comfort and aesthetics by allowing dynamic control over light and heat transmission, making it ideal for environments that prioritize sustainability and occupant well-being. 
❌ Not suitable for cost-sensitive furniture applications due to the high material and installation costs, as well as the need for specialized maintenance. Catering equipment, as the material's properties do not align with the functional requirements of durability and ease of cleaning typically needed in such applications. Projects with a strong focus on recyclability, as the end-of-life recycling options for smart glass are currently limited.</t>
  </si>
  <si>
    <t>The functional unit is one square metre (1m2)
One square metre (1m2) ConverLight® Dynamic, in the configuration of two
panes of 5 mm thick heat strengthened glass laminated (5*2 mm)
(2,200 kg/m3)</t>
  </si>
  <si>
    <t>MAT-Glass-0012</t>
  </si>
  <si>
    <t>Insulated Glass Units (IGUs)</t>
  </si>
  <si>
    <t>Insulated glass</t>
  </si>
  <si>
    <t>EPD_InsulatedGlassUnits_Global_S-P-04659_2021-06_to_2026-06.pdf</t>
  </si>
  <si>
    <t>Insulated Glass Units (IGUs)
✅ Suitable for interior partitions in climate-controlled environments where thermal insulation, noise reduction, and energy efficiency are priorities. Ideal for office spaces, meeting rooms, and other areas requiring controlled acoustics and temperature. Catering equipment glazing, such as display cases and refrigerated units, where maintaining temperature and energy efficiency is crucial. 
❌ Not suitable for furniture applications due to the fragility and weight of IGUs, which can lead to safety hazards and impracticality in handling. Areas with high mechanical stress or frequent handling, such as doors or high-traffic partitions, due to limited impact resistance and potential for breakage.</t>
  </si>
  <si>
    <t>One square meter (1m2) of insulated glass pane.
The LCA is conducted based on the worst-case results of all the insulated glass covered by the EPD.glass-49 mm)
(2,200 kg/m3)</t>
  </si>
  <si>
    <t>MAT-Glass-0013</t>
  </si>
  <si>
    <t>Colored Glass</t>
  </si>
  <si>
    <t>Clear and colored flat glass</t>
  </si>
  <si>
    <t>EPD_ColoredGlass_Turkey_S-P-06987_2021-03_to_2026-03.pdf</t>
  </si>
  <si>
    <t>Colored Glass
✅ Suitable for decorative interior panels offering aesthetic appeal and can enhance the visual interest of spaces with its variety of colors and light transmittance. Ideal for non-structural elements such as tabletops or cabinet doors where visual appeal is prioritized. Provides an elegant and hygienic surface for showcasing food items, benefiting from its ease of cleaning and ability to highlight contents through light transmission. 
❌ Not suitable for load-bearing furniture components due to its brittleness, glass should not be used in structural parts that require strength and durability. Avoid using in locations prone to heavy use or potential impact, as glass can shatter under stress, posing safety risks. Unless specifically treated or designed for exterior use, glass may not withstand environmental factors such as temperature fluctuations and UV exposure.</t>
  </si>
  <si>
    <t>1 m2 of FLAT GLASS to 3 mm to 19 mm. (11mm considered)
(2,200 kg/m3)</t>
  </si>
  <si>
    <t>MAT-Glass-0014</t>
  </si>
  <si>
    <t>Mirrored Glass</t>
  </si>
  <si>
    <t>Mirror</t>
  </si>
  <si>
    <t>EPD_MirroredGlass_Global_S-P-04814_2022-10_to_2027-09.pdf</t>
  </si>
  <si>
    <t>Mirrored Glass
✅ Suitable for use in bathrooms, bedrooms, and retail spaces due to its high reflectivity and moisture resistance. The copper/lead-free composition makes it a safer choice for indoor environments. Can be used in decorative furniture elements such as mirrored tabletops, cabinet doors, and wall panels where aesthetic appeal is prioritized. 
❌ Not suitable for outdoor applications due to its fragility and lack of impact resistance, which can lead to damage from environmental factors. Unsuitable for structural applications as it does not provide the necessary strength or support. Not appropriate for catering equipment due to its fragility and potential safety hazards in high-traffic or high-impact environments.</t>
  </si>
  <si>
    <t>1 m2
of Sisecam Mirror with 9.62 kg/m2</t>
  </si>
  <si>
    <t>MAT-Fab-0001</t>
  </si>
  <si>
    <t>Fabric</t>
  </si>
  <si>
    <t>Polyester</t>
  </si>
  <si>
    <t>market for fibre, polyester</t>
  </si>
  <si>
    <t>https://ecoquery.ecoinvent.org/3.10.1/apos/dataset/20467/documentation</t>
  </si>
  <si>
    <t>Polyester
✅ Suitable for upholstery, drapery, and decorative textiles in furniture and interior fit-outs due to its durability, wrinkle resistance, and cost-effectiveness. It is ideal for environments where low maintenance and longevity are priorities. 
❌ Not suitable for applications where breathability is essential, such as seating in hot climates or areas requiring high comfort levels. Additionally, polyester is not recommended for projects prioritizing sustainability, as it is non-renewable, has high microplastic shedding, and lacks biodegradability. For catering equipment, polyester may be used in tablecloths and decorative elements but should be avoided in items requiring direct food contact or high heat resistance.</t>
  </si>
  <si>
    <t>This product represents a synthetic polyster fibre made through melt spinning process. It is unprocessed (without bleaching or dyeing) and can be used for the manufacturing of yarns.</t>
  </si>
  <si>
    <t>MAT-Fab-0002</t>
  </si>
  <si>
    <t>Nylon</t>
  </si>
  <si>
    <t>https://ecoquery.ecoinvent.org/3.10.1/cutoff/dataset/20105/documentation</t>
  </si>
  <si>
    <t>Nylon
✅ Suitable for furniture and catering equipment applications, such as handles, drawer runners, and mechanical fittings, due to its high strength, excellent wear resistance, and thermal stability. These properties ensure durability and performance in high-use environments. Can be used in non-visible structural components where strength and durability are required, such as in joint reinforcements or support brackets.
❌ Not suitable for visible or decorative elements in interior fit-outs due to its lack of aesthetic appeal and limited design flexibility. Unsuitable for projects prioritizing sustainability, as it is derived from fossil fuels, is non-biodegradable, and typically lacks recycled content.</t>
  </si>
  <si>
    <t>MAT-Fab-0003</t>
  </si>
  <si>
    <t>https://ecoquery.ecoinvent.org/3.10.1/cutoff/dataset/21959/documentation</t>
  </si>
  <si>
    <t>MAT-Fab-0004</t>
  </si>
  <si>
    <t>Dope Dyed Polyester Knitted Fabric</t>
  </si>
  <si>
    <t>EPD-IES-0001440 Dope Dyed Polyester Knitted Fabric 102024 102029.pdf</t>
  </si>
  <si>
    <t>Polyester
✅ Suitable for upholstery and soft furnishings in commercial and hospitality settings where durability and color fastness are priorities. The dope dyeing process reduces water usage and environmental impact, making it a more sustainable choice for high-traffic areas. Applications where cost-effectiveness and ease of maintenance are important, such as in budget-friendly furniture, interior fit-outs, and catering equipment where easy cleaning and resilience are needed.
❌ Not suitable for high-end interiors or luxury furniture where a natural feel and breathability are desired, as the synthetic nature of polyester may not meet aesthetic and tactile expectations. Environments prioritizing sustainability through biodegradability, as polyester is not biodegradable and may not align with eco-friendly goals in certain projects, including catering equipment where natural materials are preferred for sustainability.</t>
  </si>
  <si>
    <t>Declared unit: 1 m2 of knitted dope dyed fabric and its packaging (the area of the packaging is not
included in the 1 m2 ).
Mass per unit area (g/m2) 134
7.46</t>
  </si>
  <si>
    <t>MAT-Fab-0005</t>
  </si>
  <si>
    <t>Leather (Genuine)</t>
  </si>
  <si>
    <t>PURE-ANILINE/NUBUCK LEATHER</t>
  </si>
  <si>
    <t>EPD S-P-07940 Pure Aniline Nuback Leather 12 2022_122027.pdf</t>
  </si>
  <si>
    <t>Leather (Genuine)
✅ Suitable for high-end furniture and luxury interior applications where aesthetics and comfort are prioritized, such as executive office chairs, luxury sofas, and decorative wall panels. The material's soft texture and natural appearance enhance the visual and tactile experience in low-traffic, controlled environments. 
❌ Not suitable for high-traffic areas or environments prone to spills and stains, such as public waiting areas, restaurants, or cafes, due to its low stain resistance and high maintenance requirements. Catering equipment or any food-related applications, as the material is sensitive to moisture and wear, which can lead to deterioration and hygiene concerns.</t>
  </si>
  <si>
    <t>1.58 kg/m2</t>
  </si>
  <si>
    <t>Italy-Europe-Central America</t>
  </si>
  <si>
    <t>MAT-Fab-0006</t>
  </si>
  <si>
    <t>Faux Leather (PU)</t>
  </si>
  <si>
    <t>synthetic leathers through the coating of PVC and PU</t>
  </si>
  <si>
    <t>EPD S-P-02294 Plastic Coated Fabrics for the Automotive Sector 11 2020_102025.pdf</t>
  </si>
  <si>
    <t>Faux Leather (PU)
✅ Suitable for furniture and interior fit-outs where cost-effectiveness, durability, water resistance, and a leather-like appearance are prioritized. Ideal for settings where easy maintenance is crucial, such as in high-traffic areas or commercial spaces. 
❌ Not suitable for applications where high breathability is essential, such as seating that requires prolonged comfort. Also not recommended for projects with a strong focus on sustainability due to the higher emissions associated with production and the material's limited biodegradability. Additionally, not ideal for catering equipment that requires high heat resistance or food safety compliance.</t>
  </si>
  <si>
    <t>ECOCOSTO 199-10 HTG 13-10 referred
1kg per 1 m2
ECOCOSTO 199-10 HTG 13-10 is most suitable for Faux Leather (PU) due to its likely PU coating and textured finish, while ECOCOSTO 199-16 AC 15-10 (likely acrylic-coated) and ALOCOSTO 017-18 CA 12-10 (possibly non-PU or cellulose-based) are less suitable.</t>
  </si>
  <si>
    <t>MAT-Fab-0007</t>
  </si>
  <si>
    <t>Vinyl</t>
  </si>
  <si>
    <t>Vinyl wallcoverings on woven textile backing</t>
  </si>
  <si>
    <t>EPD-IGI-20230434-IBG1-EN Vinyl wallcoverings on non-woven backing 012024_012029.pdf</t>
  </si>
  <si>
    <t>Vinyl
✅ Suitable for interior fit-outs where durability, washability, and ease of maintenance are priorities. Vinyl wallcoverings offer a wide range of aesthetic options and are cost-effective, making them ideal for commercial spaces such as offices, hotels, and healthcare facilities where frequent cleaning is necessary. Environments that require moderate resistance to wear and tear, such as high-traffic areas, due to the robust nature of vinyl. 
❌ Not suitable for projects with a strong focus on sustainability and environmental impact, as vinyl contains PVC, which can lead to higher emissions during production and poses challenges in terms of end-of-life disposal and recycling. Spaces where air quality is a critical concern, as vinyl can off-gas volatile organic compounds (VOCs), which may affect indoor air quality. Applications in catering equipment or furniture where direct contact with food or high temperatures is expected, as vinyl may not withstand such conditions effectively.</t>
  </si>
  <si>
    <t>Declared unit 1 m2
Grammage 0.223 kg/m2</t>
  </si>
  <si>
    <t>USA</t>
  </si>
  <si>
    <t>MAT-Fab-0008</t>
  </si>
  <si>
    <t>Acrylic</t>
  </si>
  <si>
    <t>Acrylic upholstery fabrics, 0.73 kg/m2, Retreat, Stripe It, and Vice Versa, KnollTextiles</t>
  </si>
  <si>
    <t>EPD10831 Acrylic upholstery fabrics 2023.pdf</t>
  </si>
  <si>
    <t>Acrylic
✅ Suitable for furniture upholstery in residential and commercial settings where durability, colorfastness, and stain resistance are priorities. Acrylic fabrics are ideal for high-traffic areas due to their moderate cost and ease of maintenance. Interior fit-outs that require vibrant colors and patterns, as acrylic maintains its appearance over time and is resistant to fading. Catering equipment covers or accessories where ease of cleaning and resistance to spills are important. 
❌ Not suitable for applications where high environmental performance is a priority, as acrylic is a synthetic fiber with emissions during production and limited biodegradability. Projects aiming for sustainable certifications or those with a focus on natural or recyclable materials, as acrylic does not align with these goals. Environments with high exposure to heat or open flames, as acrylic can be flammable and may not meet fire safety standards without additional treatment.</t>
  </si>
  <si>
    <t>Global Warming Potential (A1-A3): 5.73 kg CO2e/m2
Technical specification: 0.73 kg/m2</t>
  </si>
  <si>
    <t>Italy</t>
  </si>
  <si>
    <t>MAT-Fab-0009</t>
  </si>
  <si>
    <t>Wool</t>
  </si>
  <si>
    <t>Woven fabric with fibre content</t>
  </si>
  <si>
    <t>S-P-09428 Woven fabric with fibre content 062023-062028.pdf</t>
  </si>
  <si>
    <t>Wool
✅ Suitable for upholstery and interior textiles in residential and low-traffic commercial settings where natural fiber aesthetics and good thermal insulation are desired. Applications where biodegradability and moderate environmental impact are priorities, such as eco-friendly furniture and interior fit-outs. 
❌ Not suitable for high-moisture environments, such as bathrooms or kitchens, due to wool’s susceptibility to shrinkage and potential for mold and mildew. High-traffic or heavy-use areas, such as public seating or commercial catering equipment, where durability and low maintenance are critical, as wool may require more frequent cleaning and care compared to synthetic alternatives.</t>
  </si>
  <si>
    <t>435 g/m2</t>
  </si>
  <si>
    <t>MAT-Fab-0010</t>
  </si>
  <si>
    <t>Cotton</t>
  </si>
  <si>
    <t>market for textile, woven cotton</t>
  </si>
  <si>
    <t>http://ecoquery.ecoinvent.org/3.11/cutoff/dataset/6756/documentation</t>
  </si>
  <si>
    <t>Cotton
✅ Suitable for furniture and interior applications such as soft furnishings and upholstery due to its natural origin, breathability, and comfort. Ideal for environments where comfort and aesthetics are prioritized, such as cushions and curtains. In catering, it is suitable for textiles like table linens in dining areas.
❌ Not suitable for high-moisture or industrial kitchen environments, as it absorbs liquids easily, is prone to staining, and may degrade faster without chemical treatment. In such environments, materials with higher resistance to moisture and stains, such as synthetic fibers or treated fabrics, are recommended.</t>
  </si>
  <si>
    <t>MAT-Fab-0011</t>
  </si>
  <si>
    <t>Rayon (Viscose)</t>
  </si>
  <si>
    <t>market for fibre, viscose</t>
  </si>
  <si>
    <t>http://ecoquery.ecoinvent.org/3.11/cutoff/dataset/3368/impact_assessment</t>
  </si>
  <si>
    <t>Rayon (Viscose)
✅ Suitable for furniture and interior fit-outs, particularly for curtains, cushion covers, and soft furnishings in residential and low-traffic commercial settings where drape, softness, and a natural look are desired. Its cellulose-based origin provides a textile feel that is appealing for decorative purposes.
❌ Not suitable for catering equipment or high-humidity environments, such as commercial kitchens, or for heavy-use areas. Rayon has low moisture resistance and poor durability, making it unsuitable for areas where it may be exposed to water or frequent handling. Additionally, the production process involves toxic chemicals, which may not align with sustainability goals in certain projects.</t>
  </si>
  <si>
    <t>MAT-Fab-0012</t>
  </si>
  <si>
    <t>Linen</t>
  </si>
  <si>
    <t>Linen
✅ Suitable for upholstery and decorative textiles in low-traffic areas where aesthetics and breathability are prioritized, such as residential living rooms or boutique hotel lounges. Interior fit-outs that emphasize natural aesthetics and sustainability, like wall hangings, curtains, and cushions in eco-friendly spaces. Catering equipment applications where the fabric is used for decorative purposes, such as table runners or napkins in settings that are not exposed to high moisture or frequent washing.
❌ Not suitable for high-durability applications such as seating in high-traffic commercial areas or public spaces, due to its lower abrasion resistance. Moisture-prone environments like bathrooms or outdoor settings, where the potential for mildew and degradation is higher. Catering equipment that requires frequent washing or exposure to moisture, such as tablecloths in busy restaurants or bars.</t>
  </si>
  <si>
    <t>MAT-Fab-0013</t>
  </si>
  <si>
    <t>Velvet</t>
  </si>
  <si>
    <t>Crepe, Dobby, Jacquard, Knit, Plain Weave, Velvet</t>
  </si>
  <si>
    <t>EPD 10832 Crepe, Dobby, Jacquard, Knit, Plain Weave, Velvet 012023 012029.pdf</t>
  </si>
  <si>
    <t>Velvet
✅ Suitable for upholstery in low-traffic areas such as formal living rooms, bedrooms, and decorative furniture pieces where aesthetic appeal and comfort are prioritized. Decorative interior applications like curtains, cushions, and wall hangings where its luxurious texture and appearance can be showcased. 
❌ Not suitable for high-moisture environments such as bathrooms or kitchens, as velvet can absorb moisture and may be prone to mold and mildew. High-wear areas like dining chairs, office furniture, or commercial settings where frequent use and cleaning are required, due to its potential durability issues and higher maintenance needs. Catering equipment or surfaces that require regular cleaning and resistance to spills and stains, as velvet is not easy to clean and maintain in such contexts.</t>
  </si>
  <si>
    <t>0.4kg/m2 od declared unit</t>
  </si>
  <si>
    <t>MAT-Fab-0014</t>
  </si>
  <si>
    <t>Tweed</t>
  </si>
  <si>
    <t>Trident Tweed</t>
  </si>
  <si>
    <t>EPD-IES-0005375 EPD 10832 Trident Tweed 122024 122029.pdf</t>
  </si>
  <si>
    <t>Tweed
✅ Suitable for furniture and interior applications in residential and low-traffic commercial settings due to its durable weave, aesthetic texture, and moderate cost. Ideal for use in areas where a classic and sophisticated look is desired, such as living rooms, lounges, and office waiting areas.
❌ Not suitable for catering equipment or environments with high humidity, such as bathrooms or kitchens, or for high-traffic or heavy-soiling areas, like restaurants or public transport seating, due to its fabric maintenance requirements and potential for wear and staining.</t>
  </si>
  <si>
    <t>Declared Unit: 1m2 of Trident Tweed
0.04kg</t>
  </si>
  <si>
    <t>MAT-Fab-0015</t>
  </si>
  <si>
    <t>Microfiber</t>
  </si>
  <si>
    <t>Monofilament Microfiber</t>
  </si>
  <si>
    <t>EPD 732 Monofilament Microfiber 062024 062029.pdf</t>
  </si>
  <si>
    <t>Microfiber
✅ Suitable for upholstery and interior textiles in furniture and interior fit-outs due to its high durability, stain resistance, and ease of cleaning. These properties make it ideal for high-traffic areas and environments where maintenance and longevity are priorities. Applications where synthetic materials are preferred for their performance characteristics, such as in commercial settings or areas prone to spills and stains. Also suitable for catering equipment applications where easy-to-clean and durable materials are required, such as in tablecloths or cleaning cloths.
❌ Not suitable for applications requiring natural fibers, such as in settings where sustainability and low environmental impact are prioritized, due to the synthetic nature of microfiber and its higher embodied energy. Environments where biodegradability and minimal environmental emissions are critical, as synthetic microfibers can contribute to microplastic pollution and have a higher environmental footprint compared to natural alternatives. Not ideal for catering equipment where natural, biodegradable materials are preferred to minimize environmental impact.</t>
  </si>
  <si>
    <t>1 kg of Monofilament Microfibers</t>
  </si>
  <si>
    <t>MAT-Fab-0016</t>
  </si>
  <si>
    <t>Canvas</t>
  </si>
  <si>
    <t>Stretched canvas (excluding installation accessories), 0.4 mm, 0.26 kg/m2, toile 495D, ECOPHON SAINT-GOBAIN</t>
  </si>
  <si>
    <t>6675cbdbcc3b7a04e79df960 Stretched canvas 2024.pdf</t>
  </si>
  <si>
    <t>Canvas
✅ Suitable for decorative interior applications such as wall art, acoustic panels, and other non-structural elements where aesthetic appeal and lightweight properties are prioritized. Ideal for environments where flexibility and texture are desired, such as galleries, showrooms, and residential spaces. Canvas can also be used in furniture applications for decorative purposes, such as upholstery on low-wear furniture pieces, and in catering equipment for decorative coverings or displays that do not require durability.
❌ Not suitable for high-wear areas like seating surfaces, flooring, or any application requiring significant durability. Avoid use in moisture-prone environments such as kitchens, bathrooms, or outdoor settings, as the material lacks water resistance and may degrade over time when exposed to humidity or direct contact with water. Canvas is not recommended for catering equipment that involves direct contact with food or requires frequent cleaning, as it is not water-resistant and may harbor bacteria.</t>
  </si>
  <si>
    <t>Global Warming Potential (A1-A3):
1.63 kg CO2e/m2
Technical specification:
0.4 mm, 0.26 kg/m2</t>
  </si>
  <si>
    <t>MAT-Leather-0001</t>
  </si>
  <si>
    <t>Leather</t>
  </si>
  <si>
    <t>Genuine Leather</t>
  </si>
  <si>
    <t>Journal Paper</t>
  </si>
  <si>
    <t>An emission factor of a similar material (Cow Leather) was used as a proxy where a direct emission factor for the specified material could not be identified to date</t>
  </si>
  <si>
    <t>Per reviewed Joural Paper (Springer Nature-Discover Sustainability)</t>
  </si>
  <si>
    <t>Brugnoli, F., Sena, K., Zugno, L. et al. A global study on the Life Cycle Assessment (LCA) of the modern cow leather industry. Discov Sustain 6, 80 (2025). httpsdoi.org10.1007s43621-025-00798-.pdf</t>
  </si>
  <si>
    <t>Genuine Leather
✅ Suitable for high-end furniture and interior fit-outs where aesthetics, luxury, and comfort are prioritized. Its natural look and feel make it ideal for premium seating, upholstery, and decorative elements in low-traffic, controlled environments. 
❌ Not suitable for catering equipment or environments with high moisture, frequent spills, or heavy use due to its susceptibility to staining, fading, and higher maintenance requirements. Avoid using in kitchens, dining areas, or outdoor settings where durability and ease of cleaning are critical.</t>
  </si>
  <si>
    <t>MAT-Leather-0002</t>
  </si>
  <si>
    <t>Full-Grain Leather</t>
  </si>
  <si>
    <t>Full-Grain Leather
✅  Suitable for high-end furniture and interior fit-outs where aesthetics, softness, and a luxurious feel are prioritized. Its natural appearance and ability to develop a patina over time make it ideal for premium settings with controlled environments. 
❌ Not suitable for catering equipment or environments with high moisture or potential for spills, such as kitchens or dining areas, due to its susceptibility to staining, water damage, and the need for regular maintenance to preserve its quality.</t>
  </si>
  <si>
    <t>MAT-Leather-0003</t>
  </si>
  <si>
    <t>Top-Grain Leather</t>
  </si>
  <si>
    <t>Top-Grain Leather
✅ Suitable for high-end furniture and interior fit-outs where aesthetics, softness, and a luxurious feel are prioritized. Its natural appearance and comfort make it ideal for low-traffic areas or spaces where it can be maintained regularly. 
❌ Not suitable for catering equipment or environments with high moisture or potential for spills, as it is prone to staining and requires significant maintenance. Additionally, not ideal for high-traffic areas or commercial settings where durability against wear and tear is critical.</t>
  </si>
  <si>
    <t>MAT-Leather-0004</t>
  </si>
  <si>
    <t>Bonded Leather</t>
  </si>
  <si>
    <t>Referred PURE-ANILINE</t>
  </si>
  <si>
    <t>S-P-07940 Pure-Anilin_Nubuck Leather 12 2022 122027.pdf</t>
  </si>
  <si>
    <t>Bonded Leather
✅ Suitable for furniture and interior fit-outs where cost-effectiveness and a leather-like appearance are desired, but not for high-end applications due to its lower durability and natural aesthetics compared to pure-aniline leather. 
❌ Not suitable for catering equipment or high-moisture environments due to its susceptibility to peeling, staining, and higher maintenance requirements.</t>
  </si>
  <si>
    <t>MAT-Leather-0005</t>
  </si>
  <si>
    <t>Faux Leather (PU Leather)</t>
  </si>
  <si>
    <t>Faux Leather (PU Leather)
✅ Suitable for furniture and interior fit-outs where a leather-like appearance is desired without the high cost and maintenance of genuine leather. It offers good durability and is easier to clean, making it a practical choice for residential and commercial settings. 
❌ Not suitable for catering equipment or environments with high moisture or heat exposure, as it can degrade over time and is prone to cracking and peeling under such conditions.</t>
  </si>
  <si>
    <t>MAT-Leather-0006</t>
  </si>
  <si>
    <t>Vinyl Leather</t>
  </si>
  <si>
    <t>Vinyl Leather
✅ Suitable for furniture and interior fit-outs where durability and ease of maintenance are prioritized, such as in commercial settings or areas with high foot traffic. Vinyl leather offers a wide range of colors and patterns, making it versatile for various design aesthetics. 
❌ Not suitable for high-end furniture or interiors where natural aesthetics and softness are prioritized, as vinyl leather lacks the luxurious feel and appearance of genuine leather. Additionally, it is not ideal for catering equipment or high-moisture environments due to potential issues with heat and moisture exposure, which can lead to degradation over time.</t>
  </si>
  <si>
    <t>MAT-Leather-0007</t>
  </si>
  <si>
    <t>Aniline Leather</t>
  </si>
  <si>
    <t>PURE-ANILINE</t>
  </si>
  <si>
    <t>Aniline Leather
✅ Suitable for high-end furniture and interior fit-outs where aesthetics and comfort are prioritized, such as luxury sofas, chairs, and decorative wall panels, due to its natural beauty, softness, and ability to develop a unique patina over time. 
❌ Not suitable for catering equipment or environments with high moisture or heavy use, such as kitchens, dining areas, or outdoor settings, due to its susceptibility to staining, fading, and higher maintenance requirements.</t>
  </si>
  <si>
    <t>MAT-Leather-0008</t>
  </si>
  <si>
    <t>Semi-Aniline Leather</t>
  </si>
  <si>
    <t>Semi-Aniline Leather
✅ Suitable for high-end furniture and interior fit-outs due to its natural aesthetics, softness, and moderate durability. It offers a balance between the natural look of pure aniline leather and the protective qualities of pigmented leather, making it ideal for luxury settings where appearance is prioritized. 
❌ Not suitable for catering equipment or environments with high moisture or heavy use due to its susceptibility to staining, scratching, and higher maintenance requirements. It is not recommended for areas where durability and ease of cleaning are critical.</t>
  </si>
  <si>
    <t>MAT-Leather-0009</t>
  </si>
  <si>
    <t>Pigmented Leather</t>
  </si>
  <si>
    <t>Pigmented Leather
✅ Suitable for high-end furniture and interior fit-outs where aesthetics, softness, and a luxurious feel are prioritized. Ideal for low-traffic areas or spaces where the natural beauty of the leather can be showcased without excessive wear. 
❌ Not suitable for catering equipment or environments with high moisture or potential for spills, as it is prone to staining and requires significant maintenance. Not recommended for high-traffic areas or commercial settings where durability and ease of cleaning are critical.</t>
  </si>
  <si>
    <t>MAT-Leather-0010</t>
  </si>
  <si>
    <t>Nubuck Leather</t>
  </si>
  <si>
    <t>Nubuck Leather
✅ Suitable for high-end furniture and interior fit-outs where aesthetics and comfort are prioritized. Nubuck leather offers a luxurious appearance and a soft touch, making it ideal for premium seating, upholstery, and decorative elements in low-traffic, controlled environments. 
❌ Not suitable for catering equipment or environments with high moisture or potential for spills. Nubuck leather is prone to staining and requires careful maintenance, making it unsuitable for areas where durability and ease of cleaning are critical, such as kitchens, dining areas, or outdoor settings.</t>
  </si>
  <si>
    <t>MAT-Leather-0011</t>
  </si>
  <si>
    <t>Suede Leather</t>
  </si>
  <si>
    <t>Suede Leather
✅ Suitable for high-end furniture and interior fit-outs where aesthetics, softness, and a luxurious feel are prioritized. Ideal for low-traffic areas where the risk of staining and wear is minimal. 
❌ Not suitable for catering equipment or environments with high moisture or potential for spills, such as kitchens or dining areas, due to its susceptibility to staining, water damage, and higher maintenance requirements.</t>
  </si>
  <si>
    <t>MAT-Leather-0012</t>
  </si>
  <si>
    <t>Patent Leather</t>
  </si>
  <si>
    <t>Patent Leather
✅ Suitable for high-end furniture and interior fit-outs where a glossy, luxurious finish is desired. It offers a distinctive aesthetic appeal and is relatively easy to clean, making it ideal for decorative elements and low-traffic areas. 
❌ Not suitable for catering equipment or environments with high moisture or potential for spills, as patent leather can be prone to cracking and is not as durable as other materials in high-wear or high-moisture conditions. Additionally, it is not recommended for areas requiring high durability or exposure to direct sunlight, as it can fade or become damaged over time.</t>
  </si>
  <si>
    <t>MAT-Leather-0013</t>
  </si>
  <si>
    <t>Recycled Leather</t>
  </si>
  <si>
    <t>Eco Recycled Leather Yarn</t>
  </si>
  <si>
    <t>S-P-05595 Eco Recycled Leather Yarn 032022 022027.pdf</t>
  </si>
  <si>
    <t>Recycled Leather
✅ Suitable for sustainable furniture and interior textiles, such as upholstery and decorative elements, due to its reduced environmental impact, aesthetic appeal, and good durability. 
❌ Not suitable for catering equipment or high-wear applications where hygiene, moisture resistance, and frequent cleaning are critical, such as kitchen surfaces, dining tables, or seating in high-traffic areas.</t>
  </si>
  <si>
    <t>Functional unit / declared unit: 1kg of ERLY</t>
  </si>
  <si>
    <t>MAT-Leather-0014</t>
  </si>
  <si>
    <t>Oiled Leather</t>
  </si>
  <si>
    <t>Oiled Leather
✅ Suitable for high-end furniture and interior fit-outs where aesthetics, softness, and a luxurious feel are prioritized. Ideal for low-traffic areas or spaces where the leather can be maintained regularly to preserve its appearance and durability. 
❌ Not suitable for catering equipment or environments with high moisture or potential for spills, as it is prone to staining and requires significant maintenance. Not recommended for high-traffic areas or commercial settings where durability and ease of cleaning are critical.</t>
  </si>
  <si>
    <t>MAT-Laminat-0001</t>
  </si>
  <si>
    <t>Laminate</t>
  </si>
  <si>
    <t>High-Pressure Laminate (HPL)</t>
  </si>
  <si>
    <t>HPL (Dekorative High Pressure Laminates)</t>
  </si>
  <si>
    <t>EPD-ICL-20220238-CBE1-EN HPL (Dekorative High Pressure Laminates) 112022 112027.pdf</t>
  </si>
  <si>
    <t>High-Pressure Laminate (HPL)
✅ Suitable for interior fit-outs and furniture, which are highly durable, scratch-resistant, and offer a wide range of aesthetic options, making it ideal for interior applications where visual appeal and longevity are important. It is also cost-effective, which is beneficial for large-scale projects.
❌ Not suitable for catering equipment or environments where it will be exposed to extreme heat or moisture for extended periods. These conditions can lead to delamination and compromise the material's integrity, posing hygiene risks. Therefore, it is unsuitable for surfaces in kitchens or food preparation areas that require frequent cleaning and exposure to high temperatures.</t>
  </si>
  <si>
    <t>MAT-Laminat-0002</t>
  </si>
  <si>
    <t>Low-Pressure Laminate (LPL)</t>
  </si>
  <si>
    <t>Reffered: High Pressure Laminates</t>
  </si>
  <si>
    <t>Low-Pressure Laminate (LPL)
✅ Suitable for interior fit-outs and furniture applications where moderate durability and cost-effectiveness are prioritized. LPL offers a range of aesthetic options and is ideal for areas with low to moderate wear and tear. 
❌ Not suitable for catering equipment or environments exposed to extreme heat, moisture, or heavy use. LPL may delaminate under such conditions and does not meet the hygiene standards required for food-related applications.</t>
  </si>
  <si>
    <t>MAT-Laminat-0003</t>
  </si>
  <si>
    <t>Thermally Fused Laminate (TFL)</t>
  </si>
  <si>
    <t>Thermally Fused Laminate (TFL)
✅ Suitable for interior fit-outs and furniture applications due to its high durability, scratch resistance, and aesthetic versatility. It is also cost-effective, making it a popular choice for both residential and commercial settings where moderate wear and tear are expected. 
❌ Not Suitable for use in catering equipment that is exposed to extreme heat or moisture for prolonged periods. These conditions can lead to potential delamination and pose hygiene concerns, as TFL may not withstand the rigorous cleaning and sanitization processes required in food service environments.</t>
  </si>
  <si>
    <t>1m2 of DPL floor covering</t>
  </si>
  <si>
    <t>MAT-Laminat-0004</t>
  </si>
  <si>
    <t>Post-Formed Laminate</t>
  </si>
  <si>
    <t>Post-Formed Laminate
✅ Suitable for interior fit-outs and furniture applications requiring high durability and scratch resistance. Offers aesthetic versatility with a wide range of colors and patterns, making it cost-effective for decorative purposes in residential and commercial spaces. 
❌ Not suitable for environments exposed to extreme heat or moisture for prolonged periods, such as commercial kitchens. The material may delaminate under such conditions, and its surface may not meet hygiene standards required for food preparation areas.</t>
  </si>
  <si>
    <t>MAT-Laminat-0005</t>
  </si>
  <si>
    <t>Textured Laminate</t>
  </si>
  <si>
    <t>Textured Laminate
✅ Suitable for interior fit-outs and furniture where a durable, scratch-resistant, and cost-effective surface is required. Ideal for high-traffic commercial settings such as offices, retail spaces, and educational environments. Its textured surface provides design flexibility and can effectively mimic natural materials like wood or stone, making it a preferred choice for decorative vertical and horizontal surfaces.
❌ Not suitable for catering equipment or environments with prolonged exposure to high moisture, steam, or heat, such as commercial kitchens or food preparation areas, where the laminate may delaminate or fail to meet hygiene standards. In such cases, materials like stainless steel or compact laminate are more appropriate due to their superior moisture and heat resistance.</t>
  </si>
  <si>
    <t>MAT-Laminat-0006</t>
  </si>
  <si>
    <t>Glossy Laminate</t>
  </si>
  <si>
    <t>Glossy Laminate
✅ Suitable for interior fit-outs and furniture where a polished, high-shine aesthetic is desired alongside durability and cost-effectiveness. Ideal for decorative surfaces in office furniture, cabinetry, wall panels, and retail fixtures. Its smooth surface enhances visual appeal and is appropriate for low- to moderate-traffic indoor environments that require a refined look.
❌ Not suitable for catering equipment or environments with high heat, steam, or frequent moisture exposure, such as commercial kitchens. Glossy laminate can delaminate under such conditions and may not meet hygiene requirements due to its susceptibility to harboring bacteria. Frequent sanitization or high-temperature cleaning may degrade the surface over time.</t>
  </si>
  <si>
    <t>MAT-Laminat-0007</t>
  </si>
  <si>
    <t>Matte Laminate</t>
  </si>
  <si>
    <t>Matte Laminate
✅ Suitable for interior fit-outs and furniture applications where high durability, scratch resistance, and a non-reflective aesthetic are desired. Ideal for office desks, cabinetry, shelving, and wall cladding in both residential and commercial settings. Offers cost-effective decorative versatility with a broad range of colors and textures.
❌ Not suitable for catering equipment or high-moisture environments such as commercial kitchens, where prolonged exposure to heat, steam, or frequent sanitization is required. Matte laminates may delaminate under these conditions and often do not meet the strict hygiene or temperature-resistance standards necessary for food preparation areas.</t>
  </si>
  <si>
    <t>MAT-Laminat-0008</t>
  </si>
  <si>
    <t>Solid Color Laminate</t>
  </si>
  <si>
    <t>Solid Color Laminate
✅ Suitable for interior fit-outs and furniture where aesthetic uniformity, durability, and scratch resistance are important. Commonly used for cabinetry, desktops, partitions, and wall panels in commercial and residential settings due to its broad color range and cost-effectiveness.
❌ Not suitable for catering equipment or high-humidity environments such as commercial kitchens. Solid color laminates may delaminate when exposed to prolonged heat, steam, or aggressive cleaning, and they typically do not meet the hygiene or thermal resistance requirements for food contact or preparation surfaces.</t>
  </si>
  <si>
    <t>MAT-Laminat-0009</t>
  </si>
  <si>
    <t>Fire-Retardant Laminate</t>
  </si>
  <si>
    <t>High-Pressure Laminate including antimicrobial, chemical-resistant, fire-rated, and markerboard variants</t>
  </si>
  <si>
    <t>EPD_High-Pressure Laminate including antimicrobial, chemical-resistant, fire-rated, and markerboard variants_Global_SCS-EPD-08043_082022 082027.pdf</t>
  </si>
  <si>
    <t>Fire-Retardant Laminate
✅ Suitable for interior fit-outs and furniture in public, commercial, or high-occupancy buildings where fire safety regulations apply—such as offices, schools, hospitals, and transit facilities. Combines flame resistance with high durability, scratch resistance, and aesthetic flexibility, making it ideal for wall panels, partitions, and cabinetry.
❌ Not suitable for catering equipment or food preparation areas exposed to prolonged heat, moisture, or harsh cleaning agents. Despite its fire-retardant properties, HPL may delaminate or fail under commercial kitchen conditions and typically does not meet the hygiene or temperature standards required for direct food contact surfaces.</t>
  </si>
  <si>
    <t>MAT-Laminat-0010</t>
  </si>
  <si>
    <t>The declared unit used in the study, as specified in the PCR, is 1 m2 of laminate product. The reference flow for the
product system is 1.07 kg/m2
.</t>
  </si>
  <si>
    <t>MAT-Laminat-0011</t>
  </si>
  <si>
    <t>Chemical-Resistant Laminate</t>
  </si>
  <si>
    <t>Chemical-Resistant Laminate
✅ Suitable for interior fit-outs and furniture applications in laboratories, healthcare facilities, educational institutions, and offices where surfaces are frequently cleaned or exposed to moderate chemicals. Its durability, scratch resistance, and aesthetic options make it ideal for countertops, desks, and wall cladding in controlled environments.
❌ Not suitable for catering equipment or food preparation areas that involve prolonged exposure to high heat, moisture, or direct food contact. While chemically resistant, this laminate may delaminate under extreme thermal or moisture stress and does not meet hygiene or material standards for catering-grade surfaces. In such settings, stainless steel or certified food-safe surfaces are more appropriate.</t>
  </si>
  <si>
    <t>MAT-Laminat-0012</t>
  </si>
  <si>
    <t>Writable Laminate (Markerboard)</t>
  </si>
  <si>
    <t>Writable Laminate (Markerboard)
✅ Suitable for interior fit-outs and furniture in office, educational, and collaborative environments where writable, easy-to-clean surfaces are needed. Commonly used for wall panels, desks, and tabletops in classrooms, meeting rooms, and shared workspaces. Offers high durability, scratch resistance, and aesthetic versatility, making it cost-effective for interactive interior design.
❌ Not suitable for catering equipment or food preparation surfaces due to limited heat and moisture resistance. Prolonged exposure to steam, hot surfaces, or wet cleaning can cause delamination and surface degradation. It also lacks the hygienic certification required for direct food contact.</t>
  </si>
  <si>
    <t>MAT-Laminat-0013</t>
  </si>
  <si>
    <t>Digital Laminate</t>
  </si>
  <si>
    <t>Digital Laminate
✅ Suitable for interior fit-outs and furniture where customized aesthetics, high durability, and scratch resistance are required. Ideal for branded environments, themed interiors, retail fixtures, and wall panels that benefit from personalized graphic designs. Offers easy maintenance and is cost-effective for medium-traffic commercial or residential applications.
❌ Not suitable for catering equipment or surfaces exposed to high heat, steam, or prolonged moisture. It may delaminate or degrade under these conditions and does not meet hygiene standards for direct food contact or rigorous sanitization, making it unsuitable for kitchen worktops or food preparation areas.</t>
  </si>
  <si>
    <t>MAT-Laminat-0014</t>
  </si>
  <si>
    <t>Eco-Friendly Laminate</t>
  </si>
  <si>
    <t>Eco-Friendly Laminate
✅ Suitable for interior fit-outs and furniture applications where environmental sustainability is a priority alongside durability and aesthetic versatility. Ideal for commercial and residential spaces seeking lower-emission, responsibly sourced materials with a wide range of colors and finishes. Performs well in medium-traffic areas such as cabinetry, desks, and decorative panels.
❌ Not suitable for catering equipment or surfaces exposed to high heat, steam, or prolonged moisture. These conditions can cause delamination and may compromise hygiene, especially in food preparation areas where seamless, sanitizable materials like stainless steel are required.</t>
  </si>
  <si>
    <t>MAT-Mesh-0001</t>
  </si>
  <si>
    <t>Mesh</t>
  </si>
  <si>
    <t>Nylon Mesh</t>
  </si>
  <si>
    <t>Reco nylon</t>
  </si>
  <si>
    <t>S-P-01518 Reco nylon 122023 122028.pdf</t>
  </si>
  <si>
    <t>Nylon Mesh
✅ Suitable for furniture and interior fit-out applications such as seat backs, upholstery panels, and textile accents where lightweight strength, flexibility, and recyclability are valued. Particularly beneficial for sustainable design projects aiming to reduce virgin plastic use and enhance durability in commercial or residential settings.
❌ Not suitable for catering equipment or hygiene-critical environments due to difficulties in achieving thorough sanitation. Its mesh structure can trap debris and moisture, making it less ideal for food contact areas or settings requiring frequent high-temperature cleaning.</t>
  </si>
  <si>
    <t>The declared unit is 1 kg of Reco Nylon®</t>
  </si>
  <si>
    <t>MAT-Mesh-0002</t>
  </si>
  <si>
    <t>Polyester Mesh</t>
  </si>
  <si>
    <t>Referred NYLON</t>
  </si>
  <si>
    <t>Polyester Mesh
✅ Suitable for furniture and interior textiles such as office chairs, partitions, and breathable upholstery where strength, flexibility, and cost-effectiveness are important. Its durability and potential for recycling also support sustainable design in commercial and residential settings.
❌ Not suitable for catering equipment or environments requiring stringent hygiene standards. The mesh structure can trap contaminants, making it difficult to sanitize effectively. Additionally, its synthetic origin and emissions from production may conflict with low-impact material goals in food-related applications.</t>
  </si>
  <si>
    <t>MAT-Mesh-0003</t>
  </si>
  <si>
    <t>MAT-Mesh-0004</t>
  </si>
  <si>
    <t>PVC-Coated Mesh</t>
  </si>
  <si>
    <t>PVC-Coated Mesh
✅ Suitable for outdoor and high-traffic indoor furniture, as well as interior textiles like seat backs and partitions where durability, water resistance, and structural flexibility are important. The PVC coating enhances abrasion resistance and weather performance, making it a practical choice for commercial seating and exterior applications.
❌ Not suitable for catering equipment or food-contact surfaces due to hygiene concerns. The coated surface can trap contaminants and degrade under high heat or aggressive cleaning. Additionally, PVC has a higher environmental impact due to chlorine content and its challenging end-of-life recyclability.</t>
  </si>
  <si>
    <t>MAT-Mesh-0005</t>
  </si>
  <si>
    <t>High Tenacity Polyester Base Fabric PVC Coated]</t>
  </si>
  <si>
    <t>EPD_High Tenacity Polyester Base Fabric PVC Coated_China_S-P-13272_052024 052029.pdf</t>
  </si>
  <si>
    <t>Mass conversion
factor of declared
unit
850gsm/R9003 0.85 kg/m2
900gsm/R9003 0.9 kg/m2</t>
  </si>
  <si>
    <t>MAT-Mesh-0006</t>
  </si>
  <si>
    <t>Fiberglass Mesh</t>
  </si>
  <si>
    <t>Fiberglass Mesh
✅ Suitable for interior fit-outs and architectural applications where dimensional stability, high tensile strength, and thermal resistance are required. Commonly used as a reinforcement material in wall coverings, panels, and certain composite furniture components where strength-to-weight ratio and fire resistance are important.
❌ Not suitable for furniture upholstery or interior textiles where flexibility, softness, or comfort are priorities, as fiberglass is rigid and abrasive. Also not suitable for catering equipment or hygienic environments, as the material can shed fibers and may be difficult to sanitize thoroughly. Additionally, fiberglass manufacturing can be energy-intensive, raising concerns for sustainability-focused applications.</t>
  </si>
  <si>
    <t>MAT-Mesh-0007</t>
  </si>
  <si>
    <t>Metal Mesh</t>
  </si>
  <si>
    <t>Metal Mesh
✅ Suitable for furniture and interior fit-outs where strength, durability, and visual transparency are desired. Commonly used in shelving, partitions, cabinet inserts, and decorative panels to achieve an industrial or minimalist aesthetic. Its recyclability also supports sustainable design practices in commercial and residential interiors.
❌ Not suitable for catering equipment or environments with stringent hygiene standards. The perforated or open structure of metal mesh can trap debris and be difficult to clean thoroughly, posing sanitation challenges. It is also generally unsuitable for surfaces in contact with food or moisture-sensitive environments unless specifically treated or coated for hygienic purposes.</t>
  </si>
  <si>
    <t>MAT-Mesh-0008</t>
  </si>
  <si>
    <t>Knitted Mesh</t>
  </si>
  <si>
    <t>Knitted Mesh
✅ Suitable for furniture and interior textiles due to its flexibility, breathability, and comfort. Commonly used in ergonomic seating, upholstery, and soft partitions where stretchability and airflow are desired. Knitted mesh materials are valued in contemporary furniture design for their aesthetic texture and user comfort.
❌ Not suitable for catering equipment or environments requiring stringent hygiene standards. The porous and soft structure of knitted mesh makes it difficult to sanitize effectively, potentially harboring bacteria and contaminants. Additionally, its low rigidity and moisture absorption make it unsuitable for applications involving frequent cleaning, high heat, or direct food contact.</t>
  </si>
  <si>
    <t>MAT-Mesh-0009</t>
  </si>
  <si>
    <t>MAT-Mesh-0010</t>
  </si>
  <si>
    <t>Spacer Mesh (3D Mesh)</t>
  </si>
  <si>
    <t>Spacer Mesh (3D Mesh)
✅ Suitable for furniture and interior textiles where breathability, cushioning, and structural resilience are important. Spacer mesh is commonly used in office chairs, seat cushions, mattresses, and ergonomic panels due to its layered 3D construction that enhances ventilation and comfort. It supports modern design and sustainability goals when sourced from recyclable polymers.
❌ Not suitable for catering equipment or environments with strict hygiene standards. The complex 3D weave can trap moisture and contaminants, making thorough cleaning and sanitation difficult. It is not suitable for food-contact surfaces or high-moisture zones, where materials must resist microbial buildup and withstand rigorous cleaning.</t>
  </si>
  <si>
    <t>MAT-Mesh-0011</t>
  </si>
  <si>
    <t>MAT-Mesh-0012</t>
  </si>
  <si>
    <t>Air Mesh</t>
  </si>
  <si>
    <t>Air Mesh
✅ Suitable for furniture and interior textiles, especially in applications that prioritize breathability, comfort, and lightweight support. Air mesh is commonly used in office chairs, seat backs, cushions, and soft furnishings due to its ventilated 3D structure that enhances airflow and ergonomic comfort. It is durable and supports modern, performance-oriented furniture design.
❌ Not suitable for catering equipment or environments with strict hygiene requirements. The porous mesh structure can trap moisture and particles, making it difficult to clean to the standards required in food preparation or sanitary zones. It lacks the surface integrity and hygienic properties needed for applications involving direct food contact or frequent sanitization.</t>
  </si>
  <si>
    <t>MAT-Mesh-0013</t>
  </si>
  <si>
    <t>MAT-Mesh-0014</t>
  </si>
  <si>
    <t>Monofilament Mesh</t>
  </si>
  <si>
    <t>Monofilament Mesh
✅ Suitable for furniture and interior textiles where high tensile strength, dimensional stability, and durability are essential. Monofilament mesh is ideal for applications like ergonomic seating, partition panels, and decorative or functional fabrics due to its resistance to deformation and modern aesthetic. It also supports breathable and flexible designs.
❌ Not suitable for catering equipment or environments requiring stringent hygiene. The open weave of monofilament mesh can harbor debris and microorganisms, making thorough sanitation difficult. It is not appropriate for food-contact surfaces or areas subject to frequent high-heat or chemical cleaning processes.</t>
  </si>
  <si>
    <t>MAT-Mesh-0015</t>
  </si>
  <si>
    <t>MAT-Mesh-0016</t>
  </si>
  <si>
    <t>Micro-Mesh</t>
  </si>
  <si>
    <t>Micro Mesh
✅ Suitable for furniture and interior textiles, especially in applications requiring breathability, lightweight structure, and moderate durability. Micro mesh is commonly used in ergonomic seating, office chairs, and textile panels due to its comfort and ventilation properties. Its fine weave makes it aesthetically versatile and comfortable in close-contact applications.
❌ Not suitable for catering equipment or environments demanding strict hygiene standards. The porous and fine structure of micro mesh can harbor bacteria and is difficult to sanitize effectively, making it unsuitable for food preparation areas or surfaces requiring frequent and rigorous cleaning.</t>
  </si>
  <si>
    <t>MAT-Mesh-0017</t>
  </si>
  <si>
    <t>Belgium</t>
  </si>
  <si>
    <t>MAT-Foam-0001</t>
  </si>
  <si>
    <t>Foam</t>
  </si>
  <si>
    <t>Polyurethane Foam</t>
  </si>
  <si>
    <t>EPS hard foam</t>
  </si>
  <si>
    <t>EPD-IVH-20220129-CBG1-DE EPS hard foam 082022 082027.pdf</t>
  </si>
  <si>
    <t>Polyurethane Foam
✅ Suitable for furniture cushioning and interior soft furnishings where excellent comfort, flexibility, and lightweight properties are required. It's ideal for applications like seat cushions, pillows, upholstered furniture, and mattresses, providing good support and conformability to various shapes.
❌ Not suitable for catering equipment, high-temperature environments, or areas requiring rigorous fire safety. Polyurethane foam is flammable, unable to withstand heat or open flames, and poses fire hazard risks. Additionally, it has relatively high embodied emissions, making it less suitable for sustainability-focused applications that demand low environmental impact.</t>
  </si>
  <si>
    <t>The declared unit is 1m3 of expanded
polystyrene hard foam for heat and sound
insulation. The average bulk density is 15
kg/m3
.</t>
  </si>
  <si>
    <t>MAT-Foam-0002</t>
  </si>
  <si>
    <t>Memory Foam</t>
  </si>
  <si>
    <t>Memory Foam
✅ Suitable for furniture cushioning and interior soft furnishings, particularly in applications where ergonomic support and comfort are key—such as in seating, mattresses, and pillows. Memory foam conforms to body shapes, enhancing comfort in high-contact furniture pieces. Its flexibility and shock-absorbing properties also make it valuable for customized seating in healthcare or premium office settings.
❌ Not suitable for catering equipment, high-temperature environments, or low-emission projects. Memory foam is flammable, can off-gas under heat, and has relatively high embodied emissions, making it inappropriate for use near heat sources or in sustainability-focused applications. It also lacks the hygiene properties needed for food service environments.</t>
  </si>
  <si>
    <t>MAT-Foam-0003</t>
  </si>
  <si>
    <t>Latex Foam</t>
  </si>
  <si>
    <t>Latex Foam
✅ Suitable for furniture cushioning and interior soft furnishings, such as sofas, chairs, mattresses, and pillows. Latex foam offers excellent elasticity, comfort, and resilience, contributing to long-lasting and ergonomically supportive products. Both natural and synthetic latex variants are valued in interior applications for their durability and pressure distribution.
❌ Not suitable for catering equipment or high-temperature environments. Latex foam is flammable and can degrade under prolonged heat exposure, making it inappropriate for kitchens or areas near heat sources. Additionally, its relatively high embodied emissions may not meet sustainability criteria for low-impact or food-contact applications.</t>
  </si>
  <si>
    <t>MAT-Foam-0004</t>
  </si>
  <si>
    <t>High-Density Foam</t>
  </si>
  <si>
    <t>High-Density Foam
✅ Suitable for furniture cushioning and interior soft furnishings, including sofas, chairs, mattresses, and padding. Its high resilience and firmness provide excellent comfort and structural support, making it ideal for both residential and commercial interiors where durability and ergonomic performance are important.
❌ Not suitable for catering equipment or high-temperature environments. High-density foam is flammable and not engineered to withstand heat, making it inappropriate for kitchens or food-contact surfaces. Its relatively high embodied emissions also reduce its suitability for projects prioritizing low environmental impact or strict fire safety standards.</t>
  </si>
  <si>
    <t>MAT-Foam-0005</t>
  </si>
  <si>
    <t>Low-Density Foam</t>
  </si>
  <si>
    <t>Low-Density Foam
✅ Suitable for furniture cushioning and interior soft furnishings where comfort, flexibility, and ease of handling are priorities. Commonly used in pillows, upholstered items, and lightweight seating applications where lower firmness is acceptable and ergonomic performance is less critical.
❌ Not suitable for catering equipment or high-temperature environments due to its flammability and low thermal resistance. It may degrade or emit harmful substances under heat. Additionally, sustainability-focused projects may find its relatively high embodied emissions and lack of recyclability misaligned with environmental goals.</t>
  </si>
  <si>
    <t>MAT-Foam-0006</t>
  </si>
  <si>
    <t>Gel-Infused Foam</t>
  </si>
  <si>
    <t>Gel-Infused Foam
✅ Suitable for furniture cushioning and interior soft furnishings where comfort, flexibility, and thermal regulation are important. Gel infusion helps dissipate heat, enhancing user comfort in seating and bedding. Common applications include office chairs, mattresses, and upholstered lounge seating where ergonomic support and cooling properties are valued.
❌ Not suitable for catering equipment or high-temperature environments due to flammability and limited heat resistance. Gel-infused foam may degrade or emit harmful substances when exposed to high heat. Additionally, its relatively high embodied emissions and limited recyclability make it less appropriate for sustainability-focused or hygiene-critical applications.</t>
  </si>
  <si>
    <t>MAT-Foam-0007</t>
  </si>
  <si>
    <t>Egg Crate Foam</t>
  </si>
  <si>
    <t>Egg Crate Foam
✅ Suitable for furniture cushioning and interior soft furnishings such as mattresses, pillows, cushions, and ergonomic seating pads. Its convoluted (egg crate) design enhances airflow and pressure relief, making it ideal for comfort-focused residential and healthcare furniture applications. Lightweight and flexible, it is easy to handle and integrate into various designs.
❌ Not suitable for catering equipment or high-temperature environments due to poor heat resistance and flammability. Egg crate foam can degrade under heat and is not compliant with hygiene or fire safety standards required in food preparation areas. Additionally, its high embodied emissions and limited recyclability reduce suitability for projects prioritizing sustainability.</t>
  </si>
  <si>
    <t>MAT-Foam-0008</t>
  </si>
  <si>
    <t>Rebond Foam</t>
  </si>
  <si>
    <t>Rebond Foam
✅ Suitable for furniture cushioning and interior soft furnishings such as sofas, chairs, mattresses, and padding. Rebond foam—made from shredded polyurethane foam bonded with adhesive—offers excellent firmness, support, and durability. Its recycled content aligns with sustainability efforts in furniture and interior design, especially in high-density, high-resilience applications.
❌ Not suitable for catering equipment or high-temperature environments due to flammability and low thermal resistance. It is not designed to withstand the hygiene or heat exposure requirements of food preparation areas. Despite its recycled origin, the adhesives and energy-intensive processing can result in higher embodied emissions, making it less ideal for strict sustainability-focused projects.</t>
  </si>
  <si>
    <t>MAT-Foam-0009</t>
  </si>
  <si>
    <t>Convoluted Foam</t>
  </si>
  <si>
    <t>Convoluted Foam
✅ Suitable for furniture cushioning and interior soft furnishings such as mattress toppers, pillows, and seating pads. Convoluted foam, often recognized by its "egg crate" design, offers pressure relief, breathability, and lightweight comfort, making it ideal for applications where airflow and ergonomic support are valued.
❌ Not suitable for catering equipment or high-temperature environments. Its flammability and lack of fire resistance pose risks in kitchens or commercial food settings. It may also release VOCs under heat and has relatively high embodied emissions, limiting its suitability for projects prioritizing sustainability or fire safety.</t>
  </si>
  <si>
    <t>MAT-Foam-0010</t>
  </si>
  <si>
    <t>Open-Cell Foam</t>
  </si>
  <si>
    <t>Open-Cell Foam
✅ Suitable for furniture cushioning and interior soft furnishings where comfort, flexibility, and breathability are prioritized. Its lightweight structure and soft, supportive feel make it ideal for seating, bedding, and upholstered items in both residential and commercial interiors.
❌ Not suitable for catering equipment or high-temperature environments due to its open structure and lack of flame retardants, which increase the risk of fire and degradation when exposed to heat. Additionally, its relatively high embodied emissions make it less appropriate for sustainability-focused projects aiming to minimize environmental impact.</t>
  </si>
  <si>
    <t>MAT-Foam-0011</t>
  </si>
  <si>
    <t>Closed-Cell Foam</t>
  </si>
  <si>
    <t>Closed-Cell Foam
✅ Suitable for furniture cushioning and interior soft furnishings due to its excellent support, flexibility, and low material weight. Commonly used in seating, bedding, and padded furnishings, it offers moisture resistance and durability, making it beneficial in environments prone to occasional spills or wear.
❌ Not suitable for catering equipment or high-temperature environments due to its flammability and limited heat resistance. Closed-cell foam may pose fire risks and is not compliant with hygiene standards needed for food-contact surfaces. Additionally, it typically has relatively high embodied emissions, making it less ideal for projects prioritizing environmental sustainability.</t>
  </si>
  <si>
    <t>MAT-Foam-0012</t>
  </si>
  <si>
    <t>Microbead Foam</t>
  </si>
  <si>
    <t>Microbead Foam
✅ Suitable for interior fit-outs, particularly in insulated wall panels and protective packaging. Its lightweight structure, thermal insulation, and shock-absorbing qualities make it beneficial for energy-efficient design and safeguarding delicate components during transport or installation.
❌ Not suitable for furniture applications due to its low structural integrity, poor load-bearing capacity, and flammability, which compromise durability and safety. Also not appropriate for catering equipment, as it does not meet hygiene or heat-resistance standards and poses environmental concerns due to low recyclability.</t>
  </si>
  <si>
    <t>MAT-Foam-0013</t>
  </si>
  <si>
    <t>Polyethylene Foam</t>
  </si>
  <si>
    <t>Polyethylene foam</t>
  </si>
  <si>
    <t>S-P-07857 Polyethylene foam 122022 122027.pdf</t>
  </si>
  <si>
    <t>Polyethylene Foam
✅ Suitable for furniture and interior fit‑outs, especially as protective padding, acoustic insulation, and underlayment. Its lightweight, moisture‑resistant structure and excellent shock absorption make it ideal for seating cushions, wall panels, and flooring underlays where comfort and noise reduction are desired.
❌ Not suitable for catering equipment or high‑temperature environments. Its low thermal resistance and limited strength make it inappropriate for use with cooking appliances, heated surfaces, or structural applications involving heavy loads.</t>
  </si>
  <si>
    <t>Functional unit / declared unit: The functional unit of calculations is one kg of polyethylene foam
produced by PEPI RER SIA</t>
  </si>
  <si>
    <t>MAT-Foam-0014</t>
  </si>
  <si>
    <t>Sculpted Foam</t>
  </si>
  <si>
    <t>Sculpted Foam
✅ Suitable for furniture and interior fit‑outs, especially as ergonomic cushioning, soft furnishings, and lightweight seating structures. Its sculpted form enhances comfort, flexibility, and breathability, making it ideal for chairs, pillows, and decorative padding in residential or commercial interiors.
❌ Not suitable for catering equipment or high‑temperature environments. Its flammability and low thermal resistance make it unsuitable for use near heat sources, cooking equipment, or applications requiring frequent sanitization or structural load-bearing performance.</t>
  </si>
  <si>
    <t>MAT-Stone-0001</t>
  </si>
  <si>
    <t>Stone</t>
  </si>
  <si>
    <t>Marble</t>
  </si>
  <si>
    <t>Marble Block Stone from Norwegian Rose Quarry - China</t>
  </si>
  <si>
    <t>NEPD-7156-6554-EN EPS Marble Block Stone 072024 072029.pdf</t>
  </si>
  <si>
    <t>Marble
✅ Suitable for premium interior fit‑outs and high‑end furniture surfaces where aesthetics and durability are prioritized. Its unique patterns and colors make it ideal for feature walls, countertops, and bespoke furniture pieces. Optimal in projects where environmental impact is mitigated through responsible extraction and sourcing from local or regional suppliers to reduce transportation emissions.
❌ Not suitable for low-budget or sustainability-sensitive projects, as its high cost and embodied emissions from quarrying and transport may outweigh benefits. Also over-specification risk in applications where durability and luxury finish are not required. Not suitable for catering equipment due to susceptibility to staining and etching from acidic substances, which can pose hygiene and maintenance issues.</t>
  </si>
  <si>
    <t>Stone 1000 kg</t>
  </si>
  <si>
    <t>MAT-Stone-0002</t>
  </si>
  <si>
    <t>Granite</t>
  </si>
  <si>
    <t>Natural stone products of granite and limestone</t>
  </si>
  <si>
    <t>S-P-04621  Natural stone products of granite and limestone 092021 092026.pdf</t>
  </si>
  <si>
    <t>Granite
✅ Suitable for interior fit-outs and furniture applications where durability, heat resistance, and premium aesthetics are desired. Ideal for countertops, flooring, and wall cladding in high-traffic or high-end environments such as kitchens, bathrooms, and reception areas. Granite's natural variation and visual appeal also make it well-suited for bespoke surfaces and decorative stone features.
❌ Not suitable for catering equipment or low-carbon design projects. Its high embodied emissions from quarrying and transport, along with its weight and rigidity, make it unsuitable for movable equipment or applications requiring lightweight, low-impact materials.</t>
  </si>
  <si>
    <t>Declared unit:
Declared unit is 1 ton natural stone product.</t>
  </si>
  <si>
    <t>Thailand</t>
  </si>
  <si>
    <t>MAT-Stone-0003</t>
  </si>
  <si>
    <t>Quartz</t>
  </si>
  <si>
    <t>Quartz stone products</t>
  </si>
  <si>
    <t>EPD 720  Quartz stone products 062024 062029.pdf</t>
  </si>
  <si>
    <t>Quartz
✅ Suitable for countertops, tabletops, and high-traffic surfaces in furniture and interior fit‑outs due to quartz’s excellent hardness, low porosity, and chemical resistance. These properties make it ideal for areas requiring durability and easy maintenance—such as kitchen countertops, bathroom vanities, and commercial bar tops.
❌ Not suitable for ultra‑low embodied carbon or sustainability‑driven projects, as quartz production and resin use contribute to relatively high carbon emissions. Additionally, quartz may not withstand direct heat exposure, limiting its suitability for catering equipment requiring high thermal resistance.</t>
  </si>
  <si>
    <t>m3
Name Quartz stone products
Declared unit 1m2
Density (kg/m3
) 2400-2500</t>
  </si>
  <si>
    <t>MAT-Stone-0004</t>
  </si>
  <si>
    <t>Limestone</t>
  </si>
  <si>
    <t>market for limestone, milled, packed</t>
  </si>
  <si>
    <t>https://ecoquery.ecoinvent.org/3.11/cutoff/dataset/15376/documentation</t>
  </si>
  <si>
    <t>Limestone
✅ Suitable for interior fit‑outs and furniture components such as flooring, wall cladding, and decorative surfaces where a natural, textured stone finish is desired. Limestone offers aesthetic appeal and moderate durability, making it appropriate for low- to medium-traffic areas in residential or commercial interiors.
❌ Not suitable for catering equipment or textile applications. Its porosity requires sealing to prevent staining, and it lacks the chemical resistance and hygiene standards needed in food environments. Its hardness and weight also make it impractical for applications requiring flexibility or softness.</t>
  </si>
  <si>
    <t>MAT-Stone-0005</t>
  </si>
  <si>
    <t>https://ecoquery.ecoinvent.org/3.11/cutoff/dataset/15777/documentation</t>
  </si>
  <si>
    <t>Europe without Switzerland</t>
  </si>
  <si>
    <t>MAT-Stone-0006</t>
  </si>
  <si>
    <t>https://ecoquery.ecoinvent.org/3.11/cutoff/dataset/17871/documentation</t>
  </si>
  <si>
    <t>MAT-Stone-0007</t>
  </si>
  <si>
    <t>Soapstone</t>
  </si>
  <si>
    <t>Soapstone
✅ Suitable for interior fit-outs and furniture applications such as countertops, sinks, and fireplace surrounds. Soapstone's excellent heat resistance, non-porous surface, and distinct aesthetic make it ideal for areas that value hygiene, durability, and visual appeal. Its ability to age with a patina adds to its charm in residential and commercial interiors. In catering environments, soapstone can be used for countertops and serving platters due to its thermal properties and ease of cleaning.
❌ Not suitable for load-bearing furniture or high-strength structural applications due to its relatively soft composition, which can lead to scratching or chipping. Additionally, it may not align with low-carbon design priorities because of the energy-intensive quarrying and transport associated with natural stone materials. In catering equipment, soapstone is not ideal for heavy-duty kitchen tools or equipment that require high impact resistance.</t>
  </si>
  <si>
    <t>MAT-Stone-0008</t>
  </si>
  <si>
    <t>Onyx</t>
  </si>
  <si>
    <t>Onyx
✅ Suitable for interior fit-outs and decorative furniture applications where luxury aesthetics and light-transmitting effects are desired. Onyx’s unique translucency and natural veining make it ideal for backlit wall panels, feature walls, and statement surfaces in high-end residential or hospitality interiors.
❌ Not suitable for catering equipment, high-traffic flooring, or load-bearing furniture applications. Onyx is relatively soft and prone to scratching, staining, and etching, requiring careful maintenance. Its high embodied emissions and transport-related impact also limit its use in sustainability-focused projects.</t>
  </si>
  <si>
    <t>MAT-Stone-0009</t>
  </si>
  <si>
    <t>Slate</t>
  </si>
  <si>
    <t>Slate stone pieces</t>
  </si>
  <si>
    <t>S-P-06049 Slate stone pieces  052024 022029.pdf</t>
  </si>
  <si>
    <t>Slate
✅ Suitable for interior wall cladding and countertops due to its high durability, natural aesthetic, and resistance to moisture and heat. Slate’s distinctive texture and deep color make it ideal for decorative surfaces in furniture and interior fit‑outs, especially when a rugged, natural look is desired.
❌ Not suitable for load‑bearing structures or high‑traffic flooring due to its brittleness and risk of chipping. Additionally, it is not ideal for catering equipment or hygienic surfaces, as slate can be porous, stain-prone, and difficult to sanitize thoroughly—making it unsuitable for food-contact environments requiring strict cleanliness.</t>
  </si>
  <si>
    <t>Declared unit: 1 kg of slate stone pieces</t>
  </si>
  <si>
    <t>MAT-Stone-0010</t>
  </si>
  <si>
    <t>Travertine</t>
  </si>
  <si>
    <t>Travertine
✅ Suitable for interior fit‑outs and decorative surfaces such as flooring, countertops, and wall cladding in both residential and commercial spaces. Travertine's natural beauty, warm tones, and textured appearance make it ideal for classic or timeless design schemes, especially when a luxurious aesthetic is desired. It’s relatively easy to clean and maintain when properly sealed.
❌ Not suitable for lightweight furniture or structural elements due to its heavy weight, nor for ultra‑low‑carbon projects because of high embodied energy from quarrying and transport. Travertine is also not recommended for outdoor use in freeze‑thaw climates, as it can weather or crack under moisture and temperature fluctuations. Additionally, it is unsuitable for catering equipment or food‑prep surfaces due to its porosity and vulnerability to staining and etching from acidic substances.</t>
  </si>
  <si>
    <t>MAT-Stone-0011</t>
  </si>
  <si>
    <t>Concrete</t>
  </si>
  <si>
    <t>market for concrete, 20MPa</t>
  </si>
  <si>
    <t>https://ecoquery.ecoinvent.org/3.11/cutoff/search?query=market+for+concrete%2C+20MPa&amp;currentPage=1&amp;pageSize=10&amp;searchBy=activity</t>
  </si>
  <si>
    <t>Concrete
✅ Suitable for fixed structural elements in interior or outdoor settings where durability and stability are prioritized over mobility or aesthetics. Concrete’s high compressive strength and ease of use make it ideal for ground-contact fixtures such as built-in seating, planters, and tables—especially when sourcing locally to reduce embodied emissions.
❌ Not suitable for mobile furniture, decorative interior elements, or catering equipment. Its heaviness and rigid nature make it impractical for pieces that require movement or refined finishes. High embodied carbon also limits its suitability for sustainability-focused projects, and it lacks the hygiene and aesthetic qualities needed for food-contact surfaces or portable furnishings.</t>
  </si>
  <si>
    <t>2400 kg/m3</t>
  </si>
  <si>
    <t>MAT-Stone-0012</t>
  </si>
  <si>
    <t>South Africa</t>
  </si>
  <si>
    <t>MAT-Stone-0013</t>
  </si>
  <si>
    <t>Peru</t>
  </si>
  <si>
    <t>MAT-Stone-0014</t>
  </si>
  <si>
    <t>Northern America</t>
  </si>
  <si>
    <t>MAT-Stone-0015</t>
  </si>
  <si>
    <t>MAT-Stone-0016</t>
  </si>
  <si>
    <t>Terrazzo</t>
  </si>
  <si>
    <t>Terrazzoplatta 12 mm</t>
  </si>
  <si>
    <t>NEPD-6309-5565-EN Terrazzoplatta 032024 032029.pdf</t>
  </si>
  <si>
    <t>Terrazzo
✅ Suitable for interior fit-outs and catering equipment applications where durability, low maintenance, and aesthetic appeal are essential. Terrazzo's resilience to wear and its smooth, hygienic surface make it a strong choice for high-traffic areas in residential, commercial, and hospitality interiors, including countertops and flooring in catering environments.
❌ Not suitable for furniture applications, particularly lightweight or modular furniture where portability is required. Its high density and relatively high embodied emissions may limit its suitability in projects with strict carbon targets or those emphasizing low-impact, flexible materials.</t>
  </si>
  <si>
    <t>2600kg/m 
3 here m3</t>
  </si>
  <si>
    <t>MAT-Stone-0017</t>
  </si>
  <si>
    <t>Basalt</t>
  </si>
  <si>
    <t>market for basalt</t>
  </si>
  <si>
    <t>https://ecoquery.ecoinvent.org/3.11/cutoff/dataset/1370/documentation</t>
  </si>
  <si>
    <t>Basalt
✅ Suitable for decorative stone surfaces, flooring, and countertops in interior fit-outs and catering spaces due to its high strength, durability, and elegant dark finish. Basalt offers long-term resilience and a refined aesthetic, ideal for areas with heavy use that require both functionality and sophistication.
❌ Not suitable for furniture applications, especially lightweight or flexible furniture, because basalt is heavy and rigid. Its high embodied carbon and energy-intensive quarrying and processing make it less appropriate for sustainability-focused or low-carbon projects.</t>
  </si>
  <si>
    <t>MAT-Stone-0018</t>
  </si>
  <si>
    <t>Jasper</t>
  </si>
  <si>
    <t>Jasper
✅ Suitable for interior flooring, countertops, and wall cladding in residential, commercial, and high-traffic areas due to Jasper’s durability, wear resistance, and low maintenance. Its natural thermal mass can contribute to energy efficiency and a premium aesthetic.
❌ Not suitable for lightweight furniture or portable structures, as Jasper is heavy and rigid. Additionally, it presents high embodied carbon from extraction and transport, making it less appropriate for sustainability-driven projects. It is also unsuitable for catering equipment where portability, hygiene, and weight are critical factors.</t>
  </si>
  <si>
    <t>MAT-Ceramic-001</t>
  </si>
  <si>
    <t>Ceramic</t>
  </si>
  <si>
    <t>Porcelain</t>
  </si>
  <si>
    <t>Referred to: 
Ceramic Tableware ProductsPrint, Ground, Cras Collection Manufactured by Bonna Ceramic</t>
  </si>
  <si>
    <t>EPD_BonnaCeramic_Tableware_Global_EPD-IES-0017302_2024-12-02_to_2029-12-01.pdf</t>
  </si>
  <si>
    <t>Porcelain
✅ Suitable for catering and hospitality applications due to its excellent hygiene properties, high thermal resistance, and aesthetic versatility. Porcelain is ideal for environments where presentation and food safety are priorities, such as upscale restaurants, hotels, and catering events. Additionally, porcelain can be used in interior fit-outs for decorative elements like tiles and wall panels, where its aesthetic appeal and ease of cleaning are beneficial.
❌ Not suitable for high-impact settings or environments where durability under rough handling is critical, such as fast-paced kitchens or outdoor catering events. Porcelain is prone to chipping and breakage, making it less ideal for areas where tableware is frequently moved or handled roughly. It is also not suitable for furniture applications that require high impact resistance or load-bearing capacity, as porcelain's brittleness can lead to damage under stress.</t>
  </si>
  <si>
    <t>1 kg of tableware product manufactured by Bonna with a lifespan of 1000 uses as defined in PCR.
Upstream only cosidered (Not th ecore as this is a finished porceilane product)</t>
  </si>
  <si>
    <t>MAT-Rubber-001</t>
  </si>
  <si>
    <t xml:space="preserve">Silicon </t>
  </si>
  <si>
    <t>market for synthetic rubber</t>
  </si>
  <si>
    <t>https://ecoquery.ecoinvent.org/3.11/cutoff/dataset/1643/impact_assessment</t>
  </si>
  <si>
    <t>Silicon
✅ Suitable for furniture as a component of cushions or padding due to its flexibility and durability. It is also suitable for non-slip surfaces or protective pads on furniture legs. In interior fit-outs, silicon is ideal for sealants and adhesives, providing water resistance and flexibility in joints and seams. It can also be used in lighting fixtures as a heat-resistant material. It  suitable for kitchen utensils and bakeware due to its heat resistance, non-stick properties, and ease of cleaning. It is also used in seals and gaskets for appliances. 
❌ Not suitable as a primary structural material for furniture due to its lack of rigidity and strength. It is not appropriate for load-bearing structures or elements requiring high tensile strength. It should not be used for cutting surfaces or any application requiring sharpness or rigidity, as it is too soft and flexible for these purposes.</t>
  </si>
  <si>
    <t>Material Class</t>
  </si>
  <si>
    <t>Material Type</t>
  </si>
  <si>
    <t>Process</t>
  </si>
  <si>
    <t>Source</t>
  </si>
  <si>
    <t>Process Description</t>
  </si>
  <si>
    <t>Detailed Explanation</t>
  </si>
  <si>
    <t>Assumed Product Weight (kg)</t>
  </si>
  <si>
    <t>Rationale for Assumed Product Weight</t>
  </si>
  <si>
    <t>Source / Reference</t>
  </si>
  <si>
    <t>EF (kgCO2) per 1 kg</t>
  </si>
  <si>
    <t>Calculation Summary</t>
  </si>
  <si>
    <t>Calculated Energy per kg (kWh/kg)</t>
  </si>
  <si>
    <t>Notes</t>
  </si>
  <si>
    <t>Whole process</t>
  </si>
  <si>
    <t>Whole process of manufacturing PP armchair is considered</t>
  </si>
  <si>
    <t>Core module related enrgy consumption from an EPD is referred (6.6+175MJ) (CORE PRODUCTION)</t>
  </si>
  <si>
    <t>Total material weight of the product</t>
  </si>
  <si>
    <t>EPD_Fiberglass-Reinforced Polypropylene Monobloc Chair_Italy_SP-05928_ 042022 042027.pdf</t>
  </si>
  <si>
    <t>((23)*0.277777778)/4.702</t>
  </si>
  <si>
    <t>MJ to kWh conversion is Performed and per kg kWh value is derieved
 Non-renewable energy considered in this exercise</t>
  </si>
  <si>
    <t>https://drive.google.com/file/d/1xP0Szio5LTH0vGvufN4fN3Vk3_IdnQql/view?usp=drive_link</t>
  </si>
  <si>
    <t>EPD (The International EPD)</t>
  </si>
  <si>
    <t>Rest-of-World (RoW)</t>
  </si>
  <si>
    <t>Injection Moulding</t>
  </si>
  <si>
    <t>Ecoinvent V 3.11</t>
  </si>
  <si>
    <t>This is delivering the service of 'injection moulding'.</t>
  </si>
  <si>
    <t>Injection moulding is the most important process for producing moldings from thermoplastics, elastomers, and thermosets. Injection molding is a discontinuous process in which plastic pellets, granules or powder is melted and injected under pressure into the cavity of a mold, where it is solidified by cooling or thermally cross-linked.</t>
  </si>
  <si>
    <r>
      <rPr>
        <rFont val="Arial, sans-serif"/>
        <color rgb="FF1155CC"/>
        <u/>
      </rPr>
      <t>https://ecoquery.ecoinvent.org/3.11/cutoff/dataset/1315/documentation</t>
    </r>
  </si>
  <si>
    <r>
      <rPr>
        <rFont val="Arial, sans-serif"/>
        <color rgb="FF1155CC"/>
        <u/>
      </rPr>
      <t>https://ecoquery.ecoinvent.org/3.11/cutoff/dataset/1315/documentation</t>
    </r>
  </si>
  <si>
    <r>
      <rPr>
        <rFont val="Arial, sans-serif"/>
        <color rgb="FF1155CC"/>
        <u/>
      </rPr>
      <t>https://ecoquery.ecoinvent.org/3.11/cutoff/dataset/1315/documentation</t>
    </r>
  </si>
  <si>
    <r>
      <rPr>
        <rFont val="Arial, sans-serif"/>
        <color rgb="FF1155CC"/>
        <u/>
      </rPr>
      <t>https://ecoquery.ecoinvent.org/3.11/cutoff/dataset/1315/documentation</t>
    </r>
  </si>
  <si>
    <t>Whole process (proxy)</t>
  </si>
  <si>
    <t>Vietnam</t>
  </si>
  <si>
    <t>Czech Republic</t>
  </si>
  <si>
    <t>France</t>
  </si>
  <si>
    <t>Netherlands</t>
  </si>
  <si>
    <t>Poland</t>
  </si>
  <si>
    <t>Spain</t>
  </si>
  <si>
    <t>Taiwan</t>
  </si>
  <si>
    <t xml:space="preserve">United States </t>
  </si>
  <si>
    <t>United Kingdom</t>
  </si>
  <si>
    <r>
      <rPr>
        <rFont val="Arial, sans-serif"/>
        <color rgb="FF1155CC"/>
        <u/>
      </rPr>
      <t>https://ecoquery.ecoinvent.org/3.11/cutoff/dataset/1315/documentation</t>
    </r>
  </si>
  <si>
    <r>
      <rPr>
        <rFont val="Arial, sans-serif"/>
        <color rgb="FF1155CC"/>
        <u/>
      </rPr>
      <t>https://ecoquery.ecoinvent.org/3.11/cutoff/dataset/1315/documentation</t>
    </r>
  </si>
  <si>
    <t>Stretch Blow Moulding</t>
  </si>
  <si>
    <t>This is delivering the service of 'stretch blow moulding'.</t>
  </si>
  <si>
    <t>The dataset activity "stretch blow moulding" is a plastic manufacturing process commonly used to produce plastic bottles and containers.</t>
  </si>
  <si>
    <r>
      <rPr>
        <rFont val="Arial, sans-serif"/>
        <color rgb="FF1155CC"/>
        <u/>
      </rPr>
      <t>https://ecoquery.ecoinvent.org/3.11/cutoff/dataset/3/documentation</t>
    </r>
  </si>
  <si>
    <r>
      <rPr>
        <rFont val="Arial, sans-serif"/>
        <color rgb="FF1155CC"/>
        <u/>
      </rPr>
      <t>https://ecoquery.ecoinvent.org/3.11/cutoff/dataset/1315/documentation</t>
    </r>
  </si>
  <si>
    <r>
      <rPr>
        <rFont val="Arial, sans-serif"/>
        <color rgb="FF1155CC"/>
        <u/>
      </rPr>
      <t>https://ecoquery.ecoinvent.org/3.11/cutoff/dataset/1315/documentation</t>
    </r>
  </si>
  <si>
    <r>
      <rPr>
        <rFont val="Arial, sans-serif"/>
        <color rgb="FF1155CC"/>
        <u/>
      </rPr>
      <t>https://ecoquery.ecoinvent.org/3.11/cutoff/dataset/1315/documentation</t>
    </r>
  </si>
  <si>
    <r>
      <rPr>
        <rFont val="Arial, sans-serif"/>
        <color rgb="FF1155CC"/>
        <u/>
      </rPr>
      <t>https://ecoquery.ecoinvent.org/3.11/cutoff/dataset/1315/documentation</t>
    </r>
  </si>
  <si>
    <r>
      <rPr>
        <rFont val="Arial, sans-serif"/>
        <color rgb="FF1155CC"/>
        <u/>
      </rPr>
      <t>https://ecoquery.ecoinvent.org/3.11/cutoff/dataset/1315/documentation</t>
    </r>
  </si>
  <si>
    <t>Switzerland (CH)</t>
  </si>
  <si>
    <t>natural stone plate production, polished</t>
  </si>
  <si>
    <t>natural stone plate production, polished-per 1 kg</t>
  </si>
  <si>
    <t>The product "natural stone plate, polished" represents a polished granite plate. For the polishing process it has been assumed that about 0.05 mm on each side of the plate is emitted as dust.</t>
  </si>
  <si>
    <t>https://ecoquery.ecoinvent.org/3.11/cutoff/dataset/6831/documentation</t>
  </si>
  <si>
    <t>https://ecoquery.ecoinvent.org/3.11/cutoff/dataset/8037/documentation</t>
  </si>
  <si>
    <t>Whole Process</t>
  </si>
  <si>
    <t>Whole process of stone countertop installation (kWh/kg)</t>
  </si>
  <si>
    <t>Installation of stone countertop is considered due to the nature of the production associated with furniture and such  products</t>
  </si>
  <si>
    <t>The source provided kWh/kg of 1m2 related energy and alos the weight of 1m2</t>
  </si>
  <si>
    <t>https://transparencycatalog.com/assets/uploads/pdf/Natural-Stone-Countertops_NSI.pdf</t>
  </si>
  <si>
    <t>0.15/92.23</t>
  </si>
  <si>
    <t>Energy consumption associated with the installation of 1 m² (92.23 kg) of countertop is considered. The construction phase is excluded, as the stone material is assumed to be prepared during the customer’s pre-installation phase and is accounted for in the material database.</t>
  </si>
  <si>
    <t>https://drive.google.com/file/d/1xoBTGOLGKRIWWd_jmrC8MKMsKfDEn9rd/view?usp=drive_link</t>
  </si>
  <si>
    <t>EPD (Sustainable Minds Transparency Report)</t>
  </si>
  <si>
    <t>metal working, average for metal product manufacturing</t>
  </si>
  <si>
    <t>This is delivering the service of 'metal working, average for metal product manufacturing'.</t>
  </si>
  <si>
    <t>This dataset encompasses manufacturing processes to make a semi-manufactured product into a final product. It includes average values for the processing by machines as well as the factory infrastructure and operation. Furthermore, an additional metal input is considered for the loss during processsing. Degreasing is not included and has to be added if necessary.</t>
  </si>
  <si>
    <t>https://ecoquery.ecoinvent.org/3.11/cutoff/dataset/8721/documentation</t>
  </si>
  <si>
    <t>Acceptable proxy for stainless steel if material input is stainless steel</t>
  </si>
  <si>
    <t>https://ecoquery.ecoinvent.org/3.11/cutoff/dataset/2421/documentation</t>
  </si>
  <si>
    <t>metal working, average for aluminium product manufacturing</t>
  </si>
  <si>
    <t>This is delivering the service of 'metal working, average for aluminium product manufacturing'.</t>
  </si>
  <si>
    <t>This is delivering the service of 'metal working, average for aluminium product manufacturing'. The dataset represents average manufacturing processes to make a semi-manufactured aluminium product into a final product. The service includes machinery, infrastructure, metal operations and additional aluminium input to consider for the provessing losses, but it excludes the main aluminium input and the process of degreasing.</t>
  </si>
  <si>
    <t>https://ecoquery.ecoinvent.org/3.11/cutoff/dataset/9365/documentation</t>
  </si>
  <si>
    <t>Ecoinvent V 3.12</t>
  </si>
  <si>
    <t>Ecoinvent V 3.13</t>
  </si>
  <si>
    <t>metal working, average for metal product manufacturing+powder coating, steel</t>
  </si>
  <si>
    <t>metal work: This dataset encompasses manufacturing processes to make a semi-manufactured product into a final product. It includes average values for the processing by machines as well as the factory infrastructure and operation. Furthermore, an additional metal input is considered for the loss during processsing. Degreasing is not included and has to be added if necessary.
Powder Coat: The activity starts with the reception of the components at the facility. The material on which this activity is applied it is not included as input</t>
  </si>
  <si>
    <t>Ecoinvent V 3.11-metal work+powder coating</t>
  </si>
  <si>
    <t>Whole process of manufacturing metal Tambour cabinet is considered</t>
  </si>
  <si>
    <t>Core module related enrgy consumption from an EPD is referred (1.21E+02 MJ) (CORE PRODUCTION)</t>
  </si>
  <si>
    <t>Actual weight of the product</t>
  </si>
  <si>
    <r>
      <rPr>
        <rFont val="Calibri, sans-serif"/>
        <color rgb="FF1155CC"/>
        <sz val="11.0"/>
        <u/>
      </rPr>
      <t>https://www.calameo.com/read/000312381231221df015c</t>
    </r>
  </si>
  <si>
    <t>((121+33.34)*0.277777778)/57.7</t>
  </si>
  <si>
    <t>The conversion from MJ to kWh has been carried out, and the per kg energy value has been derived in kWh.</t>
  </si>
  <si>
    <t>EPD (Czech Environmental Information Agency)</t>
  </si>
  <si>
    <t>Ecoinvent - metal working, average for steel (used as proxy)</t>
  </si>
  <si>
    <r>
      <rPr>
        <rFont val="Arial"/>
        <color rgb="FF1155CC"/>
        <sz val="11.0"/>
        <u/>
      </rPr>
      <t>https://www.calameo.com/read/000312381231221df015c</t>
    </r>
    <r>
      <rPr>
        <rFont val="Arial"/>
      </rPr>
      <t xml:space="preserve">  </t>
    </r>
  </si>
  <si>
    <t>casting, brass</t>
  </si>
  <si>
    <t>This is delivering the service of 'casting, brass'.</t>
  </si>
  <si>
    <t>This is delivering the service of 'casting, brass'. Brass casting is the method by which brass, an alloy of copper and zinc, is melted in a foundry and cast into various shapes to be used in manufacturing, fabrication, and machining. In the service of brass casting, the metal input is not included in this dataset. Thus, this service should be used along with 1 kg of brass. Moreover, the service includes production infrastructure and energy consumption. Brass in used to manufacture a variaty of products and objects, such as locks, gears, bearings, valves, musical instruments, decorative artifacts, braces, brackets, base plates, etc. decorative purposes primarily because of its resemblance to gold. It is also a commonly used to make musical instruments due to its high workability and durability.</t>
  </si>
  <si>
    <t>https://ecoquery.ecoinvent.org/3.11/cutoff/dataset/7862/documentation</t>
  </si>
  <si>
    <t>https://ecoquery.ecoinvent.org/3.11/cutoff/dataset/4630/documentation</t>
  </si>
  <si>
    <t>metal working, average for copper product manufacturing</t>
  </si>
  <si>
    <t>This is delivering the service of 'metal working, average for copper product manufacturing'.</t>
  </si>
  <si>
    <t>This dataset encompasses manufacturing processes to make a semi-manufactured product into a final product. It includes average values for the processing by machines as well as the factory infrastructure and operation. Furthermore, an additional copper input is considered for the loss during processsing. Degreasing is not included and has to be added if necessary.</t>
  </si>
  <si>
    <t>https://ecoquery.ecoinvent.org/3.11/cutoff/dataset/7501/documentation</t>
  </si>
  <si>
    <t>https://ecoquery.ecoinvent.org/3.11/cutoff/dataset/6984/documentation</t>
  </si>
  <si>
    <r>
      <rPr>
        <rFont val="Arial"/>
        <color rgb="FF1155CC"/>
        <sz val="11.0"/>
        <u/>
      </rPr>
      <t>https://www.calameo.com/read/000312381231221df015c</t>
    </r>
    <r>
      <rPr>
        <rFont val="Arial"/>
        <color rgb="FF000000"/>
      </rPr>
      <t xml:space="preserve">  </t>
    </r>
  </si>
  <si>
    <r>
      <rPr>
        <rFont val="Calibri, sans-serif"/>
        <color rgb="FF1155CC"/>
        <sz val="11.0"/>
        <u/>
      </rPr>
      <t>https://www.calameo.com/read/000312381231221df015c</t>
    </r>
  </si>
  <si>
    <t>metal working, average for metal product manufacturing
This is delivering the service of 'zinc coat, pieces'.</t>
  </si>
  <si>
    <t>This is delivering the service of 'metal working, average for metal product manufacturing'.
This is delivering the service of 'zinc coat, pieces'</t>
  </si>
  <si>
    <t>This dataset encompasses manufacturing processes to make a semi-manufactured product into a final product. It includes average values for the processing by machines as well as the factory infrastructure and operation. Furthermore, an additional metal input is considered for the loss during processsing. Degreasing is not included and has to be added if necessary.
zinc coat: Includes the process steps degreasing, pickling, fluxing, galvanising (melt zinc coating) and finishing. Does not include the fabricates being coated.</t>
  </si>
  <si>
    <t>https://ecoquery.ecoinvent.org/3.11/cutoff/dataset/8721/documentation
https://ecoquery.ecoinvent.org/3.11/cutoff/dataset/7951/documentation</t>
  </si>
  <si>
    <t>https://ecoquery.ecoinvent.org/3.11/cutoff/dataset/8721/documentation
https://ecoquery.ecoinvent.org/3.11/cutoff/dataset/1108/documentation</t>
  </si>
  <si>
    <r>
      <rPr>
        <rFont val="Calibri, sans-serif"/>
        <color rgb="FF1155CC"/>
        <sz val="11.0"/>
        <u/>
      </rPr>
      <t>https://www.calameo.com/read/000312381231221df015c</t>
    </r>
  </si>
  <si>
    <t>EPD (Metal Cabinet)</t>
  </si>
  <si>
    <t>Global (GLO)</t>
  </si>
  <si>
    <t>furniture production, wooden</t>
  </si>
  <si>
    <t>furniture production, wooden - per kg</t>
  </si>
  <si>
    <t>The activity ends with the production of 1kg of furniture. The inventory additionally accounts for disposal of all materials.</t>
  </si>
  <si>
    <t>https://ecoquery.ecoinvent.org/3.11/cutoff/dataset/22003/documentation</t>
  </si>
  <si>
    <t>Whole process-Flat glass</t>
  </si>
  <si>
    <t>Whole process of manufacturing Insulated glass is considered</t>
  </si>
  <si>
    <t>Mnafacturing process of Insulated glass, in conformity with the standard of BS EN 1279:2018 - Insulated sealed glass units.(A4-A5)</t>
  </si>
  <si>
    <t>EPD_Insulated Glass_China_S-P-11127_122023 122028.pdf</t>
  </si>
  <si>
    <t>((320+2.4)*0.277777778)/198</t>
  </si>
  <si>
    <t>https://drive.google.com/file/d/14DmHoMnk5DZ1WWh_AgeerUviuAxdTuAO/view?usp=drive_link</t>
  </si>
  <si>
    <t xml:space="preserve">EPD (The International EPD)
</t>
  </si>
  <si>
    <r>
      <rPr>
        <rFont val="Calibri, sans-serif"/>
        <color rgb="FF1155CC"/>
        <sz val="11.0"/>
        <u/>
      </rPr>
      <t>https://api.environdec.com/api/v1/EPDLibrary/Files/ca053820-7ea1-4a7f-e13a-08dbf085b35e/Data</t>
    </r>
  </si>
  <si>
    <t>((320+2.4)*0.277777778)/199</t>
  </si>
  <si>
    <r>
      <rPr>
        <rFont val="Calibri, sans-serif"/>
        <color rgb="FF1155CC"/>
        <sz val="11.0"/>
        <u/>
      </rPr>
      <t>https://api.environdec.com/api/v1/EPDLibrary/Files/ca053820-7ea1-4a7f-e13a-08dbf085b35e/Data</t>
    </r>
  </si>
  <si>
    <t>((320+2.4)*0.277777778)/201</t>
  </si>
  <si>
    <r>
      <rPr>
        <rFont val="Calibri, sans-serif"/>
        <color rgb="FF1155CC"/>
        <sz val="11.0"/>
        <u/>
      </rPr>
      <t>https://api.environdec.com/api/v1/EPDLibrary/Files/ca053820-7ea1-4a7f-e13a-08dbf085b35e/Data</t>
    </r>
  </si>
  <si>
    <t>((320+2.4)*0.277777778)/202</t>
  </si>
  <si>
    <r>
      <rPr>
        <rFont val="Calibri, sans-serif"/>
        <color rgb="FF1155CC"/>
        <sz val="11.0"/>
        <u/>
      </rPr>
      <t>https://api.environdec.com/api/v1/EPDLibrary/Files/ca053820-7ea1-4a7f-e13a-08dbf085b35e/Data</t>
    </r>
  </si>
  <si>
    <t>((320+2.4)*0.277777778)/203</t>
  </si>
  <si>
    <r>
      <rPr>
        <rFont val="Calibri, sans-serif"/>
        <color rgb="FF1155CC"/>
        <sz val="11.0"/>
        <u/>
      </rPr>
      <t>https://api.environdec.com/api/v1/EPDLibrary/Files/ca053820-7ea1-4a7f-e13a-08dbf085b35e/Data</t>
    </r>
  </si>
  <si>
    <t>((320+2.4)*0.277777778)/204</t>
  </si>
  <si>
    <r>
      <rPr>
        <rFont val="Calibri, sans-serif"/>
        <color rgb="FF1155CC"/>
        <sz val="11.0"/>
        <u/>
      </rPr>
      <t>https://api.environdec.com/api/v1/EPDLibrary/Files/ca053820-7ea1-4a7f-e13a-08dbf085b35e/Data</t>
    </r>
  </si>
  <si>
    <t>((320+2.4)*0.277777778)/205</t>
  </si>
  <si>
    <r>
      <rPr>
        <rFont val="Calibri, sans-serif"/>
        <color rgb="FF1155CC"/>
        <sz val="11.0"/>
        <u/>
      </rPr>
      <t>https://api.environdec.com/api/v1/EPDLibrary/Files/ca053820-7ea1-4a7f-e13a-08dbf085b35e/Data</t>
    </r>
  </si>
  <si>
    <t>((320+2.4)*0.277777778)/206</t>
  </si>
  <si>
    <r>
      <rPr>
        <rFont val="Calibri, sans-serif"/>
        <color rgb="FF1155CC"/>
        <sz val="11.0"/>
        <u/>
      </rPr>
      <t>https://api.environdec.com/api/v1/EPDLibrary/Files/ca053820-7ea1-4a7f-e13a-08dbf085b35e/Data</t>
    </r>
  </si>
  <si>
    <t>((320+2.4)*0.277777778)/207</t>
  </si>
  <si>
    <r>
      <rPr>
        <rFont val="Calibri, sans-serif"/>
        <color rgb="FF1155CC"/>
        <sz val="11.0"/>
        <u/>
      </rPr>
      <t>https://api.environdec.com/api/v1/EPDLibrary/Files/ca053820-7ea1-4a7f-e13a-08dbf085b35e/Data</t>
    </r>
  </si>
  <si>
    <t>((320+2.4)*0.277777778)/208</t>
  </si>
  <si>
    <r>
      <rPr>
        <rFont val="Calibri, sans-serif"/>
        <color rgb="FF1155CC"/>
        <sz val="11.0"/>
        <u/>
      </rPr>
      <t>https://api.environdec.com/api/v1/EPDLibrary/Files/ca053820-7ea1-4a7f-e13a-08dbf085b35e/Data</t>
    </r>
  </si>
  <si>
    <t>((320+2.4)*0.277777778)/209</t>
  </si>
  <si>
    <r>
      <rPr>
        <rFont val="Calibri, sans-serif"/>
        <color rgb="FF1155CC"/>
        <sz val="11.0"/>
        <u/>
      </rPr>
      <t>https://api.environdec.com/api/v1/EPDLibrary/Files/ca053820-7ea1-4a7f-e13a-08dbf085b35e/Data</t>
    </r>
  </si>
  <si>
    <t>((320+2.4)*0.277777778)/210</t>
  </si>
  <si>
    <r>
      <rPr>
        <rFont val="Calibri, sans-serif"/>
        <color rgb="FF1155CC"/>
        <sz val="11.0"/>
        <u/>
      </rPr>
      <t>https://api.environdec.com/api/v1/EPDLibrary/Files/ca053820-7ea1-4a7f-e13a-08dbf085b35e/Data</t>
    </r>
  </si>
  <si>
    <t>((320+2.4)*0.277777778)/211</t>
  </si>
  <si>
    <t>weaving of synthetic fibre, for industrial use</t>
  </si>
  <si>
    <t>This service models all inputs necessary to create a woven plastic bag of polypropylene.</t>
  </si>
  <si>
    <t>Inventory refers to the service of weaving a synthetic fibre. The dataset can be used with nylon, polypropylene and other types of thermoplastic fibres. The service should be used along with the raw material.</t>
  </si>
  <si>
    <t>https://ecoquery.ecoinvent.org/3.11/cutoff/dataset/20903/documentation</t>
  </si>
  <si>
    <t>Made from PET (polyethylene terephthalate), a classic thermoplastic.</t>
  </si>
  <si>
    <t>Made from polyamide (e.g., PA6, PA66); melts and remolds.</t>
  </si>
  <si>
    <t>Mesh (Polyester)</t>
  </si>
  <si>
    <t>Just a structure; if polyester-based, it’s thermoplastic.</t>
  </si>
  <si>
    <t>Per reviewed Joural Paper (Elesevier-Energy)</t>
  </si>
  <si>
    <t>Whole process of leather show manufacturing (kWh/kg)</t>
  </si>
  <si>
    <t>Clothing manufacturing related electricity consumption (Long side cutting, machine, Long side hemming
 machine, Sewing machine, Overlock machin)</t>
  </si>
  <si>
    <t>The source provided kWh/kg of garment manufacturing related energy</t>
  </si>
  <si>
    <t>https://www.sciencedirect.com/science/article/abs/pii/S0360544210001489</t>
  </si>
  <si>
    <t>0.065-0.195 midpoint</t>
  </si>
  <si>
    <t>Mid point of the range of energy comusmed for the textile garment manufacturing is considered (0.065-0.195 kWh/kg)</t>
  </si>
  <si>
    <t>Polyurethane</t>
  </si>
  <si>
    <t>Used in synthetic leather, stretchable</t>
  </si>
  <si>
    <t>Used in coated fabrics, upholstery</t>
  </si>
  <si>
    <t>Polyacrylonitrile (PAN)</t>
  </si>
  <si>
    <t>Synthetic, wool-like, common in sweaters</t>
  </si>
  <si>
    <t>Often Polyester or Polyamide (Nylon)</t>
  </si>
  <si>
    <t>A fabric structure, not a polymer — typically thermoplastic depending on base</t>
  </si>
  <si>
    <t>1.99/0.8</t>
  </si>
  <si>
    <t xml:space="preserve">Master’s thesis in Industrial Ecology
</t>
  </si>
  <si>
    <t>Shoe manufacturng electricity consumption</t>
  </si>
  <si>
    <t>Whole process of cotton textile processing (kWh/kg)</t>
  </si>
  <si>
    <t>The source provided kWh/kg of shoe pair manufacturing related energy</t>
  </si>
  <si>
    <r>
      <rPr>
        <rFont val="Aptos Narrow"/>
        <color rgb="FF000000"/>
      </rPr>
      <t xml:space="preserve">Electricity: https://www.tandfonline.com/doi/epdf/10.1080/19397038.2021.1920643?needAccess=true
Shoe pair weight: </t>
    </r>
    <r>
      <rPr>
        <rFont val="Aptos Narrow"/>
        <color rgb="FF1155CC"/>
        <u/>
      </rPr>
      <t>https://publications.lib.chalmers.se/records/fulltext/218968/218968.pdf</t>
    </r>
  </si>
  <si>
    <t>Shoe pair weight is taken from anoither source to derieve per kg electricity consumption of the leather shos manufacturing</t>
  </si>
  <si>
    <t>1.99/0.9</t>
  </si>
  <si>
    <r>
      <rPr>
        <rFont val="Aptos Narrow"/>
        <color rgb="FF000000"/>
      </rPr>
      <t xml:space="preserve">Electricity: https://www.tandfonline.com/doi/epdf/10.1080/19397038.2021.1920643?needAccess=true
Shoe pair weight: </t>
    </r>
    <r>
      <rPr>
        <rFont val="Aptos Narrow"/>
        <color rgb="FF1155CC"/>
        <u/>
      </rPr>
      <t>https://publications.lib.chalmers.se/records/fulltext/218968/218968.pdf</t>
    </r>
  </si>
  <si>
    <t>https://drive.google.com/file/d/1yDQBvTfO6CJgVQr29_z1u6QP0_NnopEx/view?usp=drive_link</t>
  </si>
  <si>
    <t>1.99/0.10</t>
  </si>
  <si>
    <r>
      <rPr>
        <rFont val="Aptos Narrow"/>
        <color rgb="FF000000"/>
      </rPr>
      <t xml:space="preserve">Electricity: https://www.tandfonline.com/doi/epdf/10.1080/19397038.2021.1920643?needAccess=true
Shoe pair weight: </t>
    </r>
    <r>
      <rPr>
        <rFont val="Aptos Narrow"/>
        <color rgb="FF1155CC"/>
        <u/>
      </rPr>
      <t>https://publications.lib.chalmers.se/records/fulltext/218968/218968.pdf</t>
    </r>
  </si>
  <si>
    <t>1.99/0.11</t>
  </si>
  <si>
    <r>
      <rPr>
        <rFont val="Aptos Narrow"/>
        <color rgb="FF000000"/>
      </rPr>
      <t xml:space="preserve">Electricity: https://www.tandfonline.com/doi/epdf/10.1080/19397038.2021.1920643?needAccess=true
Shoe pair weight: </t>
    </r>
    <r>
      <rPr>
        <rFont val="Aptos Narrow"/>
        <color rgb="FF1155CC"/>
        <u/>
      </rPr>
      <t>https://publications.lib.chalmers.se/records/fulltext/218968/218968.pdf</t>
    </r>
  </si>
  <si>
    <t>1.99/0.12</t>
  </si>
  <si>
    <r>
      <rPr>
        <rFont val="Aptos Narrow"/>
        <color rgb="FF000000"/>
      </rPr>
      <t xml:space="preserve">Electricity: https://www.tandfonline.com/doi/epdf/10.1080/19397038.2021.1920643?needAccess=true
Shoe pair weight: </t>
    </r>
    <r>
      <rPr>
        <rFont val="Aptos Narrow"/>
        <color rgb="FF1155CC"/>
        <u/>
      </rPr>
      <t>https://publications.lib.chalmers.se/records/fulltext/218968/218968.pdf</t>
    </r>
  </si>
  <si>
    <t>1.99/0.13</t>
  </si>
  <si>
    <r>
      <rPr>
        <rFont val="Aptos Narrow"/>
        <color rgb="FF000000"/>
      </rPr>
      <t xml:space="preserve">Electricity: https://www.tandfonline.com/doi/epdf/10.1080/19397038.2021.1920643?needAccess=true
Shoe pair weight: </t>
    </r>
    <r>
      <rPr>
        <rFont val="Aptos Narrow"/>
        <color rgb="FF1155CC"/>
        <u/>
      </rPr>
      <t>https://publications.lib.chalmers.se/records/fulltext/218968/218968.pdf</t>
    </r>
  </si>
  <si>
    <t>1.99/0.14</t>
  </si>
  <si>
    <r>
      <rPr>
        <rFont val="Aptos Narrow"/>
        <color rgb="FF000000"/>
      </rPr>
      <t xml:space="preserve">Electricity: https://www.tandfonline.com/doi/epdf/10.1080/19397038.2021.1920643?needAccess=true
Shoe pair weight: </t>
    </r>
    <r>
      <rPr>
        <rFont val="Aptos Narrow"/>
        <color rgb="FF1155CC"/>
        <u/>
      </rPr>
      <t>https://publications.lib.chalmers.se/records/fulltext/218968/218968.pdf</t>
    </r>
  </si>
  <si>
    <t>1.99/0.15</t>
  </si>
  <si>
    <r>
      <rPr>
        <rFont val="Aptos Narrow"/>
        <color rgb="FF000000"/>
      </rPr>
      <t xml:space="preserve">Electricity: https://www.tandfonline.com/doi/epdf/10.1080/19397038.2021.1920643?needAccess=true
Shoe pair weight: </t>
    </r>
    <r>
      <rPr>
        <rFont val="Aptos Narrow"/>
        <color rgb="FF1155CC"/>
        <u/>
      </rPr>
      <t>https://publications.lib.chalmers.se/records/fulltext/218968/218968.pdf</t>
    </r>
  </si>
  <si>
    <t>1.99/0.16</t>
  </si>
  <si>
    <r>
      <rPr>
        <rFont val="Aptos Narrow"/>
        <color rgb="FF000000"/>
      </rPr>
      <t xml:space="preserve">Electricity: https://www.tandfonline.com/doi/epdf/10.1080/19397038.2021.1920643?needAccess=true
Shoe pair weight: </t>
    </r>
    <r>
      <rPr>
        <rFont val="Aptos Narrow"/>
        <color rgb="FF1155CC"/>
        <u/>
      </rPr>
      <t>https://publications.lib.chalmers.se/records/fulltext/218968/218968.pdf</t>
    </r>
  </si>
  <si>
    <t>1.99/0.17</t>
  </si>
  <si>
    <r>
      <rPr>
        <rFont val="Aptos Narrow"/>
        <color rgb="FF000000"/>
      </rPr>
      <t xml:space="preserve">Electricity: https://www.tandfonline.com/doi/epdf/10.1080/19397038.2021.1920643?needAccess=true
Shoe pair weight: </t>
    </r>
    <r>
      <rPr>
        <rFont val="Aptos Narrow"/>
        <color rgb="FF1155CC"/>
        <u/>
      </rPr>
      <t>https://publications.lib.chalmers.se/records/fulltext/218968/218968.pdf</t>
    </r>
  </si>
  <si>
    <t>1.99/0.18</t>
  </si>
  <si>
    <r>
      <rPr>
        <rFont val="Aptos Narrow"/>
        <color rgb="FF000000"/>
      </rPr>
      <t xml:space="preserve">Electricity: https://www.tandfonline.com/doi/epdf/10.1080/19397038.2021.1920643?needAccess=true
Shoe pair weight: </t>
    </r>
    <r>
      <rPr>
        <rFont val="Aptos Narrow"/>
        <color rgb="FF1155CC"/>
        <u/>
      </rPr>
      <t>https://publications.lib.chalmers.se/records/fulltext/218968/218968.pdf</t>
    </r>
  </si>
  <si>
    <t>1.99/0.19</t>
  </si>
  <si>
    <r>
      <rPr>
        <rFont val="Aptos Narrow"/>
        <color rgb="FF000000"/>
      </rPr>
      <t xml:space="preserve">Electricity: https://www.tandfonline.com/doi/epdf/10.1080/19397038.2021.1920643?needAccess=true
Shoe pair weight: </t>
    </r>
    <r>
      <rPr>
        <rFont val="Aptos Narrow"/>
        <color rgb="FF1155CC"/>
        <u/>
      </rPr>
      <t>https://publications.lib.chalmers.se/records/fulltext/218968/218968.pdf</t>
    </r>
  </si>
  <si>
    <t>1.99/0.20</t>
  </si>
  <si>
    <r>
      <rPr>
        <rFont val="Aptos Narrow"/>
        <color rgb="FF000000"/>
      </rPr>
      <t xml:space="preserve">Electricity: https://www.tandfonline.com/doi/epdf/10.1080/19397038.2021.1920643?needAccess=true
Shoe pair weight: </t>
    </r>
    <r>
      <rPr>
        <rFont val="Aptos Narrow"/>
        <color rgb="FF1155CC"/>
        <u/>
      </rPr>
      <t>https://publications.lib.chalmers.se/records/fulltext/218968/218968.pdf</t>
    </r>
  </si>
  <si>
    <t>1.99/0.21</t>
  </si>
  <si>
    <r>
      <rPr>
        <rFont val="Aptos Narrow"/>
        <color rgb="FF000000"/>
      </rPr>
      <t xml:space="preserve">Electricity: https://www.tandfonline.com/doi/epdf/10.1080/19397038.2021.1920643?needAccess=true
Shoe pair weight: </t>
    </r>
    <r>
      <rPr>
        <rFont val="Aptos Narrow"/>
        <color rgb="FF1155CC"/>
        <u/>
      </rPr>
      <t>https://publications.lib.chalmers.se/records/fulltext/218968/218968.pdf</t>
    </r>
  </si>
  <si>
    <t>0.00129*0.277777778</t>
  </si>
  <si>
    <t>Whole process of High Pressure Laminates – Compact Panels installation (kWh/kg)</t>
  </si>
  <si>
    <t>Electricity consumption associated with High Pressure Laminates – Compact Panels istallation is considered</t>
  </si>
  <si>
    <t>The source provided kWh/kg of 1kg</t>
  </si>
  <si>
    <t>https://api.environdec.com/api/v1/EPDLibrary/Files/37acc746-138e-49fc-311c-08dd782daa80/Data</t>
  </si>
  <si>
    <t>MJ to kWh conversion is done</t>
  </si>
  <si>
    <t>https://drive.google.com/file/d/11VLsqRFezKgVpRNYkmAQTWniQ0YNRl3Z/view?usp=drive_link</t>
  </si>
  <si>
    <t>Antimicrobial Laminate</t>
  </si>
  <si>
    <r>
      <rPr>
        <rFont val="Arial"/>
        <sz val="11.0"/>
      </rPr>
      <t>Peer Reviewed Journal Paper</t>
    </r>
    <r>
      <rPr>
        <rFont val="Arial"/>
        <color rgb="FF1155CC"/>
        <sz val="11.0"/>
        <u/>
      </rPr>
      <t xml:space="preserve">
</t>
    </r>
  </si>
  <si>
    <t xml:space="preserve">Clothing manufacturing related electricity consumption (Long side cutting, machine, Long side hemming
machine, Sewing machine, Overlock machin)
</t>
  </si>
  <si>
    <t>https://drive.google.com/file/d/1L-xg9AjSXHjxlZschZBcRqIGiIOyGixz/view?usp=drive_link</t>
  </si>
  <si>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</si>
  <si>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</si>
  <si>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</si>
  <si>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</si>
  <si>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</si>
  <si>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</si>
  <si>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</si>
  <si>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</si>
  <si>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</si>
  <si>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</si>
  <si>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</si>
  <si>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</si>
  <si>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</si>
  <si>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</si>
  <si>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</si>
  <si>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</si>
  <si>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</si>
  <si>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</si>
  <si>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</si>
  <si>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</si>
  <si>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</si>
  <si>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</si>
  <si>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</si>
  <si>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</si>
  <si>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</si>
  <si>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</si>
  <si>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</si>
  <si>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</si>
  <si>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</si>
  <si>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</si>
  <si>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</si>
  <si>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</si>
  <si>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</si>
  <si>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</si>
  <si>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</si>
  <si>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</si>
  <si>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</si>
  <si>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</si>
  <si>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</si>
  <si>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</si>
  <si>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</si>
  <si>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</si>
  <si>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</si>
  <si>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</si>
  <si>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t>Elastomeric Mesh</t>
  </si>
  <si>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</si>
  <si>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</si>
  <si>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</si>
  <si>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</si>
  <si>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</si>
  <si>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</si>
  <si>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</si>
  <si>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</si>
  <si>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</si>
  <si>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</si>
  <si>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</si>
  <si>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</si>
  <si>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</si>
  <si>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</si>
  <si>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t>Polypropylene Mesh</t>
  </si>
  <si>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</si>
  <si>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</si>
  <si>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t>Acrylic Mesh</t>
  </si>
  <si>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</si>
  <si>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</si>
  <si>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t>Conductive Mesh</t>
  </si>
  <si>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</si>
  <si>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</si>
  <si>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</si>
  <si>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</si>
  <si>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t>Hybrid Mesh</t>
  </si>
  <si>
    <r>
      <rPr>
        <rFont val="Arial"/>
        <sz val="11.0"/>
      </rPr>
      <t>Peer Reviewed Journal Paper</t>
    </r>
    <r>
      <rPr>
        <rFont val="Arial"/>
        <color rgb="FF1155CC"/>
        <sz val="11.0"/>
        <u/>
      </rPr>
      <t xml:space="preserve">
</t>
    </r>
  </si>
  <si>
    <r>
      <rPr>
        <rFont val="Arial"/>
        <sz val="11.0"/>
      </rPr>
      <t>Peer Reviewed Journal Paper</t>
    </r>
    <r>
      <rPr>
        <rFont val="Arial"/>
        <color rgb="FF1155CC"/>
        <sz val="11.0"/>
        <u/>
      </rPr>
      <t xml:space="preserve">
</t>
    </r>
  </si>
  <si>
    <t>(0.0199*0.277777778)/1.45</t>
  </si>
  <si>
    <t>Whole life cycle of Foamboard 3000 (S-SL) – 5 cm</t>
  </si>
  <si>
    <t>The source provided kWh/kg of whole life cycle of Foamboard 3000 (S-SL) – 5 cm</t>
  </si>
  <si>
    <t>https://www.environdec.com/library/epd16017</t>
  </si>
  <si>
    <t>https://www.environdec.com/library/epd16018</t>
  </si>
  <si>
    <t>https://www.environdec.com/library/epd16019</t>
  </si>
  <si>
    <t>https://www.environdec.com/library/epd16020</t>
  </si>
  <si>
    <t>https://www.environdec.com/library/epd16021</t>
  </si>
  <si>
    <t>https://www.environdec.com/library/epd16022</t>
  </si>
  <si>
    <t>https://www.environdec.com/library/epd16023</t>
  </si>
  <si>
    <t>https://www.environdec.com/library/epd16024</t>
  </si>
  <si>
    <t>https://www.environdec.com/library/epd16025</t>
  </si>
  <si>
    <t>https://www.environdec.com/library/epd16026</t>
  </si>
  <si>
    <t>https://www.environdec.com/library/epd16027</t>
  </si>
  <si>
    <t>https://www.environdec.com/library/epd16028</t>
  </si>
  <si>
    <t>https://www.environdec.com/library/epd16029</t>
  </si>
  <si>
    <t>https://www.environdec.com/library/epd16030</t>
  </si>
  <si>
    <t>https://www.environdec.com/library/epd16031</t>
  </si>
  <si>
    <t>(0.000508+9.54)*0.277777778</t>
  </si>
  <si>
    <t>1 kg of tableware product manufactured by Bonna with a lifespan of 1000 uses as defined in PCR.</t>
  </si>
  <si>
    <t>https://www.epdturkey.org/service/detail/s-p-0017302</t>
  </si>
  <si>
    <t>https://drive.google.com/file/d/1FUbU9Y73p13lN77ElLFzMcX3RNvVr1gT/view?usp=drive_link</t>
  </si>
  <si>
    <t>(14.7*50%)*0.277777779</t>
  </si>
  <si>
    <t>Rubber</t>
  </si>
  <si>
    <t>Declared unit: 1 kg of RFN-600</t>
  </si>
  <si>
    <t>https://api.environdec.com/api/v1/EPDLibrary/Files/ba162176-b11a-49f9-cccf-08dc9affd6eb/Data</t>
  </si>
  <si>
    <t>A1-A3 total energy is 14.7. Thnerefor 50% of it was onsidered as ther manufacred energy. Mj to kWh conversion is done</t>
  </si>
  <si>
    <t>https://drive.google.com/file/d/1HrNUsWqDqrGcfx4E9_LR5pamtnCKzVgU/view?usp=drive_link</t>
  </si>
  <si>
    <t>Transportation Database</t>
  </si>
  <si>
    <t>Transport Mode</t>
  </si>
  <si>
    <t>Emission Factor (kg CO2eq/tonkm)</t>
  </si>
  <si>
    <t>Reference source</t>
  </si>
  <si>
    <t>Reference</t>
  </si>
  <si>
    <t>Sea Freight</t>
  </si>
  <si>
    <t>ecoinvent</t>
  </si>
  <si>
    <t>https://ecoquery.ecoinvent.org/3.11/cutoff/dataset/21323/documentation</t>
  </si>
  <si>
    <t xml:space="preserve">Road Freight </t>
  </si>
  <si>
    <t>https://ecoquery.ecoinvent.org/3.11/cutoff/dataset/18260/documentation</t>
  </si>
  <si>
    <t>ROW</t>
  </si>
  <si>
    <t>Rail Freight</t>
  </si>
  <si>
    <t>https://ecoquery.ecoinvent.org/3.11/cutoff/dataset/9823/documentation</t>
  </si>
  <si>
    <t>Air Freight</t>
  </si>
  <si>
    <t>Port Information</t>
  </si>
  <si>
    <t>Port Distances</t>
  </si>
  <si>
    <t>Country</t>
  </si>
  <si>
    <t>Port Name</t>
  </si>
  <si>
    <t>Location</t>
  </si>
  <si>
    <t>Port of Shanghai</t>
  </si>
  <si>
    <t>Port of Ningbo-Zhoushan</t>
  </si>
  <si>
    <t>Port of Shenzhen</t>
  </si>
  <si>
    <t>Port of Guangzhou</t>
  </si>
  <si>
    <t>Port of Qingdao</t>
  </si>
  <si>
    <t>Port of Tianjin</t>
  </si>
  <si>
    <t>Port of Xiamen</t>
  </si>
  <si>
    <t>Port of Dalian</t>
  </si>
  <si>
    <t>Port of Rotterdam</t>
  </si>
  <si>
    <t>Port of Antwerp</t>
  </si>
  <si>
    <t>Port of Zeebrugge</t>
  </si>
  <si>
    <t>Port of Hamburg</t>
  </si>
  <si>
    <t>Port of Bremerhaven</t>
  </si>
  <si>
    <t>Port of Valencia</t>
  </si>
  <si>
    <t>Port of Algeciras</t>
  </si>
  <si>
    <t>Port of Barcelona</t>
  </si>
  <si>
    <t>Port of Le Havre</t>
  </si>
  <si>
    <t>Port of Marseille-Fos</t>
  </si>
  <si>
    <t>Port of Genoa</t>
  </si>
  <si>
    <t>Port of Trieste</t>
  </si>
  <si>
    <t>Port of Gioia Tauro</t>
  </si>
  <si>
    <t>Port of Constanța</t>
  </si>
  <si>
    <t>Port of Gdańsk</t>
  </si>
  <si>
    <t>Port of Piraeus</t>
  </si>
  <si>
    <t>Port of Koper</t>
  </si>
  <si>
    <t>Port of Gothenburg</t>
  </si>
  <si>
    <t>Port of Lisbon</t>
  </si>
  <si>
    <t>Port of Klaipeda</t>
  </si>
  <si>
    <t>Port of Felixstowe</t>
  </si>
  <si>
    <t>Port of Ho Chi Minh City</t>
  </si>
  <si>
    <t>Port of Hai Phong</t>
  </si>
  <si>
    <t>Port of Kolkata</t>
  </si>
  <si>
    <t>Port of Visakhapatnam</t>
  </si>
  <si>
    <t>Port of Chennai</t>
  </si>
  <si>
    <t>Port of Cochin</t>
  </si>
  <si>
    <t>Port of New Mangalore</t>
  </si>
  <si>
    <t>Port of Mormugao</t>
  </si>
  <si>
    <t>Port of Mumbai</t>
  </si>
  <si>
    <t>Port of Kandla</t>
  </si>
  <si>
    <t>Port of Port Blair</t>
  </si>
  <si>
    <t>Shanghai</t>
  </si>
  <si>
    <t>Ningbo-Zhoushan, Zhejiang</t>
  </si>
  <si>
    <t>Shenzhen, Guangdong</t>
  </si>
  <si>
    <t>Guangzhou, Guangdong</t>
  </si>
  <si>
    <t>Qingdao, Shandong</t>
  </si>
  <si>
    <t xml:space="preserve"> Tianjin</t>
  </si>
  <si>
    <t>Xiamen, Fujian</t>
  </si>
  <si>
    <t xml:space="preserve"> Dalian, Liaoning</t>
  </si>
  <si>
    <t>Rotterdam</t>
  </si>
  <si>
    <t>Antwerp</t>
  </si>
  <si>
    <t>Zeebrugge</t>
  </si>
  <si>
    <t>Hamburg</t>
  </si>
  <si>
    <t xml:space="preserve"> Bremerhaven</t>
  </si>
  <si>
    <t>Valencia</t>
  </si>
  <si>
    <t xml:space="preserve"> Algeciras, Andalusia</t>
  </si>
  <si>
    <t>Barcelona</t>
  </si>
  <si>
    <t>Le Havre</t>
  </si>
  <si>
    <t>Marseille, Provence</t>
  </si>
  <si>
    <t>Genoa</t>
  </si>
  <si>
    <t>Trieste</t>
  </si>
  <si>
    <t>Gioia Tauro, Calabria</t>
  </si>
  <si>
    <t>Romania</t>
  </si>
  <si>
    <t>Constanța, Black Sea</t>
  </si>
  <si>
    <t>Gdańsk</t>
  </si>
  <si>
    <t>Greece</t>
  </si>
  <si>
    <t>Piraeus, near Athens</t>
  </si>
  <si>
    <t>Slovenia</t>
  </si>
  <si>
    <t>Koper</t>
  </si>
  <si>
    <t>Gothenburg</t>
  </si>
  <si>
    <t>Portugal</t>
  </si>
  <si>
    <t>Lisbon</t>
  </si>
  <si>
    <t>Lithuania</t>
  </si>
  <si>
    <t xml:space="preserve"> Klaipeda</t>
  </si>
  <si>
    <t>Felixstowe, Suffolk</t>
  </si>
  <si>
    <t>Ho Chi Minh City</t>
  </si>
  <si>
    <t>Hai Phong</t>
  </si>
  <si>
    <t>West Bengal</t>
  </si>
  <si>
    <t>Andhra Pradesh</t>
  </si>
  <si>
    <t>Tamil Nadu</t>
  </si>
  <si>
    <t>Kerala</t>
  </si>
  <si>
    <t>Karnataka</t>
  </si>
  <si>
    <t>Goa</t>
  </si>
  <si>
    <t>Maharashtra</t>
  </si>
  <si>
    <t>Gujarat</t>
  </si>
  <si>
    <t>Andaman and Nicobar Islands</t>
  </si>
  <si>
    <t>Geography</t>
  </si>
  <si>
    <t>EF kg CO2eq/kWh</t>
  </si>
  <si>
    <t>Remark</t>
  </si>
  <si>
    <t>https://ecoquery.ecoinvent.org/3.11/cutoff/dataset/13295/documentation</t>
  </si>
  <si>
    <t>China has High Voltage EFs</t>
  </si>
  <si>
    <t>https://ecoquery.ecoinvent.org/3.11/cutoff/dataset/16952/documentation</t>
  </si>
  <si>
    <t>Standard industrial facility → Medium Voltage</t>
  </si>
  <si>
    <t>http://ecoquery.ecoinvent.org/3.11/cutoff/dataset/13269</t>
  </si>
  <si>
    <t>https://ecoquery.ecoinvent.org/3.11/cutoff/dataset/1802/documentation</t>
  </si>
  <si>
    <t>https://ecoquery.ecoinvent.org/3.11/cutoff/dataset/6600/documentation</t>
  </si>
  <si>
    <t>https://ecoquery.ecoinvent.org/3.11/cutoff/dataset/995/documentation</t>
  </si>
  <si>
    <t>https://ecoquery.ecoinvent.org/3.11/cutoff/dataset/8575/documentation</t>
  </si>
  <si>
    <t>https://ecoquery.ecoinvent.org/3.11/cutoff/dataset/9383/documentation</t>
  </si>
  <si>
    <t>https://ecoquery.ecoinvent.org/3.11/cutoff/dataset/7792/documentation</t>
  </si>
  <si>
    <t>https://ecoquery.ecoinvent.org/3.11/cutoff/dataset/13670/documentation</t>
  </si>
  <si>
    <t>https://ecoquery.ecoinvent.org/3.11/cutoff/dataset/16549/documentation</t>
  </si>
  <si>
    <t>India, Western grid (IN-Western grid)</t>
  </si>
  <si>
    <t>https://ecoquery.ecoinvent.org/3.11/cutoff/dataset/965/documentation</t>
  </si>
  <si>
    <t>https://ecoquery.ecoinvent.org/3.11/cutoff/dataset/17789/documentation</t>
  </si>
  <si>
    <t>electricity, medium voltage, aluminium industry: ROW</t>
  </si>
  <si>
    <t>Material</t>
  </si>
  <si>
    <t>Ecoinvent: Impact assessment impact score is referred to as EF [Climate Change – Global Warming Potential (GWP100)], which appears when the "dataset view" is opened.</t>
  </si>
  <si>
    <t>EPD: A1-A3 stages were only considered for the materials</t>
  </si>
  <si>
    <t>Cross-checked the environmental factors on 03/07/2025 and observed that most of the Ecoinvent impact scores have slightly changed since the previous update.</t>
  </si>
  <si>
    <t>Material/Process</t>
  </si>
  <si>
    <t>EPD Name</t>
  </si>
  <si>
    <t>Region/Country</t>
  </si>
  <si>
    <t>Type</t>
  </si>
  <si>
    <t>EPD Link</t>
  </si>
  <si>
    <t>ChatGPT Explaination</t>
  </si>
  <si>
    <t>Hot Rolled Low-Alloy Steel
Steel Section Bar</t>
  </si>
  <si>
    <t>Welded and Hot-Rolled Section Steel</t>
  </si>
  <si>
    <t>This EPD (EPD-CN-00009) provides verified cradle-to-gate environmental impact data for welded section steel and hot-rolled section steel manufactured in China. These materials are commonly used in furniture, interior fit-outs, and catering applications as structural or support elements — such as frames, legs, brackets, or substructures.
The EPD follows ISO 14025 and EN 15804 standards, making it suitable for consistent LCA modeling across product categories. Although it does not include coatings or finishing processes (e.g., galvanizing or powder coating), it offers reliable core data for the raw and semi-finished steel forms.
GWP100 (Cradle-to-Gate, Modules A1–A3):
- Hot Rolled Low-Alloy Steel, Steel Section Bar: 4.38 kg CO₂e/kg
These results can be used directly in material impact assessments and carbon footprint calculations across furniture, fit-out, and non-food-contact catering components.</t>
  </si>
  <si>
    <t>Galvanized Coated Steel Sheet Metal</t>
  </si>
  <si>
    <t>This EPD (EPD-CN-00011) provides verified cradle-to-gate environmental impact data for galvanized coated steel sheet metal manufactured in China. The material is commonly used in furniture, interior fit-outs, and catering applications — particularly for components requiring enhanced corrosion resistance such as panels, trim pieces, brackets, and structural elements that are not in direct food contact.
The EPD is compliant with ISO 14025 and EN 15804 standards, ensuring compatibility with standard LCA tools and databases. As it includes zinc coating within its declared scope, it provides a more accurate emissions profile for galvanized sheet than uncoated steel alternatives.
GWP100 (Cradle-to-Gate, Modules A1–A3):
Galvanized steel sheet: 5.18 kg CO₂e/kg
This result supports accurate modeling of embodied carbon for galvanized sheet metal across a range of interior and structural applications, and can be directly integrated into sustainability assessments for furniture, fit-out, and catering-related products.</t>
  </si>
  <si>
    <t>Fire-Retardant Laminate
Writable Laminate (Markerboard) 
Antimicrobial Laminate 
Chemical-Resistant Laminate</t>
  </si>
  <si>
    <t>This EPD (SCS-EPD-08043) provides verified cradle-to-gate environmental impact data for Wilsonart® High-Pressure Laminate (HPL), covering a wide range of specialty laminate variants including antimicrobial, chemical-resistant, fire-rated, and markerboard products. These variants are commonly used in furniture, interior fit-outs, and catering environments where enhanced durability, hygiene, or fire safety is critical.
The EPD is developed in accordance with ISO 14025 and EN 15804, and is recognized globally. Unlike generic HPL declarations that represent average decorative laminates without performance additives, this EPD specifically includes formulations and product lines tailored to special use cases, allowing for more accurate environmental modeling across application types.
GWP100 (Cradle-to-Gate, Modules A1–A3):
Average across product types: 1.45 kg CO₂e per kg (based on 1.98 kg CO₂e per m² and 1.37 kg material per m²)
This result provides a strong foundation for modeling the carbon footprint of performance-enhanced laminates, making it the preferred dataset when antimicrobial, chemical-resistant, or fire-rated properties are part of the product requirements — especially in healthcare, education, catering, and commercial fit-outs.
By contrast, earlier HPL EPDs (e.g., EPD-ICL-20220238-CBE1-EN) exclude such enhancements, making them unsuitable for LCA where specialty laminate characteristics are critical to product function or compliance.</t>
  </si>
  <si>
    <t>Low-Pressure Laminate (LPL) for flooring applications</t>
  </si>
  <si>
    <t>EPD_Low-Pressure Laminate (LPL) for flooring applications_Europe_EPD-EPL-20210138-CBE1-EN_ 062021 062026pdf.pdf</t>
  </si>
  <si>
    <t>This EPD (EPD-EPL-20210138-CBE1-EN) provides verified cradle-to-gate environmental impact data for Direct Pressure Laminate (DPL) flooring — a category commonly recognized as Low-Pressure Laminate (LPL). It represents production by European manufacturers within the EPLF association, using high-density fibreboard (HDF) cores laminated with decorative surfaces through low-pressure pressing.
Though designed for flooring, the composition and production process closely resemble LPL used in furniture and interior applications. This makes it a credible proxy for evaluating LPL across broader use cases, including cabinetry, partitions, and decorative surfaces in furniture, interior fit-outs, and catering environments (non-food-contact surfaces).
The EPD is developed in line with ISO 14025 and EN 15804+A2 standards and is suitable for integration into LCA tools and databases.
GWP100 (Cradle-to-Gate, Modules A1–A3):
DPL flooring (8 mm, 7.09 kg/m²): 5.93 kg CO₂e/m²
Converted to kg CO₂e/kg:
5.93
 kg CO₂e/m²
7.09
 kg/m²
≈
0.84
 kg CO₂e/kg
7.09 kg/m²
5.93 kg CO₂e/m²
​
 ≈ 
0.84 kg CO₂e/kg
​
This result supports lifecycle carbon assessments of Low-Pressure Laminate when used in furniture panels and interior decorative applications, especially where exact EPDs are unavailable.</t>
  </si>
  <si>
    <t>EPD_Dope Dyed Polyester Knitted Fabric_Global_EPD-IES-0001440_ 102024 102029.pdf</t>
  </si>
  <si>
    <t>This EPD (EPD-IES-0001440) provides verified cradle-to-gate environmental impact data for 100% recycled dope-dyed polyester knitted fabric manufactured in China. The material is representative of polyester mesh used in furniture, interior fit-outs, and catering applications — particularly for backing fabrics, ventilation panels, upholstery supports, partitions, and decorative layers requiring strength and permeability.
The EPD is compliant with ISO 14025 and EN 15804 standards, making it suitable for use in LCA models and sustainability databases globally. While production is based in China, the declared unit of 1 kg and broad commercial distribution supports global applicability, especially given the prevalence of polyester mesh in international supply chains.
GWP100 (Cradle-to-Gate, Modules A1–A3):
Polyester mesh fabric: 2.91 kg CO₂e/kg
This dataset provides accurate environmental performance data for recycled polyester mesh and is suitable for integration into embodied carbon calculations and material assessments across furniture components, interior installations, and soft-furnishing elements in catering and hospitality environments.</t>
  </si>
  <si>
    <t>Aluminium Section Bar
Wrought Aluminium</t>
  </si>
  <si>
    <t>Wrought Aluminium Section Bar (Extruded Aluminium)</t>
  </si>
  <si>
    <t>This EPD (NEPD-43-42-MRA) provides verified cradle-to-gate environmental impact data for extruded aluminum profiles manufactured by GTBUILD. These aluminum section bars are commonly used in furniture, interior fit-outs, and catering applications — particularly in structural framing, trim elements, architectural features, and fittings where lightweight, corrosion-resistant, and formable metals are preferred.
The EPD conforms to ISO 14025 and EN 15804 standards, ensuring compatibility with LCA tools and databases. It covers all upstream modules (A1–A3), including raw material extraction, energy use, and transport. As it is based on aluminum profiles (not casting), it is directly representative of wrought aluminum and section bar products used in construction and interior design sectors.
GWP100 (Cradle-to-Gate, Modules A1–A3):
Extruded aluminum profile: 26.4 kg CO₂e/kg
This dataset provides a high-resolution carbon footprint profile for aluminum bars and is suitable for integrating into sustainability assessments of metal substructures, non-food-contact catering fixtures, partition frameworks, and decorative or structural components in furniture and interior environments.</t>
  </si>
  <si>
    <t>Fiberglass Reinforcement Mesh</t>
  </si>
  <si>
    <t>EPD_Vertex® Fiberglass Mesh (R131 A101)_S-P-08932_Czech Republic_022023 022028.pdf</t>
  </si>
  <si>
    <t>This EPD (S-P-08932) provides verified cradle-to-grave environmental impact data for fiberglass mesh products manufactured by SAINT-GOBAIN ADFORS in the Czech Republic. While originally developed for external wall reinforcement (ETICS), fiberglass mesh has overlapping use in furniture, interior fit-outs, and catering applications — particularly as a lightweight, strong, and inert reinforcement material for composite panels, cabinetry, fixtures, and decorative architectural components.
The EPD is compliant with ISO 14025 and EN 15804+A2:2019 standards, ensuring its compatibility with recognized LCA tools and sustainability databases. It represents the Vertex mesh product line and offers reliable baseline data that can be applied to similar fiberglass mesh products in indoor, non-load-bearing settings.
GWP100 (Cradle-to-Gate, Modules A1–A3):
Fiberglass mesh (Vertex R131 A101): 2.81 kg CO₂e/kg
This result allows for accurate modeling of embodied carbon associated with fiberglass mesh in applications across the built environment and product manufacturing — particularly in non-structural reinforcements for furniture and interior or catering-related installations.</t>
  </si>
  <si>
    <t>Stainless Steel (Cutting, Welding, Polishing, and Finishing Included)</t>
  </si>
  <si>
    <t>This EPD (EPD-CN-00014) provides verified cradle-to-gate environmental impact data for stainless steel products manufactured in China by Taicang Gronsedt Technology Co., Ltd. Stainless steel is widely used in furniture, interior fit-outs, and catering environments for components requiring high durability, corrosion resistance, and aesthetic finish — including frames, countertops, panels, kitchen equipment, and brackets.
The EPD complies with ISO 14025 and EN 15804 standards, and includes modules A1–A3, making it compatible with standard life cycle assessment tools. It captures stainless steel fabrication processes such as cutting, welding, polishing, and finishing, relevant to applications in high-humidity or hygienic environments like kitchens and commercial interiors.
GWP100 (Cradle-to-Gate, Modules A1–A3):
Stainless steel: 5.74 kg CO₂e/kg
This result supports robust carbon modeling for stainless steel components in furniture and interior environments, especially where hygiene, corrosion resistance, or structural integrity is required. The dataset is suitable for integration into product sustainability assessments in the context of China-based manufacturing.</t>
  </si>
  <si>
    <t>Hot Rolled Low-Alloy Steel
Steel Sheet 
Steel Section Bar (as a proxy)</t>
  </si>
  <si>
    <t>ArcelorMittal Nippon Steel – Hot Rolled Steel Coils</t>
  </si>
  <si>
    <t>This EPD (EPD-IES-0012007) provides verified cradle-to-gate environmental impact data for hot rolled steel coils manufactured in India. The dataset is directly applicable to materials such as Hot Rolled Low-Alloy Steel and Steel Sheet, which are widely used in furniture, interior fit-outs, and catering environments — particularly for structural frames, support elements, bracing, and base components in seating, cabinetry, and shelving systems.
Additionally, the EPD serves as a close proxy for Steel Section Bars, which are often manufactured from hot rolled coils. While minor differences in final shaping processes may affect impacts slightly, the base material composition and production route are sufficiently aligned to justify its use for LCA modeling with reasonable accuracy.
The EPD complies with ISO 14025 and EN 15804 standards, ensuring compatibility with LCA tools and allowing for credible benchmarking of embodied emissions in downstream applications.
GWP100 (Cradle-to-Gate, Modules A1–A3):
Hot Rolled Steel Coil: 2.57 kg CO₂e/kg
This figure enables reliable estimation of embodied carbon in steel components used across a broad range of non-decorative or load-bearing furniture and fit-out elements — supporting emissions assessments, material comparisons, and sustainability-driven design decisions in the built environment and commercial hospitality sectors.</t>
  </si>
  <si>
    <t>High Tenacity Polyester Base Fabric PVC Coated</t>
  </si>
  <si>
    <t>This EPD (S-P-13272) provides verified cradle-to-gate environmental impact data for high-tenacity polyester base fabric coated with PVC. The material composition — a polyester textile substrate with a durable PVC coating — makes it a suitable proxy for PVC-coated mesh used in furniture, interior fit-outs, and catering applications.
Common uses include semi-rigid mesh components in seating, privacy screens, partitioning panels, and protective upholstery. The EPD follows ISO 14025 and EN 15804 standards, making it suitable for integration into standard LCA tools and databases.
GWP100 (Cradle-to-Gate, Modules A1–A3):
4.54 kg CO₂e/kg (converted from 3.86 kg CO₂e/m² and 850 g/m² material weight)
This result supports reliable cradle-to-gate impact modeling for PVC-coated mesh used in durable and wipeable soft goods across indoor environments. While the EPD is declared for architectural use, its material profile makes it a valid and conservative proxy for PVC-coated mesh in structural and upholstery-related applications.</t>
  </si>
  <si>
    <r>
      <rPr>
        <rFont val="Arial"/>
        <color rgb="FFFF0000"/>
      </rPr>
      <t>Knitted Mesh</t>
    </r>
    <r>
      <rPr>
        <rFont val="Arial"/>
        <color theme="1"/>
      </rPr>
      <t xml:space="preserve">
</t>
    </r>
    <r>
      <rPr>
        <rFont val="Arial"/>
        <color rgb="FFFF0000"/>
      </rPr>
      <t>Spacer Mesh (3D)</t>
    </r>
    <r>
      <rPr>
        <rFont val="Arial"/>
        <color theme="1"/>
      </rPr>
      <t xml:space="preserve">
</t>
    </r>
    <r>
      <rPr>
        <rFont val="Arial"/>
        <color rgb="FFFF0000"/>
      </rPr>
      <t>Air Mesh
Monofilament Mesh
Micro-Mesh</t>
    </r>
  </si>
  <si>
    <t>These mesh types are typically polyester-based and are often manufactured using knitting or similar textile methods. The Dope Dyed Polyester Knitted Fabric EPD explicitly represents knitted, 100% recycled polyester textile — making it a closer match to the typical material composition and processing route than Reco Nylon, which is nylon-based and less commonly used for these mesh formats.
By contrast, Reco Nylon is more relevant when the product is known to be nylon-based (e.g., Nylon Mesh, or certain Monofilament Meshes when specified as polyamide).</t>
  </si>
  <si>
    <t>(NEW) Plywood</t>
  </si>
  <si>
    <t>Cross-Banded Wood Veneer Plywood</t>
  </si>
  <si>
    <t>This EPD (S-P-07464) provides verified cradle-to-grave environmental impact data for plywood manufactured by Xuzhou Xinshidai Wood Co., Ltd. in Jiangsu Province, China. Plywood is widely used in furniture construction, interior fit-outs, and certain catering applications — especially for cabinetry, wall paneling, structural cores, and decorative surfaces due to its high strength-to-weight ratio and dimensional stability.
The EPD is compliant with ISO 14025 and EN 15804 standards and is based on Product Category Rules for wood and wood-based products (c-PCR-006). It ensures compatibility with standard LCA tools and supports consistent embodied carbon assessments across diverse project types.
GWP100 (Cradle-to-Gate, Modules A1–A3):
Plywood: 513 kg CO₂e/m³
Converted to mass-based intensity (based on 541 kg/m³): 0.95 kg CO₂e/kg
This result enables accurate carbon modeling of plywood across typical applications in the interiors and construction industries and is suitable for integration into environmental assessments for projects using Chinese-manufactured engineered wood.</t>
  </si>
  <si>
    <t>Hot-Rolled Low-Alloy Steel
Steel Section Bar
Mild Steel
Wrought Iron</t>
  </si>
  <si>
    <t>Fabricated Hot-Rolled Steel Structural Sections</t>
  </si>
  <si>
    <t>US</t>
  </si>
  <si>
    <t>EPD_ASTM – Fabricated Hot-Rolled Structural Steel Sections_ASTM-EPD-341_US_062022 062027.pdf</t>
  </si>
  <si>
    <t>This EPD (ASTM-EPD-341) provides verified cradle-to-gate (A1–A3) environmental impact data for fabricated hot-rolled structural steel sections, including I-beams, channels, and similar structural profiles. It represents industry-average data for fabrication processes commonly used in structural frameworks and support elements.
The A3 module is specifically focused on the manufacturing phase and includes the following fabrication activities:
- Cutting of steel profiles to required lengths
- Drilling of connection holes or mounting points
- Welding of structural joints and subassemblies
- Final assembly of fabricated steel components
- Basic surface preparation (e.g., cleaning, deburring) is assumed as part of standard fabrication practice, though not explicitly itemized in the EPD
These declared processes make the EPD directly applicable for A3 modeling of structural components used in furniture, interior fit-outs, and catering applications—particularly where robust welded steel frameworks are required, such as desk legs, interior partitions, shelving, or back-end structural systems in commercial kitchens.
The EPD is compliant with ISO 14025 and EN 15804 standards and references the 2021 AISC industry-average dataset, ensuring high compatibility with common LCA tools and regulatory reporting.
Relevant material types supported by this EPD for A3 analysis include:
- Hot-Rolled Low-Alloy Steel
- Steel Section Bar
- Mild Steel
- Wrought Iron (when used in structural roles)
GWP100 (A3 only):
Fabrication (Module A3): 0.10 kg CO₂e/kg
This A3-specific emissions result enables accurate modeling of the embodied carbon from manufacturing activities, independent of upstream raw material extraction or transportation. The EPD is well-suited for structural steel use cases but does not cover post-fabrication surface treatments (e.g., painting, powder coating, galvanizing) or detailed forming operations associated with thin-gauge or decorative metalwork.</t>
  </si>
  <si>
    <t>Stainless Steel
Chromed Steel</t>
  </si>
  <si>
    <t>Stainless Steel Welded Tubes</t>
  </si>
  <si>
    <t>EPD_Stainless Steel Welded Tubes_Italy_S-P-10806_102023 102028.pdf</t>
  </si>
  <si>
    <t>This EPD (S-P-10806) provides verified cradle-to-gate (A1–A3) environmental impact data for stainless steel welded tubes, including structural, decorative, and precision tubing used across a wide range of applications. It is specifically designed to represent the manufacturing phase (Module A3) of stainless steel components used in furniture, interior fit-outs, and catering environments where strength, corrosion resistance, and hygiene are essential.
The declared processes within A3 include:
- Slitting of stainless steel coils into strips
- Forming of strips into tubular shapes using rollers
- Welding of longitudinal seams (via high-frequency induction or laser)
- Annealing and pickling (for specific product lines)
- Polishing (satin or mirror finishes)
- Cutting, brushing, deburring, marking, and packaging
These processes make the EPD highly relevant for stainless steel tube components used in table frames, decorative railings, kitchen fixtures, and structural supports in commercial interiors.
The EPD complies with ISO 14025 and EN 15804 standards, ensuring compatibility with LCA tools and regulatory frameworks.
Relevant material types supported by this EPD for A3 analysis include:
- Stainless Steel
- Chromed Steel (if stainless base is used)
- Wrought Iron (in structural tube form)
📉 Carbon Footprint Insights
- GWP100 (Total A1–A3): 4.52 kg CO₂e/kg
Important: According to the EPD, raw material inputs account for 93–96% of the total cradle-to-gate emissions.
This implies that the A3 stage contributes approximately 4–7% of the total GWP.
📊 Estimated A3 GWP Contribution:
- Using a 5% midpoint estimate:
A3 GWP (only): ~0.23 kg CO₂e/kg
(Calculated as 5% of 4.52 kg CO₂e)
This A3-specific result supports accurate modeling of embodied carbon from manufacturing activities, distinct from upstream material and logistics impacts. It is well-suited for stainless steel applications in interior environments but does not include post-manufacture treatments beyond those stated.</t>
  </si>
  <si>
    <t>Genuine Leather (Direct)
Full-Grain Leather (Proxy)
Top-Grain Leather (Direct)
Pigmented Leather (Direct)
Aniline Leather (Proxy)
Semi-Aniline Leather (Proxy)
Oiled Leather (Proxy)
Nubuck Leather (Proxy)
Suede Leather (Proxy)</t>
  </si>
  <si>
    <t>Dani S.p.A. – Finished Bovine Leather</t>
  </si>
  <si>
    <t>EPD_Dani S.p.A. – Finished Bovine Leather_Italy_S-P-01053_072017 062025.pdf</t>
  </si>
  <si>
    <t>This EPD (S-P-01053) provides verified cradle-to-gate (A1–A3) environmental impact data for finished bovine leather used in furniture, leather goods, and footwear. It is specifically designed to represent the manufacturing phase (Module A3) of leather processing from wet-blue hides into final coated leather sheets.
The declared processes within A3 include:
Transportation of wet-blue hides and chemicals to the factory
Electricity and heat use during leather processing
Water use in tanning, dyeing, and finishing
Mechanical processing steps such as splitting, buffing, and shaving
Application of coatings, pigments, and finishes
Waste handling and disposal related to on-site leather processing
These steps make the EPD directly applicable for A3 modeling of leather components used in furniture, interior fit-outs, and catering applications—particularly where genuine leather upholstery, wall panels, or decorative trim are included (e.g., lounge chairs, booth seating, upholstered partitions).
The EPD is compliant with ISO 14025 and EN 15804 standards, ensuring compatibility with standard LCA tools and regulatory reporting.
Relevant material types supported by this EPD for A3 analysis include:
Leather (finished bovine hides used in furniture and interiors)
GWP100 (A3 only):
Leather processing (Module A3): 6.14 kg CO₂e/kg
This A3-specific result enables accurate modeling of the embodied carbon related solely to leather processing and finishing, separate from upstream livestock impacts and downstream use or disposal phases. It is ideal for modeling upholstered leather elements within sustainability assessments and product carbon footprinting tools.</t>
  </si>
  <si>
    <t>-</t>
  </si>
  <si>
    <t xml:space="preserve">Elastomeric Mesh 
✅ Elastomeric mesh is well-suited for furniture and interior textiles because of its high strength, durability, and cost-effective recycling potential. Its flexibility and comfort make it especially ideal for seating and upholstery applications.
❌ It is not suitable for catering equipment or environments with strict hygiene requirements. The porous nature of elastomeric mesh can harbor bacteria, making sanitation difficult. Additionally, its production process may involve higher emissions, which is a concern for sustainability-focused catering environments.
</t>
  </si>
  <si>
    <t>Polypropylene Mesh
✅ Suitable for furniture and interior textiles due to its high strength, durability, and cost-effective recycling potential. It offers a lightweight and flexible option that can withstand regular use and environmental stressors.
❌ Not suitable for catering equipment or environments with strict hygiene requirements. The mesh structure can harbor bacteria, presenting sanitation challenges. Additionally, the production process can lead to higher emissions, making it less desirable for applications where minimizing environmental impact is critical.</t>
  </si>
  <si>
    <t>Acrylic Mesh
✅ Suitable for furniture and interior textiles due to its high strength and durability. Acrylic mesh offers cost-effective recycling potential, making it a sustainable choice for applications where longevity and environmental considerations are important.
❌ Not suitable for catering equipment or environments with strict hygiene requirements. Its porous structure can harbor bacteria and is difficult to clean thoroughly. Additionally, acrylic mesh production can result in higher emissions, which may conflict with sustainability goals in catering contexts.</t>
  </si>
  <si>
    <t>Conductive Mesh
✅ Suitable for furniture and interior textiles due to its high strength, durability, and cost-effective recycling potential. It is a sustainable choice for applications where durability and longevity are prioritized.
❌ Not suitable for catering equipment or environments with strict hygiene requirements. The porous structure can make thorough cleaning challenging, and its production may result in higher emissions, which is a concern for sustainability-focused catering applications.</t>
  </si>
  <si>
    <t xml:space="preserve">Hybrid Mesh
✅ Suitable for furniture and interior textiles due to its high strength and durability. Its cost-effective recycling potential supports sustainability goals, making it a preferred choice for eco-conscious designs.
❌ Not suitable for catering equipment or environments with strict hygiene requirements. It may present sanitation challenges, as it might not withstand rigorous cleaning processes. Additionally, the production of Hybrid Mesh can result in higher emissions, which is a concern for industries prioritizing low environmental impact.
</t>
  </si>
  <si>
    <t>Process Step</t>
  </si>
  <si>
    <t>Machine Power (kW)</t>
  </si>
  <si>
    <t xml:space="preserve">EF (kgCO2) per 1 kg </t>
  </si>
  <si>
    <t>The activity ends with the production of 1kg of furniture. The inventory additionally accounts for disposal of all materials. Packaging is not included.</t>
  </si>
  <si>
    <t>Ecoinvent wooden furniture 1kg production</t>
  </si>
  <si>
    <t>Ecoinvent:https://ecoquery.ecoinvent.org/3.11/cutoff/dataset/22003/exchanges</t>
  </si>
  <si>
    <t>NA</t>
  </si>
  <si>
    <t>https://www.calameo.com/read/000312381231221df015c</t>
  </si>
  <si>
    <t>((121+33.34)*0.277777778)/57.6</t>
  </si>
  <si>
    <t>https://api.environdec.com/api/v1/EPDLibrary/Files/f8b2ed18-2792-4dd8-dd00-08da1c754aa8/Data</t>
  </si>
  <si>
    <t>MJ to kWh conversion is Performed and per kg kWh value is derieved
Non-renewable energy considered in this exercise</t>
  </si>
  <si>
    <t>https://ecoquery.ecoinvent.org/3.11/cutoff/dataset/1315/documentation</t>
  </si>
  <si>
    <t>https://ecoquery.ecoinvent.org/3.11/cutoff/dataset/3753/documentation</t>
  </si>
  <si>
    <t>https://ecoquery.ecoinvent.org/3.11/cutoff/dataset/11934/documentation</t>
  </si>
  <si>
    <t>Canada, Québec (CA-QC)</t>
  </si>
  <si>
    <t>stretch blow moulding</t>
  </si>
  <si>
    <t xml:space="preserve">The dataset activity "stretch blow moulding" is a plastic manufacturing process commonly used to produce plastic bottles and containers. </t>
  </si>
  <si>
    <t>https://ecoquery.ecoinvent.org/3.11/cutoff/dataset/3/documentation</t>
  </si>
  <si>
    <t>https://ecoquery.ecoinvent.org/3.11/cutoff/dataset/1962/documentation</t>
  </si>
  <si>
    <t>https://ecoquery.ecoinvent.org/3.11/cutoff/dataset/11733/documentation</t>
  </si>
  <si>
    <t>https://api.environdec.com/api/v1/EPDLibrary/Files/ca053820-7ea1-4a7f-e13a-08dbf085b35e/Data</t>
  </si>
  <si>
    <r>
      <rPr>
        <rFont val="Arial"/>
        <color rgb="FF000000"/>
        <u/>
      </rPr>
      <t xml:space="preserve">Electricity: https://www.tandfonline.com/doi/epdf/10.1080/19397038.2021.1920643?needAccess=true
Shoe pair weight: </t>
    </r>
    <r>
      <rPr>
        <rFont val="Arial"/>
        <color rgb="FF1155CC"/>
        <u/>
      </rPr>
      <t>https://publications.lib.chalmers.se/records/fulltext/218968/218968.pdf</t>
    </r>
  </si>
  <si>
    <t>natural stone plate production, grounded</t>
  </si>
  <si>
    <t>The production process of "natural stone plate, grounded"</t>
  </si>
  <si>
    <t>Basis is the cut natural granite plate in a storage which is ground and cooled. Beside infrastructure some internal transports are included. No administration and wear and spare parts are taken into account. Dust is accounted for.</t>
  </si>
  <si>
    <t>https://ecoquery.ecoinvent.org/3.11/cutoff/dataset/4580/documentation</t>
  </si>
  <si>
    <t>https://ecoquery.ecoinvent.org/3.11/cutoff/dataset/7824/documentation</t>
  </si>
  <si>
    <t>natural stone plate production, cut</t>
  </si>
  <si>
    <t>The production process of "natural stone plate, cut"</t>
  </si>
  <si>
    <t>Includes the raw material granite, the mining, sawing and cooling, the transports within the mine and to the regional storage in Switzerland and the infrastructure (machines). No administration, wastewater, wear and spare parts are included.</t>
  </si>
  <si>
    <t>https://ecoquery.ecoinvent.org/3.11/cutoff/dataset/1438/documentation</t>
  </si>
  <si>
    <t>Includes the raw material granite, the mining, sawing and cooling, the transports within the mine and to the regional storage in Switzerland and the infrastructure (machines)</t>
  </si>
  <si>
    <t>https://ecoquery.ecoinvent.org/3.11/cutoff/dataset/4730/documentation</t>
  </si>
  <si>
    <t>The production process of "natural stone plate, polished"</t>
  </si>
  <si>
    <t>Basis is a ground natural granite plate in a storage. Beside infrastructure some internal transports are included. No administration and wear and spare parts are taken into account. Dust is accounted for.</t>
  </si>
  <si>
    <t>Basis is a ground natural granite plate in a storage. Beside infrastructure some internal transports are included. No administration and wear and spare parts are taken into account. Dust is accounted fo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</si>
</sst>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
    <numFmt numFmtId="165" formatCode="0.000"/>
    <numFmt numFmtId="166" formatCode="0.000000"/>
  </numFmts>
  <fonts count="91">
    <font>
      <sz val="10.0"/>
      <color rgb="FF000000"/>
      <name val="Arial"/>
      <scheme val="minor"/>
    </font>
    <font>
      <b/>
      <color theme="1"/>
      <name val="Arial"/>
    </font>
    <font>
      <b/>
      <color theme="1"/>
      <name val="Aptos Narrow"/>
    </font>
    <font>
      <color theme="1"/>
      <name val="Arial"/>
    </font>
    <font>
      <color theme="1"/>
      <name val="Aptos Narrow"/>
    </font>
    <font>
      <u/>
      <color rgb="FF0000FF"/>
      <name val="Aptos Narrow"/>
    </font>
    <font>
      <u/>
      <color rgb="FF0000FF"/>
      <name val="Arial"/>
    </font>
    <font>
      <u/>
      <color rgb="FF0000FF"/>
      <name val="Arial"/>
    </font>
    <font>
      <u/>
      <color theme="1"/>
      <name val="Aptos Narrow"/>
    </font>
    <font>
      <u/>
      <color rgb="FF0000FF"/>
      <name val="Aptos Narrow"/>
    </font>
    <font>
      <u/>
      <color theme="1"/>
      <name val="Aptos Narrow"/>
    </font>
    <font>
      <u/>
      <color rgb="FF0000FF"/>
    </font>
    <font>
      <u/>
      <color theme="1"/>
      <name val="Arial"/>
      <scheme val="minor"/>
    </font>
    <font>
      <u/>
      <color theme="1"/>
      <name val="Arial"/>
    </font>
    <font>
      <u/>
      <color rgb="FF1155CC"/>
      <name val="Arial"/>
    </font>
    <font>
      <u/>
      <color theme="1"/>
      <name val="Arial"/>
    </font>
    <font>
      <u/>
      <color theme="1"/>
      <name val="Arial"/>
    </font>
    <font>
      <u/>
      <color rgb="FF000000"/>
      <name val="Arial"/>
    </font>
    <font>
      <u/>
      <color rgb="FF0000FF"/>
      <name val="Arial"/>
    </font>
    <font>
      <color rgb="FF000000"/>
      <name val="Arial"/>
    </font>
    <font>
      <u/>
      <color theme="1"/>
      <name val="Arial"/>
    </font>
    <font>
      <u/>
      <color theme="1"/>
      <name val="Arial"/>
      <scheme val="minor"/>
    </font>
    <font>
      <b/>
      <color rgb="FF000000"/>
      <name val="Arial"/>
    </font>
    <font>
      <u/>
      <color theme="1"/>
      <name val="Arial"/>
    </font>
    <font>
      <u/>
      <color rgb="FF0000FF"/>
      <name val="Arial"/>
    </font>
    <font>
      <u/>
      <color rgb="FF0000FF"/>
      <name val="Arial"/>
    </font>
    <font>
      <u/>
      <color rgb="FF000000"/>
      <name val="Arial"/>
    </font>
    <font>
      <u/>
      <color rgb="FF1155CC"/>
      <name val="Arial"/>
    </font>
    <font>
      <u/>
      <color rgb="FF1155CC"/>
      <name val="Arial"/>
    </font>
    <font>
      <u/>
      <color rgb="FF0000FF"/>
      <name val="Aptos Narrow"/>
    </font>
    <font>
      <color theme="1"/>
      <name val="Arial"/>
      <scheme val="minor"/>
    </font>
    <font>
      <u/>
      <color rgb="FF0000FF"/>
      <name val="Arial"/>
    </font>
    <font>
      <u/>
      <color rgb="FF0000FF"/>
      <name val="Arial"/>
    </font>
    <font>
      <u/>
      <color rgb="FF0000FF"/>
      <name val="Arial"/>
    </font>
    <font>
      <u/>
      <color rgb="FF0000FF"/>
      <name val="Arial"/>
    </font>
    <font>
      <u/>
      <color rgb="FF0000FF"/>
      <name val="Arial"/>
    </font>
    <font>
      <u/>
      <color rgb="FF0000FF"/>
      <name val="Arial"/>
    </font>
    <font>
      <u/>
      <color rgb="FF1155CC"/>
      <name val="Arial"/>
    </font>
    <font>
      <u/>
      <color rgb="FF0000FF"/>
      <name val="Aptos Narrow"/>
    </font>
    <font>
      <u/>
      <sz val="11.0"/>
      <color theme="1"/>
      <name val="Arial"/>
    </font>
    <font>
      <u/>
      <color rgb="FF000000"/>
      <name val="Aptos Narrow"/>
    </font>
    <font>
      <u/>
      <color rgb="FF0000FF"/>
      <name val="Aptos Narrow"/>
    </font>
    <font>
      <u/>
      <color rgb="FF000000"/>
      <name val="Aptos Narrow"/>
    </font>
    <font>
      <color rgb="FF000000"/>
      <name val="Aptos Narrow"/>
    </font>
    <font>
      <u/>
      <color rgb="FF0000FF"/>
      <name val="Aptos Narrow"/>
    </font>
    <font>
      <u/>
      <color rgb="FF0000FF"/>
      <name val="Aptos Narrow"/>
    </font>
    <font>
      <u/>
      <color rgb="FF0000FF"/>
      <name val="Aptos Narrow"/>
    </font>
    <font>
      <sz val="11.0"/>
      <color theme="1"/>
      <name val="Arial"/>
    </font>
    <font>
      <color rgb="FF242021"/>
      <name val="Arial"/>
    </font>
    <font>
      <u/>
      <color theme="1"/>
      <name val="Arial"/>
    </font>
    <font>
      <u/>
      <color rgb="FF0000FF"/>
      <name val="Arial"/>
    </font>
    <font>
      <b/>
      <sz val="20.0"/>
      <color theme="1"/>
      <name val="Aptos Narrow"/>
    </font>
    <font/>
    <font>
      <b/>
      <sz val="14.0"/>
      <color rgb="FF000000"/>
      <name val="Aptos Narrow"/>
    </font>
    <font>
      <b/>
      <sz val="14.0"/>
      <color theme="1"/>
      <name val="Arial"/>
    </font>
    <font>
      <b/>
      <sz val="14.0"/>
      <color theme="1"/>
      <name val="Aptos Narrow"/>
    </font>
    <font>
      <b/>
      <u/>
      <sz val="14.0"/>
      <color rgb="FF0000FF"/>
      <name val="Aptos Narrow"/>
    </font>
    <font>
      <b/>
      <u/>
      <sz val="14.0"/>
      <color rgb="FF0000FF"/>
      <name val="Aptos Narrow"/>
    </font>
    <font>
      <b/>
      <sz val="14.0"/>
      <color rgb="FFFFFFFF"/>
      <name val="Aptos Narrow"/>
    </font>
    <font>
      <b/>
      <sz val="14.0"/>
      <color rgb="FFFF0000"/>
      <name val="Aptos Narrow"/>
    </font>
    <font>
      <b/>
      <sz val="12.0"/>
      <color rgb="FFFFFFFF"/>
      <name val="Aptos Narrow"/>
    </font>
    <font>
      <b/>
      <sz val="12.0"/>
      <color rgb="FFFFFFFF"/>
      <name val="Arial"/>
    </font>
    <font>
      <sz val="12.0"/>
      <color theme="1"/>
      <name val="Arial"/>
    </font>
    <font>
      <b/>
      <sz val="12.0"/>
      <color theme="1"/>
      <name val="Aptos Narrow"/>
    </font>
    <font>
      <b/>
      <u/>
      <sz val="12.0"/>
      <color rgb="FF1155CC"/>
      <name val="Aptos Narrow"/>
    </font>
    <font>
      <b/>
      <u/>
      <sz val="12.0"/>
      <color theme="1"/>
      <name val="Aptos Narrow"/>
    </font>
    <font>
      <b/>
      <sz val="12.0"/>
      <color theme="1"/>
      <name val="Arial"/>
    </font>
    <font>
      <b/>
      <u/>
      <sz val="12.0"/>
      <color rgb="FF1155CC"/>
      <name val="Arial"/>
    </font>
    <font>
      <b/>
      <color theme="1"/>
      <name val="Arial"/>
      <scheme val="minor"/>
    </font>
    <font>
      <u/>
      <color theme="1"/>
      <name val="Arial"/>
      <scheme val="minor"/>
    </font>
    <font>
      <strike/>
      <color theme="1"/>
      <name val="Arial"/>
      <scheme val="minor"/>
    </font>
    <font>
      <u/>
      <color theme="1"/>
      <name val="Arial"/>
      <scheme val="minor"/>
    </font>
    <font>
      <u/>
      <color theme="1"/>
      <name val="Arial"/>
      <scheme val="minor"/>
    </font>
    <font>
      <color rgb="FFFF0000"/>
      <name val="Arial"/>
    </font>
    <font>
      <strike/>
      <color theme="1"/>
      <name val="Aptos Narrow"/>
    </font>
    <font>
      <strike/>
      <color theme="1"/>
      <name val="Arial"/>
    </font>
    <font>
      <strike/>
      <color rgb="FF000000"/>
      <name val="Arial"/>
    </font>
    <font>
      <u/>
      <color rgb="FF1155CC"/>
      <name val="Arial"/>
    </font>
    <font>
      <u/>
      <color rgb="FF1155CC"/>
      <name val="Arial"/>
    </font>
    <font>
      <u/>
      <color rgb="FF0000FF"/>
      <name val="Arial"/>
    </font>
    <font>
      <u/>
      <color rgb="FFFF0000"/>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u/>
      <color rgb="FFFF0000"/>
      <name val="Arial"/>
    </font>
    <font>
      <u/>
      <color rgb="FF0000FF"/>
      <name val="Arial"/>
    </font>
    <font>
      <u/>
      <color rgb="FF0000FF"/>
      <name val="Arial"/>
    </font>
    <font>
      <u/>
      <color rgb="FF0000FF"/>
      <name val="Arial"/>
    </font>
  </fonts>
  <fills count="37">
    <fill>
      <patternFill patternType="none"/>
    </fill>
    <fill>
      <patternFill patternType="lightGray"/>
    </fill>
    <fill>
      <patternFill patternType="solid">
        <fgColor rgb="FFFF0000"/>
        <bgColor rgb="FFFF0000"/>
      </patternFill>
    </fill>
    <fill>
      <patternFill patternType="solid">
        <fgColor rgb="FF156082"/>
        <bgColor rgb="FF156082"/>
      </patternFill>
    </fill>
    <fill>
      <patternFill patternType="solid">
        <fgColor rgb="FFB6D7A8"/>
        <bgColor rgb="FFB6D7A8"/>
      </patternFill>
    </fill>
    <fill>
      <patternFill patternType="solid">
        <fgColor rgb="FFF1CEEE"/>
        <bgColor rgb="FFF1CEEE"/>
      </patternFill>
    </fill>
    <fill>
      <patternFill patternType="solid">
        <fgColor rgb="FF60CBF3"/>
        <bgColor rgb="FF60CBF3"/>
      </patternFill>
    </fill>
    <fill>
      <patternFill patternType="solid">
        <fgColor rgb="FFE49EDD"/>
        <bgColor rgb="FFE49EDD"/>
      </patternFill>
    </fill>
    <fill>
      <patternFill patternType="solid">
        <fgColor rgb="FFFFC000"/>
        <bgColor rgb="FFFFC000"/>
      </patternFill>
    </fill>
    <fill>
      <patternFill patternType="solid">
        <fgColor rgb="FF93C47D"/>
        <bgColor rgb="FF93C47D"/>
      </patternFill>
    </fill>
    <fill>
      <patternFill patternType="solid">
        <fgColor rgb="FFB4A7D6"/>
        <bgColor rgb="FFB4A7D6"/>
      </patternFill>
    </fill>
    <fill>
      <patternFill patternType="solid">
        <fgColor rgb="FF6AA84F"/>
        <bgColor rgb="FF6AA84F"/>
      </patternFill>
    </fill>
    <fill>
      <patternFill patternType="solid">
        <fgColor rgb="FFC27BA0"/>
        <bgColor rgb="FFC27BA0"/>
      </patternFill>
    </fill>
    <fill>
      <patternFill patternType="solid">
        <fgColor rgb="FF6D9EEB"/>
        <bgColor rgb="FF6D9EEB"/>
      </patternFill>
    </fill>
    <fill>
      <patternFill patternType="solid">
        <fgColor rgb="FFE06666"/>
        <bgColor rgb="FFE06666"/>
      </patternFill>
    </fill>
    <fill>
      <patternFill patternType="solid">
        <fgColor rgb="FFCFE2F3"/>
        <bgColor rgb="FFCFE2F3"/>
      </patternFill>
    </fill>
    <fill>
      <patternFill patternType="solid">
        <fgColor rgb="FF00FFFF"/>
        <bgColor rgb="FF00FFFF"/>
      </patternFill>
    </fill>
    <fill>
      <patternFill patternType="solid">
        <fgColor rgb="FF00FF00"/>
        <bgColor rgb="FF00FF00"/>
      </patternFill>
    </fill>
    <fill>
      <patternFill patternType="solid">
        <fgColor rgb="FFFFFF00"/>
        <bgColor rgb="FFFFFF00"/>
      </patternFill>
    </fill>
    <fill>
      <patternFill patternType="solid">
        <fgColor rgb="FFBDBDBD"/>
        <bgColor rgb="FFBDBDBD"/>
      </patternFill>
    </fill>
    <fill>
      <patternFill patternType="solid">
        <fgColor rgb="FFFBBC04"/>
        <bgColor rgb="FFFBBC04"/>
      </patternFill>
    </fill>
    <fill>
      <patternFill patternType="solid">
        <fgColor rgb="FFF2F2F2"/>
        <bgColor rgb="FFF2F2F2"/>
      </patternFill>
    </fill>
    <fill>
      <patternFill patternType="solid">
        <fgColor rgb="FFC1E4F5"/>
        <bgColor rgb="FFC1E4F5"/>
      </patternFill>
    </fill>
    <fill>
      <patternFill patternType="solid">
        <fgColor rgb="FF83CAEB"/>
        <bgColor rgb="FF83CAEB"/>
      </patternFill>
    </fill>
    <fill>
      <patternFill patternType="solid">
        <fgColor rgb="FFFFFFFF"/>
        <bgColor rgb="FFFFFFFF"/>
      </patternFill>
    </fill>
    <fill>
      <patternFill patternType="solid">
        <fgColor rgb="FF4285F4"/>
        <bgColor rgb="FF4285F4"/>
      </patternFill>
    </fill>
    <fill>
      <patternFill patternType="solid">
        <fgColor rgb="FFCAEDFB"/>
        <bgColor rgb="FFCAEDFB"/>
      </patternFill>
    </fill>
    <fill>
      <patternFill patternType="solid">
        <fgColor rgb="FFA4C2F4"/>
        <bgColor rgb="FFA4C2F4"/>
      </patternFill>
    </fill>
    <fill>
      <patternFill patternType="solid">
        <fgColor rgb="FFFF9900"/>
        <bgColor rgb="FFFF9900"/>
      </patternFill>
    </fill>
    <fill>
      <patternFill patternType="solid">
        <fgColor rgb="FFEAD1DC"/>
        <bgColor rgb="FFEAD1DC"/>
      </patternFill>
    </fill>
    <fill>
      <patternFill patternType="solid">
        <fgColor rgb="FFC9DAF8"/>
        <bgColor rgb="FFC9DAF8"/>
      </patternFill>
    </fill>
    <fill>
      <patternFill patternType="solid">
        <fgColor rgb="FFD0E0E3"/>
        <bgColor rgb="FFD0E0E3"/>
      </patternFill>
    </fill>
    <fill>
      <patternFill patternType="solid">
        <fgColor rgb="FFD9EAD3"/>
        <bgColor rgb="FFD9EAD3"/>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D5A6BD"/>
        <bgColor rgb="FFD5A6BD"/>
      </patternFill>
    </fill>
  </fills>
  <borders count="31">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rder>
    <border>
      <bottom style="medium">
        <color rgb="FF000000"/>
      </bottom>
    </border>
    <border>
      <left style="medium">
        <color rgb="FF000000"/>
      </left>
      <right style="medium">
        <color rgb="FF000000"/>
      </right>
      <top/>
      <bottom style="medium">
        <color rgb="FF000000"/>
      </bottom>
    </border>
    <border>
      <left/>
      <right/>
      <top/>
      <bottom/>
    </border>
    <border>
      <left style="thin">
        <color rgb="FF000000"/>
      </left>
      <right/>
      <top/>
      <bottom/>
    </border>
    <border>
      <left style="thin">
        <color rgb="FF000000"/>
      </left>
      <right style="thin">
        <color rgb="FF000000"/>
      </right>
      <top/>
      <bottom/>
    </border>
    <border>
      <left style="thin">
        <color rgb="FF000000"/>
      </left>
      <right/>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top style="thin">
        <color rgb="FF000000"/>
      </top>
      <bottom/>
    </border>
    <border>
      <left style="thin">
        <color rgb="FF000000"/>
      </left>
      <right style="medium">
        <color rgb="FF000000"/>
      </right>
      <top style="thin">
        <color rgb="FF000000"/>
      </top>
      <bottom/>
    </border>
    <border>
      <left style="thin">
        <color rgb="FF000000"/>
      </left>
      <right style="thin">
        <color rgb="FF000000"/>
      </right>
      <top style="thin">
        <color rgb="FF000000"/>
      </top>
      <bottom/>
    </border>
    <border>
      <left style="medium">
        <color rgb="FF000000"/>
      </left>
      <right style="thin">
        <color rgb="FF000000"/>
      </right>
      <top style="thin">
        <color rgb="FF000000"/>
      </top>
    </border>
    <border>
      <left/>
      <right/>
      <top style="thin">
        <color rgb="FF000000"/>
      </top>
      <bottom style="thin">
        <color rgb="FF000000"/>
      </bottom>
    </border>
    <border>
      <right/>
      <top/>
      <bottom/>
    </border>
  </borders>
  <cellStyleXfs count="1">
    <xf borderId="0" fillId="0" fontId="0" numFmtId="0" applyAlignment="1" applyFont="1"/>
  </cellStyleXfs>
  <cellXfs count="40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shrinkToFit="0" vertical="center" wrapText="1"/>
    </xf>
    <xf borderId="1" fillId="2" fontId="1" numFmtId="164" xfId="0" applyAlignment="1" applyBorder="1" applyFont="1" applyNumberFormat="1">
      <alignment horizontal="center" shrinkToFit="0" vertical="center" wrapText="1"/>
    </xf>
    <xf borderId="1" fillId="2" fontId="1" numFmtId="0" xfId="0" applyAlignment="1" applyBorder="1" applyFont="1">
      <alignment horizontal="center" shrinkToFit="0" vertical="center" wrapText="1"/>
    </xf>
    <xf borderId="1" fillId="2" fontId="2" numFmtId="2" xfId="0" applyAlignment="1" applyBorder="1" applyFont="1" applyNumberFormat="1">
      <alignment horizontal="center" shrinkToFit="0" vertical="center" wrapText="1"/>
    </xf>
    <xf borderId="1" fillId="2" fontId="2" numFmtId="164" xfId="0" applyAlignment="1" applyBorder="1" applyFont="1" applyNumberFormat="1">
      <alignment horizontal="center" shrinkToFit="0" vertical="center" wrapText="1"/>
    </xf>
    <xf borderId="1" fillId="3" fontId="2" numFmtId="0" xfId="0" applyAlignment="1" applyBorder="1" applyFill="1" applyFont="1">
      <alignment horizontal="center" shrinkToFit="0" vertical="center" wrapText="1"/>
    </xf>
    <xf borderId="1" fillId="3" fontId="1"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1" fillId="4" fontId="4" numFmtId="0" xfId="0" applyAlignment="1" applyBorder="1" applyFill="1" applyFont="1">
      <alignment shrinkToFit="0" vertical="center" wrapText="1"/>
    </xf>
    <xf borderId="1" fillId="4" fontId="4" numFmtId="0" xfId="0" applyAlignment="1" applyBorder="1" applyFont="1">
      <alignment horizontal="center" vertical="center"/>
    </xf>
    <xf borderId="1" fillId="4" fontId="4" numFmtId="164" xfId="0" applyAlignment="1" applyBorder="1" applyFont="1" applyNumberFormat="1">
      <alignment horizontal="center" vertical="center"/>
    </xf>
    <xf borderId="1" fillId="4" fontId="3" numFmtId="0" xfId="0" applyAlignment="1" applyBorder="1" applyFont="1">
      <alignment readingOrder="0" shrinkToFit="0" vertical="center" wrapText="1"/>
    </xf>
    <xf borderId="1" fillId="0" fontId="4" numFmtId="0" xfId="0" applyAlignment="1" applyBorder="1" applyFont="1">
      <alignment horizontal="center" vertical="center"/>
    </xf>
    <xf borderId="1" fillId="0" fontId="4" numFmtId="2" xfId="0" applyAlignment="1" applyBorder="1" applyFont="1" applyNumberFormat="1">
      <alignment horizontal="center" vertical="center"/>
    </xf>
    <xf borderId="1" fillId="0" fontId="4" numFmtId="164" xfId="0" applyAlignment="1" applyBorder="1" applyFont="1" applyNumberFormat="1">
      <alignment vertical="center"/>
    </xf>
    <xf borderId="1" fillId="0" fontId="4" numFmtId="0" xfId="0" applyAlignment="1" applyBorder="1" applyFont="1">
      <alignment vertical="center"/>
    </xf>
    <xf borderId="1" fillId="0" fontId="4" numFmtId="0" xfId="0" applyAlignment="1" applyBorder="1" applyFont="1">
      <alignment shrinkToFit="0" vertical="center" wrapText="1"/>
    </xf>
    <xf borderId="1" fillId="0" fontId="3" numFmtId="0" xfId="0" applyAlignment="1" applyBorder="1" applyFont="1">
      <alignment readingOrder="0" shrinkToFit="0" vertical="center" wrapText="1"/>
    </xf>
    <xf borderId="1" fillId="0" fontId="5" numFmtId="0" xfId="0" applyAlignment="1" applyBorder="1" applyFont="1">
      <alignment shrinkToFit="0" vertical="center" wrapText="1"/>
    </xf>
    <xf borderId="1" fillId="0" fontId="3" numFmtId="0" xfId="0" applyAlignment="1" applyBorder="1" applyFont="1">
      <alignment shrinkToFit="0" vertical="center" wrapText="1"/>
    </xf>
    <xf borderId="1" fillId="0" fontId="3" numFmtId="0" xfId="0" applyAlignment="1" applyBorder="1" applyFont="1">
      <alignment vertical="center"/>
    </xf>
    <xf borderId="1" fillId="0" fontId="6" numFmtId="0" xfId="0" applyAlignment="1" applyBorder="1" applyFont="1">
      <alignment readingOrder="0" shrinkToFit="0" vertical="center" wrapText="1"/>
    </xf>
    <xf borderId="1" fillId="0" fontId="3" numFmtId="0" xfId="0" applyAlignment="1" applyBorder="1" applyFont="1">
      <alignment readingOrder="0" vertical="center"/>
    </xf>
    <xf borderId="1" fillId="4" fontId="4" numFmtId="164" xfId="0" applyAlignment="1" applyBorder="1" applyFont="1" applyNumberFormat="1">
      <alignment shrinkToFit="0" vertical="center" wrapText="1"/>
    </xf>
    <xf borderId="1" fillId="0" fontId="4" numFmtId="164" xfId="0" applyAlignment="1" applyBorder="1" applyFont="1" applyNumberFormat="1">
      <alignment horizontal="center" vertical="center"/>
    </xf>
    <xf borderId="1" fillId="0" fontId="7" numFmtId="0" xfId="0" applyAlignment="1" applyBorder="1" applyFont="1">
      <alignment shrinkToFit="0" vertical="center" wrapText="1"/>
    </xf>
    <xf borderId="1" fillId="4" fontId="3" numFmtId="164" xfId="0" applyAlignment="1" applyBorder="1" applyFont="1" applyNumberFormat="1">
      <alignment readingOrder="0" shrinkToFit="0" vertical="center" wrapText="1"/>
    </xf>
    <xf borderId="1" fillId="0" fontId="8"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1" fillId="0" fontId="10" numFmtId="0" xfId="0" applyAlignment="1" applyBorder="1" applyFont="1">
      <alignment shrinkToFit="0" vertical="center" wrapText="1"/>
    </xf>
    <xf borderId="1" fillId="5" fontId="3" numFmtId="0" xfId="0" applyAlignment="1" applyBorder="1" applyFill="1" applyFont="1">
      <alignment horizontal="left" shrinkToFit="0" vertical="center" wrapText="1"/>
    </xf>
    <xf borderId="1" fillId="5" fontId="3" numFmtId="0" xfId="0" applyAlignment="1" applyBorder="1" applyFont="1">
      <alignment horizontal="left" readingOrder="0" vertical="center"/>
    </xf>
    <xf borderId="1" fillId="5" fontId="4" numFmtId="164" xfId="0" applyAlignment="1" applyBorder="1" applyFont="1" applyNumberFormat="1">
      <alignment horizontal="center" vertical="center"/>
    </xf>
    <xf borderId="1" fillId="5" fontId="4" numFmtId="0" xfId="0" applyAlignment="1" applyBorder="1" applyFont="1">
      <alignment shrinkToFit="0" vertical="center" wrapText="1"/>
    </xf>
    <xf borderId="0" fillId="0" fontId="11" numFmtId="0" xfId="0" applyAlignment="1" applyFont="1">
      <alignment readingOrder="0" shrinkToFit="0" vertical="center" wrapText="1"/>
    </xf>
    <xf borderId="1" fillId="0" fontId="4" numFmtId="0" xfId="0" applyAlignment="1" applyBorder="1" applyFont="1">
      <alignment shrinkToFit="0" vertical="center" wrapText="1"/>
    </xf>
    <xf borderId="1" fillId="5" fontId="3"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5" fontId="3" numFmtId="164" xfId="0" applyAlignment="1" applyBorder="1" applyFont="1" applyNumberFormat="1">
      <alignment horizontal="center" readingOrder="0" vertical="center"/>
    </xf>
    <xf borderId="1" fillId="0" fontId="3" numFmtId="2" xfId="0" applyAlignment="1" applyBorder="1" applyFont="1" applyNumberFormat="1">
      <alignment horizontal="center" readingOrder="0" vertical="center"/>
    </xf>
    <xf borderId="1" fillId="0" fontId="3" numFmtId="164" xfId="0" applyAlignment="1" applyBorder="1" applyFont="1" applyNumberFormat="1">
      <alignment readingOrder="0" vertical="center"/>
    </xf>
    <xf borderId="0" fillId="0" fontId="12" numFmtId="0" xfId="0" applyAlignment="1" applyFont="1">
      <alignment readingOrder="0" shrinkToFit="0" vertical="center" wrapText="1"/>
    </xf>
    <xf borderId="1" fillId="0" fontId="13" numFmtId="0" xfId="0" applyAlignment="1" applyBorder="1" applyFont="1">
      <alignment readingOrder="0" shrinkToFit="0" vertical="center" wrapText="1"/>
    </xf>
    <xf borderId="1" fillId="0" fontId="14" numFmtId="0" xfId="0" applyAlignment="1" applyBorder="1" applyFont="1">
      <alignment readingOrder="0" shrinkToFit="0" vertical="center" wrapText="1"/>
    </xf>
    <xf borderId="1" fillId="6" fontId="4" numFmtId="0" xfId="0" applyAlignment="1" applyBorder="1" applyFill="1" applyFont="1">
      <alignment shrinkToFit="0" vertical="center" wrapText="1"/>
    </xf>
    <xf borderId="1" fillId="6" fontId="4" numFmtId="0" xfId="0" applyAlignment="1" applyBorder="1" applyFont="1">
      <alignment horizontal="center" vertical="center"/>
    </xf>
    <xf borderId="1" fillId="6" fontId="4" numFmtId="164" xfId="0" applyAlignment="1" applyBorder="1" applyFont="1" applyNumberFormat="1">
      <alignment horizontal="center" vertical="center"/>
    </xf>
    <xf borderId="1" fillId="6" fontId="3" numFmtId="0" xfId="0" applyAlignment="1" applyBorder="1" applyFont="1">
      <alignment readingOrder="0" shrinkToFit="0" vertical="center" wrapText="1"/>
    </xf>
    <xf borderId="1" fillId="6" fontId="3" numFmtId="0" xfId="0" applyAlignment="1" applyBorder="1" applyFont="1">
      <alignment shrinkToFit="0" vertical="center" wrapText="1"/>
    </xf>
    <xf borderId="1" fillId="7" fontId="4" numFmtId="0" xfId="0" applyAlignment="1" applyBorder="1" applyFill="1" applyFont="1">
      <alignment shrinkToFit="0" vertical="center" wrapText="1"/>
    </xf>
    <xf borderId="1" fillId="7" fontId="4" numFmtId="0" xfId="0" applyAlignment="1" applyBorder="1" applyFont="1">
      <alignment horizontal="center" vertical="center"/>
    </xf>
    <xf borderId="1" fillId="7" fontId="4" numFmtId="164" xfId="0" applyAlignment="1" applyBorder="1" applyFont="1" applyNumberFormat="1">
      <alignment horizontal="center" vertical="center"/>
    </xf>
    <xf borderId="1" fillId="0" fontId="15" numFmtId="0" xfId="0" applyAlignment="1" applyBorder="1" applyFont="1">
      <alignment readingOrder="0" shrinkToFit="0" vertical="center" wrapText="1"/>
    </xf>
    <xf borderId="1" fillId="7" fontId="3" numFmtId="0" xfId="0" applyAlignment="1" applyBorder="1" applyFont="1">
      <alignment readingOrder="0" shrinkToFit="0" vertical="center" wrapText="1"/>
    </xf>
    <xf borderId="1" fillId="8" fontId="4" numFmtId="0" xfId="0" applyAlignment="1" applyBorder="1" applyFill="1" applyFont="1">
      <alignment shrinkToFit="0" vertical="center" wrapText="1"/>
    </xf>
    <xf borderId="1" fillId="8" fontId="4" numFmtId="0" xfId="0" applyAlignment="1" applyBorder="1" applyFont="1">
      <alignment horizontal="center" vertical="center"/>
    </xf>
    <xf borderId="1" fillId="8" fontId="4" numFmtId="164" xfId="0" applyAlignment="1" applyBorder="1" applyFont="1" applyNumberFormat="1">
      <alignment horizontal="center" vertical="center"/>
    </xf>
    <xf borderId="1" fillId="8" fontId="3" numFmtId="0" xfId="0" applyAlignment="1" applyBorder="1" applyFont="1">
      <alignment readingOrder="0" shrinkToFit="0" vertical="center" wrapText="1"/>
    </xf>
    <xf borderId="1" fillId="0" fontId="16" numFmtId="0" xfId="0" applyAlignment="1" applyBorder="1" applyFont="1">
      <alignment readingOrder="0" vertical="center"/>
    </xf>
    <xf borderId="1" fillId="0" fontId="17" numFmtId="0" xfId="0" applyAlignment="1" applyBorder="1" applyFont="1">
      <alignment readingOrder="0" shrinkToFit="0" vertical="center" wrapText="1"/>
    </xf>
    <xf borderId="1" fillId="8" fontId="3" numFmtId="0" xfId="0" applyAlignment="1" applyBorder="1" applyFont="1">
      <alignment shrinkToFit="0" vertical="center" wrapText="1"/>
    </xf>
    <xf borderId="1" fillId="0" fontId="3" numFmtId="2" xfId="0" applyAlignment="1" applyBorder="1" applyFont="1" applyNumberFormat="1">
      <alignment horizontal="center" vertical="center"/>
    </xf>
    <xf borderId="1" fillId="0" fontId="3" numFmtId="164" xfId="0" applyAlignment="1" applyBorder="1" applyFont="1" applyNumberFormat="1">
      <alignment vertical="center"/>
    </xf>
    <xf borderId="1" fillId="0" fontId="18" numFmtId="0" xfId="0" applyAlignment="1" applyBorder="1" applyFont="1">
      <alignment readingOrder="0" shrinkToFit="0" vertical="center" wrapText="1"/>
    </xf>
    <xf borderId="1" fillId="9" fontId="4" numFmtId="0" xfId="0" applyAlignment="1" applyBorder="1" applyFill="1" applyFont="1">
      <alignment shrinkToFit="0" vertical="center" wrapText="1"/>
    </xf>
    <xf borderId="1" fillId="9" fontId="4" numFmtId="0" xfId="0" applyAlignment="1" applyBorder="1" applyFont="1">
      <alignment horizontal="center" vertical="center"/>
    </xf>
    <xf borderId="1" fillId="9" fontId="4" numFmtId="164" xfId="0" applyAlignment="1" applyBorder="1" applyFont="1" applyNumberFormat="1">
      <alignment horizontal="center" vertical="center"/>
    </xf>
    <xf borderId="1" fillId="0" fontId="19" numFmtId="0" xfId="0" applyAlignment="1" applyBorder="1" applyFont="1">
      <alignment readingOrder="0" shrinkToFit="0" vertical="center" wrapText="1"/>
    </xf>
    <xf borderId="1" fillId="9" fontId="3" numFmtId="0" xfId="0" applyAlignment="1" applyBorder="1" applyFont="1">
      <alignment readingOrder="0" shrinkToFit="0" vertical="center" wrapText="1"/>
    </xf>
    <xf borderId="1" fillId="0" fontId="19" numFmtId="0" xfId="0" applyAlignment="1" applyBorder="1" applyFont="1">
      <alignment readingOrder="0" shrinkToFit="0" vertical="center" wrapText="1"/>
    </xf>
    <xf borderId="1" fillId="10" fontId="3" numFmtId="0" xfId="0" applyAlignment="1" applyBorder="1" applyFill="1" applyFont="1">
      <alignment readingOrder="0" shrinkToFit="0" vertical="center" wrapText="1"/>
    </xf>
    <xf borderId="1" fillId="10" fontId="4" numFmtId="0" xfId="0" applyAlignment="1" applyBorder="1" applyFont="1">
      <alignment horizontal="center" vertical="center"/>
    </xf>
    <xf borderId="1" fillId="10" fontId="4" numFmtId="164" xfId="0" applyAlignment="1" applyBorder="1" applyFont="1" applyNumberFormat="1">
      <alignment horizontal="center" vertical="center"/>
    </xf>
    <xf borderId="1" fillId="10" fontId="4" numFmtId="0" xfId="0" applyAlignment="1" applyBorder="1" applyFont="1">
      <alignment shrinkToFit="0" vertical="center" wrapText="1"/>
    </xf>
    <xf borderId="1" fillId="0" fontId="3" numFmtId="0" xfId="0" applyAlignment="1" applyBorder="1" applyFont="1">
      <alignment readingOrder="0" shrinkToFit="0" vertical="center" wrapText="1"/>
    </xf>
    <xf borderId="1" fillId="11" fontId="4" numFmtId="0" xfId="0" applyAlignment="1" applyBorder="1" applyFill="1" applyFont="1">
      <alignment shrinkToFit="0" vertical="center" wrapText="1"/>
    </xf>
    <xf borderId="1" fillId="11" fontId="4" numFmtId="0" xfId="0" applyAlignment="1" applyBorder="1" applyFont="1">
      <alignment horizontal="center" vertical="center"/>
    </xf>
    <xf borderId="1" fillId="11" fontId="4" numFmtId="164" xfId="0" applyAlignment="1" applyBorder="1" applyFont="1" applyNumberFormat="1">
      <alignment horizontal="center" vertical="center"/>
    </xf>
    <xf borderId="1" fillId="11" fontId="3" numFmtId="0" xfId="0" applyAlignment="1" applyBorder="1" applyFont="1">
      <alignment readingOrder="0" shrinkToFit="0" vertical="center" wrapText="1"/>
    </xf>
    <xf borderId="1" fillId="11" fontId="3" numFmtId="164" xfId="0" applyAlignment="1" applyBorder="1" applyFont="1" applyNumberFormat="1">
      <alignment horizontal="center" readingOrder="0" vertical="center"/>
    </xf>
    <xf borderId="1" fillId="11" fontId="4" numFmtId="0" xfId="0" applyAlignment="1" applyBorder="1" applyFont="1">
      <alignment horizontal="center" shrinkToFit="0" vertical="center" wrapText="1"/>
    </xf>
    <xf borderId="1" fillId="11" fontId="3"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1" fillId="0" fontId="20" numFmtId="0" xfId="0" applyAlignment="1" applyBorder="1" applyFont="1">
      <alignment horizontal="center" readingOrder="0" shrinkToFit="0" vertical="center" wrapText="1"/>
    </xf>
    <xf borderId="1" fillId="0" fontId="3" numFmtId="0" xfId="0" applyAlignment="1" applyBorder="1" applyFont="1">
      <alignment horizontal="center" vertical="center"/>
    </xf>
    <xf borderId="1" fillId="0" fontId="3" numFmtId="0" xfId="0" applyAlignment="1" applyBorder="1" applyFont="1">
      <alignment horizontal="center" readingOrder="0" shrinkToFit="0" vertical="center" wrapText="1"/>
    </xf>
    <xf borderId="0" fillId="0" fontId="21" numFmtId="0" xfId="0" applyAlignment="1" applyFont="1">
      <alignment horizontal="center" readingOrder="0" shrinkToFit="0" vertical="center" wrapText="1"/>
    </xf>
    <xf borderId="1" fillId="12" fontId="4" numFmtId="0" xfId="0" applyAlignment="1" applyBorder="1" applyFill="1" applyFont="1">
      <alignment shrinkToFit="0" vertical="center" wrapText="1"/>
    </xf>
    <xf borderId="1" fillId="12" fontId="4" numFmtId="0" xfId="0" applyAlignment="1" applyBorder="1" applyFont="1">
      <alignment horizontal="center" vertical="center"/>
    </xf>
    <xf borderId="1" fillId="12" fontId="4" numFmtId="164" xfId="0" applyAlignment="1" applyBorder="1" applyFont="1" applyNumberFormat="1">
      <alignment horizontal="center" vertical="center"/>
    </xf>
    <xf borderId="1" fillId="12" fontId="3" numFmtId="0" xfId="0" applyAlignment="1" applyBorder="1" applyFont="1">
      <alignment readingOrder="0" shrinkToFit="0" vertical="center" wrapText="1"/>
    </xf>
    <xf borderId="1" fillId="12" fontId="3" numFmtId="0" xfId="0" applyAlignment="1" applyBorder="1" applyFont="1">
      <alignment shrinkToFit="0" vertical="center" wrapText="1"/>
    </xf>
    <xf borderId="1" fillId="13" fontId="4" numFmtId="0" xfId="0" applyAlignment="1" applyBorder="1" applyFill="1" applyFont="1">
      <alignment shrinkToFit="0" vertical="center" wrapText="1"/>
    </xf>
    <xf borderId="1" fillId="13" fontId="4" numFmtId="0" xfId="0" applyAlignment="1" applyBorder="1" applyFont="1">
      <alignment horizontal="center" vertical="center"/>
    </xf>
    <xf borderId="1" fillId="13" fontId="4" numFmtId="164" xfId="0" applyAlignment="1" applyBorder="1" applyFont="1" applyNumberFormat="1">
      <alignment horizontal="center" vertical="center"/>
    </xf>
    <xf borderId="1" fillId="13" fontId="3" numFmtId="0" xfId="0" applyAlignment="1" applyBorder="1" applyFont="1">
      <alignment shrinkToFit="0" vertical="center" wrapText="1"/>
    </xf>
    <xf borderId="1" fillId="14" fontId="3" numFmtId="0" xfId="0" applyAlignment="1" applyBorder="1" applyFill="1" applyFont="1">
      <alignment shrinkToFit="0" vertical="center" wrapText="1"/>
    </xf>
    <xf borderId="1" fillId="14" fontId="3" numFmtId="0" xfId="0" applyAlignment="1" applyBorder="1" applyFont="1">
      <alignment horizontal="center" vertical="center"/>
    </xf>
    <xf borderId="1" fillId="14" fontId="3" numFmtId="0" xfId="0" applyAlignment="1" applyBorder="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vertical="center"/>
    </xf>
    <xf borderId="0" fillId="0" fontId="3" numFmtId="2" xfId="0" applyAlignment="1" applyFont="1" applyNumberFormat="1">
      <alignment horizontal="center" vertical="center"/>
    </xf>
    <xf borderId="2" fillId="2" fontId="22" numFmtId="0" xfId="0" applyAlignment="1" applyBorder="1" applyFont="1">
      <alignment horizontal="center" readingOrder="0" shrinkToFit="0" vertical="top" wrapText="1"/>
    </xf>
    <xf borderId="3" fillId="2" fontId="22" numFmtId="0" xfId="0" applyAlignment="1" applyBorder="1" applyFont="1">
      <alignment horizontal="center" readingOrder="0" shrinkToFit="0" vertical="top" wrapText="1"/>
    </xf>
    <xf borderId="2" fillId="0" fontId="22" numFmtId="0" xfId="0" applyAlignment="1" applyBorder="1" applyFont="1">
      <alignment horizontal="center" readingOrder="0" shrinkToFit="0" vertical="top" wrapText="1"/>
    </xf>
    <xf borderId="2" fillId="2" fontId="22" numFmtId="165" xfId="0" applyAlignment="1" applyBorder="1" applyFont="1" applyNumberFormat="1">
      <alignment horizontal="center" readingOrder="0" shrinkToFit="0" vertical="top" wrapText="1"/>
    </xf>
    <xf borderId="0" fillId="0" fontId="19" numFmtId="0" xfId="0" applyAlignment="1" applyFont="1">
      <alignment horizontal="center" shrinkToFit="0" vertical="top" wrapText="1"/>
    </xf>
    <xf borderId="4" fillId="0" fontId="19" numFmtId="0" xfId="0" applyAlignment="1" applyBorder="1" applyFont="1">
      <alignment horizontal="left" readingOrder="0" shrinkToFit="0" vertical="top" wrapText="1"/>
    </xf>
    <xf borderId="1" fillId="15" fontId="19" numFmtId="0" xfId="0" applyAlignment="1" applyBorder="1" applyFill="1" applyFont="1">
      <alignment horizontal="left" readingOrder="0" shrinkToFit="0" vertical="top" wrapText="1"/>
    </xf>
    <xf borderId="4" fillId="15" fontId="19" numFmtId="0" xfId="0" applyAlignment="1" applyBorder="1" applyFont="1">
      <alignment horizontal="left" readingOrder="0" shrinkToFit="0" vertical="top" wrapText="1"/>
    </xf>
    <xf borderId="5" fillId="0" fontId="23" numFmtId="0" xfId="0" applyAlignment="1" applyBorder="1" applyFont="1">
      <alignment horizontal="left" readingOrder="0" shrinkToFit="0" vertical="top" wrapText="1"/>
    </xf>
    <xf borderId="4" fillId="0" fontId="19" numFmtId="165" xfId="0" applyAlignment="1" applyBorder="1" applyFont="1" applyNumberFormat="1">
      <alignment horizontal="left" shrinkToFit="0" vertical="top" wrapText="1"/>
    </xf>
    <xf borderId="5" fillId="0" fontId="24" numFmtId="0" xfId="0" applyAlignment="1" applyBorder="1" applyFont="1">
      <alignment horizontal="left" readingOrder="0" shrinkToFit="0" vertical="top" wrapText="1"/>
    </xf>
    <xf borderId="4" fillId="0" fontId="19" numFmtId="0" xfId="0" applyAlignment="1" applyBorder="1" applyFont="1">
      <alignment horizontal="left" readingOrder="0" shrinkToFit="0" vertical="top" wrapText="1"/>
    </xf>
    <xf borderId="0" fillId="0" fontId="19" numFmtId="0" xfId="0" applyAlignment="1" applyFont="1">
      <alignment horizontal="left" shrinkToFit="0" vertical="top" wrapText="1"/>
    </xf>
    <xf borderId="5" fillId="0" fontId="19" numFmtId="0" xfId="0" applyAlignment="1" applyBorder="1" applyFont="1">
      <alignment horizontal="left" readingOrder="0" shrinkToFit="0" vertical="top" wrapText="1"/>
    </xf>
    <xf borderId="6" fillId="15" fontId="19" numFmtId="0" xfId="0" applyAlignment="1" applyBorder="1" applyFont="1">
      <alignment horizontal="left" readingOrder="0" shrinkToFit="0" vertical="top" wrapText="1"/>
    </xf>
    <xf borderId="5" fillId="15" fontId="19" numFmtId="0" xfId="0" applyAlignment="1" applyBorder="1" applyFont="1">
      <alignment horizontal="left" readingOrder="0" shrinkToFit="0" vertical="top" wrapText="1"/>
    </xf>
    <xf borderId="5" fillId="16" fontId="25" numFmtId="0" xfId="0" applyAlignment="1" applyBorder="1" applyFill="1" applyFont="1">
      <alignment horizontal="left" readingOrder="0" shrinkToFit="0" vertical="top" wrapText="1"/>
    </xf>
    <xf borderId="5" fillId="0" fontId="19" numFmtId="165" xfId="0" applyAlignment="1" applyBorder="1" applyFont="1" applyNumberFormat="1">
      <alignment horizontal="left" readingOrder="0" shrinkToFit="0" vertical="top" wrapText="1"/>
    </xf>
    <xf borderId="5" fillId="0" fontId="19" numFmtId="0" xfId="0" applyAlignment="1" applyBorder="1" applyFont="1">
      <alignment horizontal="left" shrinkToFit="0" vertical="top" wrapText="1"/>
    </xf>
    <xf borderId="5" fillId="0" fontId="3" numFmtId="0" xfId="0" applyAlignment="1" applyBorder="1" applyFont="1">
      <alignment horizontal="left" readingOrder="0" shrinkToFit="0" vertical="top" wrapText="1"/>
    </xf>
    <xf borderId="5" fillId="0" fontId="19" numFmtId="165" xfId="0" applyAlignment="1" applyBorder="1" applyFont="1" applyNumberFormat="1">
      <alignment horizontal="left" shrinkToFit="0" vertical="top" wrapText="1"/>
    </xf>
    <xf borderId="0" fillId="0" fontId="26" numFmtId="0" xfId="0" applyAlignment="1" applyFont="1">
      <alignment horizontal="left" readingOrder="0" shrinkToFit="0" vertical="top" wrapText="1"/>
    </xf>
    <xf borderId="5" fillId="0" fontId="3" numFmtId="0" xfId="0" applyAlignment="1" applyBorder="1" applyFont="1">
      <alignment horizontal="left" shrinkToFit="0" vertical="top" wrapText="1"/>
    </xf>
    <xf borderId="5" fillId="0" fontId="27" numFmtId="0" xfId="0" applyAlignment="1" applyBorder="1" applyFont="1">
      <alignment horizontal="left" shrinkToFit="0" vertical="top" wrapText="1"/>
    </xf>
    <xf borderId="5" fillId="0" fontId="3" numFmtId="165" xfId="0" applyAlignment="1" applyBorder="1" applyFont="1" applyNumberFormat="1">
      <alignment horizontal="left" shrinkToFit="0" vertical="top" wrapText="1"/>
    </xf>
    <xf borderId="5" fillId="0" fontId="3" numFmtId="0" xfId="0" applyAlignment="1" applyBorder="1" applyFont="1">
      <alignment horizontal="left" vertical="top"/>
    </xf>
    <xf borderId="5" fillId="16" fontId="28"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3" numFmtId="0" xfId="0" applyAlignment="1" applyBorder="1" applyFont="1">
      <alignment horizontal="left" vertical="top"/>
    </xf>
    <xf borderId="1" fillId="0" fontId="4" numFmtId="164" xfId="0" applyAlignment="1" applyBorder="1" applyFont="1" applyNumberFormat="1">
      <alignment horizontal="left" shrinkToFit="0" vertical="top" wrapText="1"/>
    </xf>
    <xf borderId="1" fillId="10" fontId="4" numFmtId="164" xfId="0" applyAlignment="1" applyBorder="1" applyFont="1" applyNumberFormat="1">
      <alignment horizontal="left" shrinkToFit="0" vertical="top" wrapText="1"/>
    </xf>
    <xf borderId="1" fillId="10" fontId="4" numFmtId="0" xfId="0" applyAlignment="1" applyBorder="1" applyFont="1">
      <alignment horizontal="left" shrinkToFit="0" vertical="top" wrapText="1"/>
    </xf>
    <xf borderId="1" fillId="16" fontId="29" numFmtId="164" xfId="0" applyAlignment="1" applyBorder="1" applyFont="1" applyNumberFormat="1">
      <alignment horizontal="left" shrinkToFit="0" vertical="top" wrapText="1"/>
    </xf>
    <xf borderId="1" fillId="0" fontId="4" numFmtId="165" xfId="0" applyAlignment="1" applyBorder="1" applyFont="1" applyNumberFormat="1">
      <alignment horizontal="left" readingOrder="0" shrinkToFit="0" vertical="top" wrapText="1"/>
    </xf>
    <xf borderId="0" fillId="0" fontId="30" numFmtId="0" xfId="0" applyAlignment="1" applyFont="1">
      <alignment horizontal="left" shrinkToFit="0" vertical="top" wrapText="1"/>
    </xf>
    <xf borderId="1" fillId="0" fontId="3" numFmtId="164" xfId="0" applyAlignment="1" applyBorder="1" applyFont="1" applyNumberFormat="1">
      <alignment horizontal="left" readingOrder="0" shrinkToFit="0" vertical="top" wrapText="1"/>
    </xf>
    <xf borderId="1" fillId="10" fontId="4" numFmtId="164" xfId="0" applyAlignment="1" applyBorder="1" applyFont="1" applyNumberFormat="1">
      <alignment horizontal="left" vertical="top"/>
    </xf>
    <xf borderId="0" fillId="0" fontId="30" numFmtId="0" xfId="0" applyAlignment="1" applyFont="1">
      <alignment horizontal="left" vertical="top"/>
    </xf>
    <xf borderId="1" fillId="0" fontId="31" numFmtId="164" xfId="0" applyAlignment="1" applyBorder="1" applyFont="1" applyNumberFormat="1">
      <alignment horizontal="left" readingOrder="0" shrinkToFit="0" vertical="top" wrapText="1"/>
    </xf>
    <xf borderId="1" fillId="0" fontId="4" numFmtId="165" xfId="0" applyAlignment="1" applyBorder="1" applyFont="1" applyNumberFormat="1">
      <alignment horizontal="left" shrinkToFit="0" vertical="top" wrapText="1"/>
    </xf>
    <xf borderId="1" fillId="0" fontId="3" numFmtId="164" xfId="0" applyAlignment="1" applyBorder="1" applyFont="1" applyNumberFormat="1">
      <alignment horizontal="left" readingOrder="0" shrinkToFit="0" vertical="top" wrapText="1"/>
    </xf>
    <xf borderId="1" fillId="16" fontId="32" numFmtId="164" xfId="0" applyAlignment="1" applyBorder="1" applyFont="1" applyNumberFormat="1">
      <alignment horizontal="left" readingOrder="0" shrinkToFit="0" vertical="top" wrapText="1"/>
    </xf>
    <xf borderId="1" fillId="0" fontId="3" numFmtId="0" xfId="0" applyAlignment="1" applyBorder="1" applyFont="1">
      <alignment horizontal="left" readingOrder="0" shrinkToFit="0" vertical="top" wrapText="1"/>
    </xf>
    <xf borderId="1" fillId="5" fontId="4" numFmtId="164" xfId="0" applyAlignment="1" applyBorder="1" applyFont="1" applyNumberFormat="1">
      <alignment horizontal="left" vertical="top"/>
    </xf>
    <xf borderId="1" fillId="5" fontId="4" numFmtId="0" xfId="0" applyAlignment="1" applyBorder="1" applyFont="1">
      <alignment horizontal="left" shrinkToFit="0" vertical="top" wrapText="1"/>
    </xf>
    <xf borderId="1" fillId="0" fontId="4" numFmtId="0" xfId="0" applyAlignment="1" applyBorder="1" applyFont="1">
      <alignment horizontal="left" shrinkToFit="0" vertical="top" wrapText="1"/>
    </xf>
    <xf borderId="1" fillId="0" fontId="33" numFmtId="0" xfId="0" applyAlignment="1" applyBorder="1" applyFont="1">
      <alignment horizontal="left" readingOrder="0" shrinkToFit="0" vertical="top" wrapText="1"/>
    </xf>
    <xf borderId="1" fillId="0" fontId="3" numFmtId="165" xfId="0" applyAlignment="1" applyBorder="1" applyFont="1" applyNumberFormat="1">
      <alignment horizontal="left" readingOrder="0" shrinkToFit="0" vertical="top" wrapText="1"/>
    </xf>
    <xf borderId="1" fillId="5" fontId="3" numFmtId="164" xfId="0" applyAlignment="1" applyBorder="1" applyFont="1" applyNumberFormat="1">
      <alignment horizontal="left" readingOrder="0" vertical="top"/>
    </xf>
    <xf borderId="1" fillId="5" fontId="3" numFmtId="0" xfId="0" applyAlignment="1" applyBorder="1" applyFont="1">
      <alignment horizontal="left" readingOrder="0" shrinkToFit="0" vertical="top" wrapText="1"/>
    </xf>
    <xf borderId="1" fillId="17" fontId="34" numFmtId="0" xfId="0" applyAlignment="1" applyBorder="1" applyFill="1" applyFont="1">
      <alignment horizontal="left" readingOrder="0" shrinkToFit="0" vertical="top" wrapText="1"/>
    </xf>
    <xf borderId="1" fillId="18" fontId="3" numFmtId="165" xfId="0" applyAlignment="1" applyBorder="1" applyFill="1" applyFont="1" applyNumberFormat="1">
      <alignment horizontal="left" readingOrder="0" shrinkToFit="0" vertical="top" wrapText="1"/>
    </xf>
    <xf borderId="1" fillId="18" fontId="3" numFmtId="0" xfId="0" applyAlignment="1" applyBorder="1" applyFont="1">
      <alignment horizontal="left" readingOrder="0" shrinkToFit="0" vertical="top" wrapText="1"/>
    </xf>
    <xf borderId="0" fillId="0" fontId="30" numFmtId="0" xfId="0" applyAlignment="1" applyFont="1">
      <alignment horizontal="left" readingOrder="0" vertical="top"/>
    </xf>
    <xf borderId="1" fillId="0" fontId="35" numFmtId="0" xfId="0" applyAlignment="1" applyBorder="1" applyFont="1">
      <alignment horizontal="left" readingOrder="0" shrinkToFit="0" vertical="top" wrapText="1"/>
    </xf>
    <xf borderId="1" fillId="16" fontId="36" numFmtId="0" xfId="0" applyAlignment="1" applyBorder="1" applyFont="1">
      <alignment horizontal="left" readingOrder="0" shrinkToFit="0" vertical="top" wrapText="1"/>
    </xf>
    <xf borderId="1" fillId="0" fontId="37" numFmtId="0" xfId="0" applyAlignment="1" applyBorder="1" applyFont="1">
      <alignment horizontal="left" readingOrder="0" shrinkToFit="0" vertical="top" wrapText="1"/>
    </xf>
    <xf borderId="1" fillId="4" fontId="4" numFmtId="164" xfId="0" applyAlignment="1" applyBorder="1" applyFont="1" applyNumberFormat="1">
      <alignment horizontal="left" vertical="top"/>
    </xf>
    <xf borderId="1" fillId="4" fontId="4" numFmtId="0" xfId="0" applyAlignment="1" applyBorder="1" applyFont="1">
      <alignment horizontal="left" shrinkToFit="0" vertical="top" wrapText="1"/>
    </xf>
    <xf borderId="1" fillId="16" fontId="38" numFmtId="0" xfId="0" applyAlignment="1" applyBorder="1" applyFont="1">
      <alignment horizontal="left" shrinkToFit="0" vertical="top" wrapText="1"/>
    </xf>
    <xf borderId="1" fillId="4" fontId="4" numFmtId="164" xfId="0" applyAlignment="1" applyBorder="1" applyFont="1" applyNumberFormat="1">
      <alignment horizontal="left" shrinkToFit="0" vertical="top" wrapText="1"/>
    </xf>
    <xf borderId="1" fillId="4" fontId="3" numFmtId="0" xfId="0" applyAlignment="1" applyBorder="1" applyFont="1">
      <alignment horizontal="left" readingOrder="0" shrinkToFit="0" vertical="top" wrapText="1"/>
    </xf>
    <xf borderId="1" fillId="19" fontId="4" numFmtId="164" xfId="0" applyAlignment="1" applyBorder="1" applyFill="1" applyFont="1" applyNumberFormat="1">
      <alignment horizontal="left" vertical="top"/>
    </xf>
    <xf borderId="1" fillId="7" fontId="4" numFmtId="164" xfId="0" applyAlignment="1" applyBorder="1" applyFont="1" applyNumberFormat="1">
      <alignment horizontal="left" vertical="top"/>
    </xf>
    <xf borderId="1" fillId="7" fontId="4" numFmtId="0" xfId="0" applyAlignment="1" applyBorder="1" applyFont="1">
      <alignment horizontal="left" shrinkToFit="0" vertical="top" wrapText="1"/>
    </xf>
    <xf borderId="1" fillId="19" fontId="4" numFmtId="164" xfId="0" applyAlignment="1" applyBorder="1" applyFont="1" applyNumberFormat="1">
      <alignment horizontal="left" shrinkToFit="0" vertical="top" wrapText="1"/>
    </xf>
    <xf borderId="1" fillId="19" fontId="4" numFmtId="0" xfId="0" applyAlignment="1" applyBorder="1" applyFont="1">
      <alignment horizontal="left" shrinkToFit="0" vertical="top" wrapText="1"/>
    </xf>
    <xf borderId="1" fillId="19" fontId="39" numFmtId="164" xfId="0" applyAlignment="1" applyBorder="1" applyFont="1" applyNumberFormat="1">
      <alignment horizontal="left" readingOrder="0" shrinkToFit="0" vertical="top" wrapText="1"/>
    </xf>
    <xf borderId="1" fillId="19" fontId="4" numFmtId="165" xfId="0" applyAlignment="1" applyBorder="1" applyFont="1" applyNumberFormat="1">
      <alignment horizontal="left" shrinkToFit="0" vertical="top" wrapText="1"/>
    </xf>
    <xf borderId="0" fillId="19" fontId="40" numFmtId="0" xfId="0" applyAlignment="1" applyFont="1">
      <alignment horizontal="left" readingOrder="0" shrinkToFit="0" vertical="top" wrapText="1"/>
    </xf>
    <xf borderId="1" fillId="19" fontId="3" numFmtId="0" xfId="0" applyAlignment="1" applyBorder="1" applyFont="1">
      <alignment horizontal="left" readingOrder="0" shrinkToFit="0" vertical="top" wrapText="1"/>
    </xf>
    <xf borderId="1" fillId="0" fontId="4" numFmtId="164" xfId="0" applyAlignment="1" applyBorder="1" applyFont="1" applyNumberFormat="1">
      <alignment horizontal="left" vertical="top"/>
    </xf>
    <xf borderId="1" fillId="19" fontId="41" numFmtId="164" xfId="0" applyAlignment="1" applyBorder="1" applyFont="1" applyNumberFormat="1">
      <alignment horizontal="left" shrinkToFit="0" vertical="top" wrapText="1"/>
    </xf>
    <xf borderId="0" fillId="0" fontId="42" numFmtId="0" xfId="0" applyAlignment="1" applyFont="1">
      <alignment horizontal="left" readingOrder="0" shrinkToFit="0" vertical="top" wrapText="1"/>
    </xf>
    <xf borderId="0" fillId="0" fontId="43" numFmtId="0" xfId="0" applyAlignment="1" applyFont="1">
      <alignment horizontal="left" readingOrder="0" shrinkToFit="0" vertical="top" wrapText="1"/>
    </xf>
    <xf borderId="1" fillId="0" fontId="3" numFmtId="0" xfId="0" applyAlignment="1" applyBorder="1" applyFont="1">
      <alignment horizontal="left" readingOrder="0" shrinkToFit="0" vertical="top" wrapText="1"/>
    </xf>
    <xf borderId="1" fillId="0" fontId="44" numFmtId="164" xfId="0" applyAlignment="1" applyBorder="1" applyFont="1" applyNumberFormat="1">
      <alignment horizontal="left" shrinkToFit="0" vertical="top" wrapText="1"/>
    </xf>
    <xf borderId="1" fillId="8" fontId="4" numFmtId="164" xfId="0" applyAlignment="1" applyBorder="1" applyFont="1" applyNumberFormat="1">
      <alignment horizontal="left" vertical="top"/>
    </xf>
    <xf borderId="1" fillId="8" fontId="4" numFmtId="0" xfId="0" applyAlignment="1" applyBorder="1" applyFont="1">
      <alignment horizontal="left" shrinkToFit="0" vertical="top" wrapText="1"/>
    </xf>
    <xf borderId="1" fillId="8" fontId="3" numFmtId="0" xfId="0" applyAlignment="1" applyBorder="1" applyFont="1">
      <alignment horizontal="left" readingOrder="0" shrinkToFit="0" vertical="top" wrapText="1"/>
    </xf>
    <xf borderId="1" fillId="0" fontId="45" numFmtId="0" xfId="0" applyAlignment="1" applyBorder="1" applyFont="1">
      <alignment horizontal="left" shrinkToFit="0" vertical="top" wrapText="1"/>
    </xf>
    <xf borderId="1" fillId="8" fontId="3" numFmtId="0" xfId="0" applyAlignment="1" applyBorder="1" applyFont="1">
      <alignment horizontal="left" shrinkToFit="0" vertical="top" wrapText="1"/>
    </xf>
    <xf borderId="1" fillId="9" fontId="4" numFmtId="164" xfId="0" applyAlignment="1" applyBorder="1" applyFont="1" applyNumberFormat="1">
      <alignment horizontal="left" vertical="top"/>
    </xf>
    <xf borderId="1" fillId="9" fontId="4" numFmtId="0" xfId="0" applyAlignment="1" applyBorder="1" applyFont="1">
      <alignment horizontal="left" shrinkToFit="0" vertical="top" wrapText="1"/>
    </xf>
    <xf borderId="0" fillId="0" fontId="19" numFmtId="0" xfId="0" applyAlignment="1" applyFont="1">
      <alignment horizontal="left" readingOrder="0" shrinkToFit="0" vertical="top" wrapText="1"/>
    </xf>
    <xf borderId="1" fillId="0" fontId="4" numFmtId="0" xfId="0" applyAlignment="1" applyBorder="1" applyFont="1">
      <alignment horizontal="left" readingOrder="0" shrinkToFit="0" vertical="top" wrapText="1"/>
    </xf>
    <xf borderId="1" fillId="11" fontId="4" numFmtId="164" xfId="0" applyAlignment="1" applyBorder="1" applyFont="1" applyNumberFormat="1">
      <alignment horizontal="left" vertical="top"/>
    </xf>
    <xf borderId="1" fillId="11" fontId="4" numFmtId="0" xfId="0" applyAlignment="1" applyBorder="1" applyFont="1">
      <alignment horizontal="left" shrinkToFit="0" vertical="top" wrapText="1"/>
    </xf>
    <xf borderId="1" fillId="0" fontId="46" numFmtId="0" xfId="0" applyAlignment="1" applyBorder="1" applyFont="1">
      <alignment horizontal="left" readingOrder="0" shrinkToFit="0" vertical="top" wrapText="1"/>
    </xf>
    <xf borderId="1" fillId="0" fontId="47" numFmtId="0" xfId="0" applyAlignment="1" applyBorder="1" applyFont="1">
      <alignment horizontal="left" readingOrder="0" shrinkToFit="0" vertical="top" wrapText="1"/>
    </xf>
    <xf borderId="1" fillId="12" fontId="4" numFmtId="164" xfId="0" applyAlignment="1" applyBorder="1" applyFont="1" applyNumberFormat="1">
      <alignment horizontal="left" vertical="top"/>
    </xf>
    <xf borderId="1" fillId="12" fontId="4" numFmtId="0" xfId="0" applyAlignment="1" applyBorder="1" applyFont="1">
      <alignment horizontal="left" shrinkToFit="0" vertical="top" wrapText="1"/>
    </xf>
    <xf borderId="1" fillId="12" fontId="3" numFmtId="0" xfId="0" applyAlignment="1" applyBorder="1" applyFont="1">
      <alignment horizontal="left" shrinkToFit="0" vertical="top" wrapText="1"/>
    </xf>
    <xf borderId="1" fillId="0" fontId="48" numFmtId="0" xfId="0" applyAlignment="1" applyBorder="1" applyFont="1">
      <alignment horizontal="left" shrinkToFit="0" vertical="top" wrapText="1"/>
    </xf>
    <xf borderId="1" fillId="0" fontId="3" numFmtId="0" xfId="0" applyAlignment="1" applyBorder="1" applyFont="1">
      <alignment horizontal="left" shrinkToFit="0" vertical="top" wrapText="1"/>
    </xf>
    <xf borderId="1" fillId="0" fontId="49" numFmtId="0" xfId="0" applyAlignment="1" applyBorder="1" applyFont="1">
      <alignment horizontal="left" shrinkToFit="0" vertical="top" wrapText="1"/>
    </xf>
    <xf borderId="1" fillId="0" fontId="3" numFmtId="166" xfId="0" applyAlignment="1" applyBorder="1" applyFont="1" applyNumberFormat="1">
      <alignment horizontal="left" shrinkToFit="0" vertical="top" wrapText="1"/>
    </xf>
    <xf borderId="1" fillId="4" fontId="3" numFmtId="0" xfId="0" applyAlignment="1" applyBorder="1" applyFont="1">
      <alignment horizontal="left" shrinkToFit="0" vertical="top" wrapText="1"/>
    </xf>
    <xf borderId="1" fillId="4" fontId="3" numFmtId="0" xfId="0" applyAlignment="1" applyBorder="1" applyFont="1">
      <alignment horizontal="left" vertical="top"/>
    </xf>
    <xf borderId="1" fillId="0" fontId="50" numFmtId="0" xfId="0" applyAlignment="1" applyBorder="1" applyFont="1">
      <alignment horizontal="left" shrinkToFit="0" vertical="top" wrapText="1"/>
    </xf>
    <xf borderId="1" fillId="0" fontId="3" numFmtId="165" xfId="0" applyAlignment="1" applyBorder="1" applyFont="1" applyNumberFormat="1">
      <alignment horizontal="left" shrinkToFit="0" vertical="top" wrapText="1"/>
    </xf>
    <xf borderId="1" fillId="20" fontId="3" numFmtId="0" xfId="0" applyAlignment="1" applyBorder="1" applyFill="1" applyFont="1">
      <alignment horizontal="left" shrinkToFit="0" vertical="top" wrapText="1"/>
    </xf>
    <xf borderId="1" fillId="20" fontId="3" numFmtId="0" xfId="0" applyAlignment="1" applyBorder="1" applyFont="1">
      <alignment horizontal="left" vertical="top"/>
    </xf>
    <xf borderId="0" fillId="0" fontId="19" numFmtId="165" xfId="0" applyAlignment="1" applyFont="1" applyNumberFormat="1">
      <alignment horizontal="left" shrinkToFit="0" vertical="top" wrapText="1"/>
    </xf>
    <xf borderId="0" fillId="0" fontId="3" numFmtId="0" xfId="0" applyAlignment="1" applyFont="1">
      <alignment vertical="center"/>
    </xf>
    <xf borderId="7" fillId="21" fontId="51" numFmtId="0" xfId="0" applyAlignment="1" applyBorder="1" applyFill="1" applyFont="1">
      <alignment horizontal="center" vertical="center"/>
    </xf>
    <xf borderId="8" fillId="0" fontId="52" numFmtId="0" xfId="0" applyBorder="1" applyFont="1"/>
    <xf borderId="4" fillId="0" fontId="52" numFmtId="0" xfId="0" applyBorder="1" applyFont="1"/>
    <xf borderId="1" fillId="22" fontId="53" numFmtId="0" xfId="0" applyAlignment="1" applyBorder="1" applyFill="1" applyFont="1">
      <alignment horizontal="center" vertical="center"/>
    </xf>
    <xf borderId="1" fillId="22" fontId="53" numFmtId="2" xfId="0" applyAlignment="1" applyBorder="1" applyFont="1" applyNumberFormat="1">
      <alignment horizontal="center" vertical="center"/>
    </xf>
    <xf borderId="0" fillId="22" fontId="3" numFmtId="0" xfId="0" applyAlignment="1" applyFont="1">
      <alignment vertical="center"/>
    </xf>
    <xf borderId="1" fillId="23" fontId="54" numFmtId="0" xfId="0" applyAlignment="1" applyBorder="1" applyFill="1" applyFont="1">
      <alignment horizontal="center" vertical="center"/>
    </xf>
    <xf borderId="1" fillId="23" fontId="55" numFmtId="2" xfId="0" applyAlignment="1" applyBorder="1" applyFont="1" applyNumberFormat="1">
      <alignment horizontal="center" vertical="center"/>
    </xf>
    <xf borderId="1" fillId="23" fontId="55" numFmtId="0" xfId="0" applyAlignment="1" applyBorder="1" applyFont="1">
      <alignment horizontal="center" vertical="center"/>
    </xf>
    <xf borderId="1" fillId="23" fontId="56" numFmtId="0" xfId="0" applyAlignment="1" applyBorder="1" applyFont="1">
      <alignment horizontal="center" vertical="center"/>
    </xf>
    <xf borderId="0" fillId="23" fontId="3" numFmtId="0" xfId="0" applyAlignment="1" applyFont="1">
      <alignment vertical="center"/>
    </xf>
    <xf borderId="1" fillId="22" fontId="54" numFmtId="0" xfId="0" applyAlignment="1" applyBorder="1" applyFont="1">
      <alignment horizontal="center" vertical="center"/>
    </xf>
    <xf borderId="1" fillId="22" fontId="55" numFmtId="2" xfId="0" applyAlignment="1" applyBorder="1" applyFont="1" applyNumberFormat="1">
      <alignment horizontal="center" vertical="center"/>
    </xf>
    <xf borderId="1" fillId="22" fontId="55" numFmtId="0" xfId="0" applyAlignment="1" applyBorder="1" applyFont="1">
      <alignment horizontal="center" vertical="center"/>
    </xf>
    <xf borderId="1" fillId="22" fontId="57" numFmtId="0" xfId="0" applyAlignment="1" applyBorder="1" applyFont="1">
      <alignment horizontal="center" vertical="center"/>
    </xf>
    <xf borderId="0" fillId="24" fontId="3" numFmtId="0" xfId="0" applyAlignment="1" applyFill="1" applyFont="1">
      <alignment vertical="center"/>
    </xf>
    <xf borderId="0" fillId="0" fontId="3" numFmtId="2" xfId="0" applyAlignment="1" applyFont="1" applyNumberFormat="1">
      <alignment vertical="center"/>
    </xf>
    <xf borderId="9" fillId="21" fontId="51" numFmtId="0" xfId="0" applyAlignment="1" applyBorder="1" applyFont="1">
      <alignment horizontal="center" vertical="center"/>
    </xf>
    <xf borderId="10" fillId="0" fontId="52" numFmtId="0" xfId="0" applyBorder="1" applyFont="1"/>
    <xf borderId="11" fillId="0" fontId="52" numFmtId="0" xfId="0" applyBorder="1" applyFont="1"/>
    <xf borderId="12" fillId="25" fontId="58" numFmtId="0" xfId="0" applyAlignment="1" applyBorder="1" applyFill="1" applyFont="1">
      <alignment horizontal="center" vertical="center"/>
    </xf>
    <xf borderId="13" fillId="25" fontId="58" numFmtId="2" xfId="0" applyAlignment="1" applyBorder="1" applyFont="1" applyNumberFormat="1">
      <alignment horizontal="center" vertical="center"/>
    </xf>
    <xf borderId="0" fillId="25" fontId="58" numFmtId="0" xfId="0" applyAlignment="1" applyFont="1">
      <alignment horizontal="center" vertical="center"/>
    </xf>
    <xf borderId="14" fillId="25" fontId="58" numFmtId="0" xfId="0" applyAlignment="1" applyBorder="1" applyFont="1">
      <alignment horizontal="center" shrinkToFit="0" vertical="center" wrapText="1"/>
    </xf>
    <xf borderId="15" fillId="26" fontId="55" numFmtId="0" xfId="0" applyAlignment="1" applyBorder="1" applyFill="1" applyFont="1">
      <alignment horizontal="center" shrinkToFit="0" vertical="center" wrapText="1"/>
    </xf>
    <xf borderId="16" fillId="26" fontId="55" numFmtId="0" xfId="0" applyAlignment="1" applyBorder="1" applyFont="1">
      <alignment horizontal="center" shrinkToFit="0" vertical="center" wrapText="1"/>
    </xf>
    <xf borderId="17" fillId="26" fontId="55" numFmtId="0" xfId="0" applyAlignment="1" applyBorder="1" applyFont="1">
      <alignment horizontal="center" shrinkToFit="0" vertical="center" wrapText="1"/>
    </xf>
    <xf borderId="18" fillId="22" fontId="55" numFmtId="2" xfId="0" applyAlignment="1" applyBorder="1" applyFont="1" applyNumberFormat="1">
      <alignment horizontal="center" vertical="center"/>
    </xf>
    <xf borderId="19" fillId="22" fontId="55" numFmtId="0" xfId="0" applyAlignment="1" applyBorder="1" applyFont="1">
      <alignment horizontal="center" vertical="center"/>
    </xf>
    <xf borderId="18" fillId="26" fontId="55" numFmtId="0" xfId="0" applyAlignment="1" applyBorder="1" applyFont="1">
      <alignment horizontal="center" vertical="center"/>
    </xf>
    <xf borderId="20" fillId="0" fontId="55" numFmtId="0" xfId="0" applyAlignment="1" applyBorder="1" applyFont="1">
      <alignment horizontal="right" vertical="center"/>
    </xf>
    <xf borderId="21" fillId="0" fontId="55" numFmtId="0" xfId="0" applyAlignment="1" applyBorder="1" applyFont="1">
      <alignment horizontal="right" vertical="center"/>
    </xf>
    <xf borderId="19" fillId="0" fontId="55" numFmtId="0" xfId="0" applyAlignment="1" applyBorder="1" applyFont="1">
      <alignment horizontal="right" vertical="center"/>
    </xf>
    <xf borderId="5" fillId="4" fontId="55" numFmtId="0" xfId="0" applyAlignment="1" applyBorder="1" applyFont="1">
      <alignment horizontal="right" vertical="center"/>
    </xf>
    <xf borderId="22" fillId="23" fontId="55" numFmtId="2" xfId="0" applyAlignment="1" applyBorder="1" applyFont="1" applyNumberFormat="1">
      <alignment horizontal="center" vertical="center"/>
    </xf>
    <xf borderId="23" fillId="23" fontId="55" numFmtId="0" xfId="0" applyAlignment="1" applyBorder="1" applyFont="1">
      <alignment horizontal="center" vertical="center"/>
    </xf>
    <xf borderId="22" fillId="26" fontId="55" numFmtId="0" xfId="0" applyAlignment="1" applyBorder="1" applyFont="1">
      <alignment horizontal="center" vertical="center"/>
    </xf>
    <xf borderId="24" fillId="0" fontId="55" numFmtId="0" xfId="0" applyAlignment="1" applyBorder="1" applyFont="1">
      <alignment horizontal="right" vertical="center"/>
    </xf>
    <xf borderId="1" fillId="0" fontId="55" numFmtId="0" xfId="0" applyAlignment="1" applyBorder="1" applyFont="1">
      <alignment horizontal="right" vertical="center"/>
    </xf>
    <xf borderId="23" fillId="0" fontId="55" numFmtId="0" xfId="0" applyAlignment="1" applyBorder="1" applyFont="1">
      <alignment horizontal="right" vertical="center"/>
    </xf>
    <xf borderId="5" fillId="4" fontId="59" numFmtId="0" xfId="0" applyAlignment="1" applyBorder="1" applyFont="1">
      <alignment horizontal="right" vertical="center"/>
    </xf>
    <xf borderId="22" fillId="22" fontId="55" numFmtId="2" xfId="0" applyAlignment="1" applyBorder="1" applyFont="1" applyNumberFormat="1">
      <alignment horizontal="center" vertical="center"/>
    </xf>
    <xf borderId="23" fillId="22" fontId="55" numFmtId="0" xfId="0" applyAlignment="1" applyBorder="1" applyFont="1">
      <alignment horizontal="center" vertical="center"/>
    </xf>
    <xf borderId="25" fillId="22" fontId="55" numFmtId="2" xfId="0" applyAlignment="1" applyBorder="1" applyFont="1" applyNumberFormat="1">
      <alignment horizontal="center" vertical="center"/>
    </xf>
    <xf borderId="26" fillId="22" fontId="55" numFmtId="0" xfId="0" applyAlignment="1" applyBorder="1" applyFont="1">
      <alignment horizontal="center" vertical="center"/>
    </xf>
    <xf borderId="27" fillId="23" fontId="55" numFmtId="0" xfId="0" applyAlignment="1" applyBorder="1" applyFont="1">
      <alignment horizontal="center" vertical="center"/>
    </xf>
    <xf borderId="25" fillId="23" fontId="55" numFmtId="2" xfId="0" applyAlignment="1" applyBorder="1" applyFont="1" applyNumberFormat="1">
      <alignment horizontal="center" vertical="center"/>
    </xf>
    <xf borderId="26" fillId="23" fontId="55" numFmtId="0" xfId="0" applyAlignment="1" applyBorder="1" applyFont="1">
      <alignment horizontal="center" vertical="center"/>
    </xf>
    <xf borderId="27" fillId="22" fontId="55" numFmtId="0" xfId="0" applyAlignment="1" applyBorder="1" applyFont="1">
      <alignment horizontal="center" vertical="center"/>
    </xf>
    <xf borderId="1" fillId="4" fontId="55" numFmtId="0" xfId="0" applyAlignment="1" applyBorder="1" applyFont="1">
      <alignment horizontal="right" vertical="center"/>
    </xf>
    <xf borderId="28" fillId="0" fontId="55" numFmtId="0" xfId="0" applyAlignment="1" applyBorder="1" applyFont="1">
      <alignment horizontal="right" vertical="center"/>
    </xf>
    <xf borderId="3" fillId="0" fontId="55" numFmtId="0" xfId="0" applyAlignment="1" applyBorder="1" applyFont="1">
      <alignment horizontal="right" vertical="center"/>
    </xf>
    <xf borderId="1" fillId="26" fontId="55" numFmtId="0" xfId="0" applyAlignment="1" applyBorder="1" applyFont="1">
      <alignment horizontal="center" vertical="center"/>
    </xf>
    <xf borderId="17" fillId="3" fontId="60" numFmtId="0" xfId="0" applyAlignment="1" applyBorder="1" applyFont="1">
      <alignment horizontal="left" shrinkToFit="0" wrapText="1"/>
    </xf>
    <xf borderId="16" fillId="3" fontId="61" numFmtId="2" xfId="0" applyAlignment="1" applyBorder="1" applyFont="1" applyNumberFormat="1">
      <alignment horizontal="center" readingOrder="0" shrinkToFit="0" wrapText="1"/>
    </xf>
    <xf borderId="16" fillId="3" fontId="60" numFmtId="0" xfId="0" applyAlignment="1" applyBorder="1" applyFont="1">
      <alignment horizontal="center" shrinkToFit="0" wrapText="1"/>
    </xf>
    <xf borderId="0" fillId="0" fontId="62" numFmtId="0" xfId="0" applyFont="1"/>
    <xf borderId="1" fillId="27" fontId="63" numFmtId="0" xfId="0" applyAlignment="1" applyBorder="1" applyFill="1" applyFont="1">
      <alignment horizontal="left" shrinkToFit="0" wrapText="1"/>
    </xf>
    <xf borderId="29" fillId="27" fontId="63" numFmtId="2" xfId="0" applyAlignment="1" applyBorder="1" applyFont="1" applyNumberFormat="1">
      <alignment horizontal="center"/>
    </xf>
    <xf borderId="29" fillId="27" fontId="64" numFmtId="2" xfId="0" applyAlignment="1" applyBorder="1" applyFont="1" applyNumberFormat="1">
      <alignment shrinkToFit="0" wrapText="1"/>
    </xf>
    <xf borderId="29" fillId="27" fontId="65" numFmtId="2" xfId="0" applyAlignment="1" applyBorder="1" applyFont="1" applyNumberFormat="1">
      <alignment shrinkToFit="0" wrapText="1"/>
    </xf>
    <xf borderId="1" fillId="27" fontId="66" numFmtId="0" xfId="0" applyAlignment="1" applyBorder="1" applyFont="1">
      <alignment horizontal="left" shrinkToFit="0" wrapText="1"/>
    </xf>
    <xf borderId="29" fillId="27" fontId="66" numFmtId="2" xfId="0" applyAlignment="1" applyBorder="1" applyFont="1" applyNumberFormat="1">
      <alignment horizontal="center"/>
    </xf>
    <xf borderId="29" fillId="27" fontId="67" numFmtId="2" xfId="0" applyAlignment="1" applyBorder="1" applyFont="1" applyNumberFormat="1">
      <alignment shrinkToFit="0" wrapText="1"/>
    </xf>
    <xf borderId="0" fillId="0" fontId="62" numFmtId="0" xfId="0" applyAlignment="1" applyFont="1">
      <alignment horizontal="left"/>
    </xf>
    <xf borderId="0" fillId="0" fontId="62" numFmtId="2" xfId="0" applyFont="1" applyNumberFormat="1"/>
    <xf borderId="0" fillId="0" fontId="30" numFmtId="0" xfId="0" applyAlignment="1" applyFont="1">
      <alignment readingOrder="0"/>
    </xf>
    <xf borderId="0" fillId="0" fontId="30" numFmtId="0" xfId="0" applyAlignment="1" applyFont="1">
      <alignment readingOrder="0" shrinkToFit="0" wrapText="1"/>
    </xf>
    <xf borderId="0" fillId="0" fontId="68" numFmtId="0" xfId="0" applyAlignment="1" applyFont="1">
      <alignment readingOrder="0" shrinkToFit="0" vertical="top" wrapText="1"/>
    </xf>
    <xf borderId="0" fillId="0" fontId="30" numFmtId="0" xfId="0" applyAlignment="1" applyFont="1">
      <alignment shrinkToFit="0" vertical="top" wrapText="1"/>
    </xf>
    <xf borderId="0" fillId="0" fontId="30" numFmtId="0" xfId="0" applyAlignment="1" applyFont="1">
      <alignment readingOrder="0" shrinkToFit="0" vertical="top" wrapText="1"/>
    </xf>
    <xf borderId="0" fillId="17" fontId="69" numFmtId="0" xfId="0" applyAlignment="1" applyFont="1">
      <alignment readingOrder="0" shrinkToFit="0" vertical="top" wrapText="1"/>
    </xf>
    <xf borderId="0" fillId="0" fontId="70" numFmtId="0" xfId="0" applyAlignment="1" applyFont="1">
      <alignment readingOrder="0" shrinkToFit="0" vertical="top" wrapText="1"/>
    </xf>
    <xf borderId="0" fillId="28" fontId="70" numFmtId="0" xfId="0" applyAlignment="1" applyFill="1" applyFont="1">
      <alignment readingOrder="0" shrinkToFit="0" vertical="top" wrapText="1"/>
    </xf>
    <xf borderId="0" fillId="28" fontId="71" numFmtId="0" xfId="0" applyAlignment="1" applyFont="1">
      <alignment readingOrder="0" shrinkToFit="0" vertical="top" wrapText="1"/>
    </xf>
    <xf borderId="0" fillId="0" fontId="30" numFmtId="0" xfId="0" applyAlignment="1" applyFont="1">
      <alignment readingOrder="0" vertical="top"/>
    </xf>
    <xf borderId="0" fillId="0" fontId="72" numFmtId="0" xfId="0" applyAlignment="1" applyFont="1">
      <alignment readingOrder="0" shrinkToFit="0" vertical="top" wrapText="1"/>
    </xf>
    <xf borderId="1" fillId="3" fontId="22" numFmtId="0" xfId="0" applyAlignment="1" applyBorder="1" applyFont="1">
      <alignment horizontal="center" readingOrder="0" shrinkToFit="0" vertical="center" wrapText="1"/>
    </xf>
    <xf borderId="1" fillId="17" fontId="4" numFmtId="2" xfId="0" applyAlignment="1" applyBorder="1" applyFont="1" applyNumberFormat="1">
      <alignment horizontal="center" readingOrder="0" vertical="center"/>
    </xf>
    <xf borderId="1" fillId="0" fontId="19" numFmtId="0" xfId="0" applyAlignment="1" applyBorder="1" applyFont="1">
      <alignment horizontal="left" readingOrder="0" shrinkToFit="0" wrapText="1"/>
    </xf>
    <xf borderId="1" fillId="0" fontId="73" numFmtId="0" xfId="0" applyAlignment="1" applyBorder="1" applyFont="1">
      <alignment shrinkToFit="0" vertical="bottom" wrapText="1"/>
    </xf>
    <xf borderId="1" fillId="0" fontId="3" numFmtId="0" xfId="0" applyAlignment="1" applyBorder="1" applyFont="1">
      <alignment shrinkToFit="0" vertical="bottom" wrapText="1"/>
    </xf>
    <xf borderId="1" fillId="0" fontId="19" numFmtId="0" xfId="0" applyAlignment="1" applyBorder="1" applyFont="1">
      <alignment shrinkToFit="0" vertical="bottom" wrapText="1"/>
    </xf>
    <xf borderId="1" fillId="0" fontId="19" numFmtId="0" xfId="0" applyAlignment="1" applyBorder="1" applyFont="1">
      <alignment readingOrder="0" shrinkToFit="0" vertical="bottom" wrapText="1"/>
    </xf>
    <xf borderId="1" fillId="0" fontId="3" numFmtId="0" xfId="0" applyAlignment="1" applyBorder="1" applyFont="1">
      <alignment shrinkToFit="0" wrapText="1"/>
    </xf>
    <xf borderId="1" fillId="0" fontId="73" numFmtId="0" xfId="0" applyAlignment="1" applyBorder="1" applyFont="1">
      <alignment readingOrder="0" shrinkToFit="0" vertical="bottom" wrapText="1"/>
    </xf>
    <xf borderId="1" fillId="17" fontId="4" numFmtId="2" xfId="0" applyAlignment="1" applyBorder="1" applyFont="1" applyNumberFormat="1">
      <alignment horizontal="center" vertical="center"/>
    </xf>
    <xf borderId="1" fillId="17" fontId="3" numFmtId="2" xfId="0" applyAlignment="1" applyBorder="1" applyFont="1" applyNumberFormat="1">
      <alignment horizontal="center" readingOrder="0" vertical="center"/>
    </xf>
    <xf borderId="1" fillId="2" fontId="4" numFmtId="2" xfId="0" applyAlignment="1" applyBorder="1" applyFont="1" applyNumberFormat="1">
      <alignment horizontal="center" vertical="center"/>
    </xf>
    <xf borderId="1" fillId="0" fontId="19" numFmtId="0" xfId="0" applyAlignment="1" applyBorder="1" applyFont="1">
      <alignment horizontal="center" readingOrder="0" shrinkToFit="0" vertical="center" wrapText="1"/>
    </xf>
    <xf borderId="1" fillId="11" fontId="74" numFmtId="0" xfId="0" applyAlignment="1" applyBorder="1" applyFont="1">
      <alignment shrinkToFit="0" vertical="center" wrapText="1"/>
    </xf>
    <xf borderId="1" fillId="11" fontId="74" numFmtId="0" xfId="0" applyAlignment="1" applyBorder="1" applyFont="1">
      <alignment horizontal="center" vertical="center"/>
    </xf>
    <xf borderId="1" fillId="11" fontId="74" numFmtId="164" xfId="0" applyAlignment="1" applyBorder="1" applyFont="1" applyNumberFormat="1">
      <alignment horizontal="center" vertical="center"/>
    </xf>
    <xf borderId="1" fillId="0" fontId="74" numFmtId="0" xfId="0" applyAlignment="1" applyBorder="1" applyFont="1">
      <alignment horizontal="center" vertical="center"/>
    </xf>
    <xf borderId="1" fillId="17" fontId="74" numFmtId="2" xfId="0" applyAlignment="1" applyBorder="1" applyFont="1" applyNumberFormat="1">
      <alignment horizontal="center" readingOrder="0" vertical="center"/>
    </xf>
    <xf borderId="1" fillId="0" fontId="74" numFmtId="164" xfId="0" applyAlignment="1" applyBorder="1" applyFont="1" applyNumberFormat="1">
      <alignment vertical="center"/>
    </xf>
    <xf borderId="1" fillId="0" fontId="74" numFmtId="0" xfId="0" applyAlignment="1" applyBorder="1" applyFont="1">
      <alignment vertical="center"/>
    </xf>
    <xf borderId="1" fillId="0" fontId="74" numFmtId="0" xfId="0" applyAlignment="1" applyBorder="1" applyFont="1">
      <alignment shrinkToFit="0" vertical="center" wrapText="1"/>
    </xf>
    <xf borderId="1" fillId="0" fontId="75" numFmtId="0" xfId="0" applyAlignment="1" applyBorder="1" applyFont="1">
      <alignment readingOrder="0" shrinkToFit="0" vertical="center" wrapText="1"/>
    </xf>
    <xf borderId="1" fillId="0" fontId="76" numFmtId="0" xfId="0" applyAlignment="1" applyBorder="1" applyFont="1">
      <alignment readingOrder="0" shrinkToFit="0" vertical="center" wrapText="1"/>
    </xf>
    <xf borderId="1" fillId="0" fontId="3" numFmtId="2" xfId="0" applyAlignment="1" applyBorder="1" applyFont="1" applyNumberFormat="1">
      <alignment vertical="center"/>
    </xf>
    <xf borderId="1" fillId="0" fontId="3" numFmtId="0" xfId="0" applyBorder="1" applyFont="1"/>
    <xf borderId="1" fillId="0" fontId="3" numFmtId="0" xfId="0" applyAlignment="1" applyBorder="1" applyFont="1">
      <alignment vertical="center"/>
    </xf>
    <xf borderId="0" fillId="0" fontId="19" numFmtId="0" xfId="0" applyAlignment="1" applyFont="1">
      <alignment horizontal="center" vertical="center"/>
    </xf>
    <xf borderId="3"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2" fillId="0" fontId="1" numFmtId="0" xfId="0" applyAlignment="1" applyBorder="1" applyFont="1">
      <alignment horizontal="center" readingOrder="0" shrinkToFit="0" vertical="center" wrapText="1"/>
    </xf>
    <xf borderId="2" fillId="0" fontId="1" numFmtId="2" xfId="0" applyAlignment="1" applyBorder="1" applyFont="1" applyNumberFormat="1">
      <alignment horizontal="center" shrinkToFit="0" vertical="center" wrapText="1"/>
    </xf>
    <xf borderId="1" fillId="29" fontId="3" numFmtId="0" xfId="0" applyAlignment="1" applyBorder="1" applyFill="1" applyFont="1">
      <alignment shrinkToFit="0" vertical="center" wrapText="1"/>
    </xf>
    <xf borderId="1" fillId="29" fontId="3" numFmtId="0" xfId="0" applyAlignment="1" applyBorder="1" applyFont="1">
      <alignment horizontal="center" shrinkToFit="0" vertical="center" wrapText="1"/>
    </xf>
    <xf borderId="1" fillId="29" fontId="3" numFmtId="0" xfId="0" applyAlignment="1" applyBorder="1" applyFont="1">
      <alignment vertical="center"/>
    </xf>
    <xf borderId="1" fillId="29" fontId="3" numFmtId="0" xfId="0" applyAlignment="1" applyBorder="1" applyFont="1">
      <alignment horizontal="center" vertical="center"/>
    </xf>
    <xf borderId="1" fillId="29" fontId="3" numFmtId="2" xfId="0" applyAlignment="1" applyBorder="1" applyFont="1" applyNumberFormat="1">
      <alignment horizontal="right" readingOrder="0" shrinkToFit="0" vertical="center" wrapText="1"/>
    </xf>
    <xf borderId="1" fillId="29" fontId="77" numFmtId="0" xfId="0" applyAlignment="1" applyBorder="1" applyFont="1">
      <alignment readingOrder="0" shrinkToFit="0" vertical="center" wrapText="1"/>
    </xf>
    <xf borderId="1" fillId="10" fontId="3" numFmtId="0" xfId="0" applyAlignment="1" applyBorder="1" applyFont="1">
      <alignment shrinkToFit="0" vertical="center" wrapText="1"/>
    </xf>
    <xf borderId="1" fillId="10" fontId="3" numFmtId="0" xfId="0" applyAlignment="1" applyBorder="1" applyFont="1">
      <alignment horizontal="center" shrinkToFit="0" vertical="center" wrapText="1"/>
    </xf>
    <xf borderId="1" fillId="10" fontId="78" numFmtId="0" xfId="0" applyAlignment="1" applyBorder="1" applyFont="1">
      <alignment shrinkToFit="0" vertical="center" wrapText="1"/>
    </xf>
    <xf borderId="1" fillId="10" fontId="3" numFmtId="4" xfId="0" applyAlignment="1" applyBorder="1" applyFont="1" applyNumberFormat="1">
      <alignment horizontal="center" shrinkToFit="0" vertical="center" wrapText="1"/>
    </xf>
    <xf borderId="1" fillId="10" fontId="3" numFmtId="4" xfId="0" applyAlignment="1" applyBorder="1" applyFont="1" applyNumberFormat="1">
      <alignment shrinkToFit="0" vertical="center" wrapText="1"/>
    </xf>
    <xf borderId="1" fillId="10" fontId="3" numFmtId="2" xfId="0" applyAlignment="1" applyBorder="1" applyFont="1" applyNumberFormat="1">
      <alignment horizontal="right" shrinkToFit="0" vertical="center" wrapText="1"/>
    </xf>
    <xf borderId="1" fillId="15" fontId="3" numFmtId="0" xfId="0" applyAlignment="1" applyBorder="1" applyFont="1">
      <alignment shrinkToFit="0" vertical="center" wrapText="1"/>
    </xf>
    <xf borderId="1" fillId="15" fontId="3" numFmtId="0" xfId="0" applyAlignment="1" applyBorder="1" applyFont="1">
      <alignment horizontal="center" shrinkToFit="0" vertical="center" wrapText="1"/>
    </xf>
    <xf borderId="1" fillId="15" fontId="79" numFmtId="0" xfId="0" applyAlignment="1" applyBorder="1" applyFont="1">
      <alignment shrinkToFit="0" vertical="center" wrapText="1"/>
    </xf>
    <xf borderId="1" fillId="15" fontId="3" numFmtId="2" xfId="0" applyAlignment="1" applyBorder="1" applyFont="1" applyNumberFormat="1">
      <alignment horizontal="right" shrinkToFit="0" vertical="center" wrapText="1"/>
    </xf>
    <xf borderId="30" fillId="24" fontId="3" numFmtId="0" xfId="0" applyAlignment="1" applyBorder="1" applyFont="1">
      <alignment vertical="center"/>
    </xf>
    <xf borderId="1" fillId="15" fontId="73" numFmtId="0" xfId="0" applyAlignment="1" applyBorder="1" applyFont="1">
      <alignment shrinkToFit="0" vertical="center" wrapText="1"/>
    </xf>
    <xf borderId="1" fillId="15" fontId="73" numFmtId="0" xfId="0" applyAlignment="1" applyBorder="1" applyFont="1">
      <alignment horizontal="center" shrinkToFit="0" vertical="center" wrapText="1"/>
    </xf>
    <xf borderId="1" fillId="15" fontId="80" numFmtId="0" xfId="0" applyAlignment="1" applyBorder="1" applyFont="1">
      <alignment shrinkToFit="0" vertical="center" wrapText="1"/>
    </xf>
    <xf borderId="1" fillId="15" fontId="73" numFmtId="2" xfId="0" applyAlignment="1" applyBorder="1" applyFont="1" applyNumberFormat="1">
      <alignment horizontal="right" shrinkToFit="0" vertical="center" wrapText="1"/>
    </xf>
    <xf borderId="1" fillId="15" fontId="73" numFmtId="0" xfId="0" applyAlignment="1" applyBorder="1" applyFont="1">
      <alignment readingOrder="0" shrinkToFit="0" vertical="center" wrapText="1"/>
    </xf>
    <xf borderId="30" fillId="24" fontId="73" numFmtId="0" xfId="0" applyAlignment="1" applyBorder="1" applyFont="1">
      <alignment vertical="center"/>
    </xf>
    <xf borderId="0" fillId="0" fontId="73" numFmtId="0" xfId="0" applyAlignment="1" applyFont="1">
      <alignment vertical="center"/>
    </xf>
    <xf borderId="1" fillId="30" fontId="3" numFmtId="0" xfId="0" applyAlignment="1" applyBorder="1" applyFill="1" applyFont="1">
      <alignment shrinkToFit="0" vertical="center" wrapText="1"/>
    </xf>
    <xf borderId="1" fillId="15" fontId="73" numFmtId="165" xfId="0" applyAlignment="1" applyBorder="1" applyFont="1" applyNumberFormat="1">
      <alignment horizontal="center" shrinkToFit="0" vertical="center" wrapText="1"/>
    </xf>
    <xf borderId="1" fillId="30" fontId="3" numFmtId="0" xfId="0" applyAlignment="1" applyBorder="1" applyFont="1">
      <alignment horizontal="center" shrinkToFit="0" vertical="center" wrapText="1"/>
    </xf>
    <xf borderId="1" fillId="30" fontId="81" numFmtId="0" xfId="0" applyAlignment="1" applyBorder="1" applyFont="1">
      <alignment shrinkToFit="0" vertical="center" wrapText="1"/>
    </xf>
    <xf borderId="1" fillId="30" fontId="3" numFmtId="2" xfId="0" applyAlignment="1" applyBorder="1" applyFont="1" applyNumberFormat="1">
      <alignment horizontal="right" shrinkToFit="0" vertical="center" wrapText="1"/>
    </xf>
    <xf borderId="1" fillId="31" fontId="3" numFmtId="0" xfId="0" applyAlignment="1" applyBorder="1" applyFill="1" applyFont="1">
      <alignment vertical="center"/>
    </xf>
    <xf borderId="1" fillId="31" fontId="3" numFmtId="0" xfId="0" applyAlignment="1" applyBorder="1" applyFont="1">
      <alignment shrinkToFit="0" vertical="center" wrapText="1"/>
    </xf>
    <xf borderId="1" fillId="31" fontId="3" numFmtId="0" xfId="0" applyAlignment="1" applyBorder="1" applyFont="1">
      <alignment horizontal="center" shrinkToFit="0" vertical="center" wrapText="1"/>
    </xf>
    <xf borderId="1" fillId="31" fontId="82" numFmtId="0" xfId="0" applyAlignment="1" applyBorder="1" applyFont="1">
      <alignment shrinkToFit="0" vertical="center" wrapText="1"/>
    </xf>
    <xf borderId="1" fillId="31" fontId="3" numFmtId="2" xfId="0" applyAlignment="1" applyBorder="1" applyFont="1" applyNumberFormat="1">
      <alignment horizontal="right" shrinkToFit="0" vertical="center" wrapText="1"/>
    </xf>
    <xf borderId="1" fillId="32" fontId="3" numFmtId="0" xfId="0" applyAlignment="1" applyBorder="1" applyFill="1" applyFont="1">
      <alignment vertical="center"/>
    </xf>
    <xf borderId="1" fillId="32" fontId="3" numFmtId="0" xfId="0" applyAlignment="1" applyBorder="1" applyFont="1">
      <alignment shrinkToFit="0" vertical="center" wrapText="1"/>
    </xf>
    <xf borderId="1" fillId="32" fontId="3" numFmtId="0" xfId="0" applyAlignment="1" applyBorder="1" applyFont="1">
      <alignment horizontal="center" shrinkToFit="0" vertical="center" wrapText="1"/>
    </xf>
    <xf borderId="1" fillId="32" fontId="83" numFmtId="0" xfId="0" applyAlignment="1" applyBorder="1" applyFont="1">
      <alignment shrinkToFit="0" vertical="center" wrapText="1"/>
    </xf>
    <xf borderId="1" fillId="32" fontId="3" numFmtId="2" xfId="0" applyAlignment="1" applyBorder="1" applyFont="1" applyNumberFormat="1">
      <alignment horizontal="right" shrinkToFit="0" vertical="center" wrapText="1"/>
    </xf>
    <xf borderId="1" fillId="33" fontId="3" numFmtId="0" xfId="0" applyAlignment="1" applyBorder="1" applyFill="1" applyFont="1">
      <alignment vertical="center"/>
    </xf>
    <xf borderId="1" fillId="33" fontId="3" numFmtId="0" xfId="0" applyAlignment="1" applyBorder="1" applyFont="1">
      <alignment shrinkToFit="0" vertical="center" wrapText="1"/>
    </xf>
    <xf borderId="1" fillId="33" fontId="3" numFmtId="0" xfId="0" applyAlignment="1" applyBorder="1" applyFont="1">
      <alignment horizontal="center" shrinkToFit="0" vertical="center" wrapText="1"/>
    </xf>
    <xf borderId="1" fillId="33" fontId="84" numFmtId="0" xfId="0" applyAlignment="1" applyBorder="1" applyFont="1">
      <alignment shrinkToFit="0" vertical="center" wrapText="1"/>
    </xf>
    <xf borderId="1" fillId="33" fontId="3" numFmtId="2" xfId="0" applyAlignment="1" applyBorder="1" applyFont="1" applyNumberFormat="1">
      <alignment horizontal="right" shrinkToFit="0" vertical="center" wrapText="1"/>
    </xf>
    <xf borderId="1" fillId="34" fontId="3" numFmtId="0" xfId="0" applyAlignment="1" applyBorder="1" applyFill="1" applyFont="1">
      <alignment vertical="center"/>
    </xf>
    <xf borderId="1" fillId="34" fontId="3" numFmtId="0" xfId="0" applyAlignment="1" applyBorder="1" applyFont="1">
      <alignment shrinkToFit="0" vertical="center" wrapText="1"/>
    </xf>
    <xf borderId="1" fillId="34" fontId="3" numFmtId="0" xfId="0" applyAlignment="1" applyBorder="1" applyFont="1">
      <alignment horizontal="center" shrinkToFit="0" vertical="center" wrapText="1"/>
    </xf>
    <xf borderId="1" fillId="34" fontId="85" numFmtId="0" xfId="0" applyAlignment="1" applyBorder="1" applyFont="1">
      <alignment shrinkToFit="0" vertical="center" wrapText="1"/>
    </xf>
    <xf borderId="1" fillId="34" fontId="3" numFmtId="2" xfId="0" applyAlignment="1" applyBorder="1" applyFont="1" applyNumberFormat="1">
      <alignment horizontal="right" shrinkToFit="0" vertical="center" wrapText="1"/>
    </xf>
    <xf borderId="1" fillId="35" fontId="3" numFmtId="0" xfId="0" applyAlignment="1" applyBorder="1" applyFill="1" applyFont="1">
      <alignment vertical="center"/>
    </xf>
    <xf borderId="1" fillId="35" fontId="3" numFmtId="0" xfId="0" applyAlignment="1" applyBorder="1" applyFont="1">
      <alignment shrinkToFit="0" vertical="center" wrapText="1"/>
    </xf>
    <xf borderId="1" fillId="35" fontId="3" numFmtId="0" xfId="0" applyAlignment="1" applyBorder="1" applyFont="1">
      <alignment readingOrder="0" shrinkToFit="0" vertical="center" wrapText="1"/>
    </xf>
    <xf borderId="1" fillId="35" fontId="3" numFmtId="0" xfId="0" applyAlignment="1" applyBorder="1" applyFont="1">
      <alignment horizontal="center" shrinkToFit="0" vertical="center" wrapText="1"/>
    </xf>
    <xf borderId="1" fillId="35" fontId="86" numFmtId="0" xfId="0" applyAlignment="1" applyBorder="1" applyFont="1">
      <alignment shrinkToFit="0" vertical="center" wrapText="1"/>
    </xf>
    <xf borderId="1" fillId="35" fontId="3" numFmtId="2" xfId="0" applyAlignment="1" applyBorder="1" applyFont="1" applyNumberFormat="1">
      <alignment horizontal="center" shrinkToFit="0" vertical="center" wrapText="1"/>
    </xf>
    <xf borderId="1" fillId="35" fontId="3" numFmtId="2" xfId="0" applyAlignment="1" applyBorder="1" applyFont="1" applyNumberFormat="1">
      <alignment shrinkToFit="0" vertical="center" wrapText="1"/>
    </xf>
    <xf borderId="1" fillId="35" fontId="3" numFmtId="2" xfId="0" applyAlignment="1" applyBorder="1" applyFont="1" applyNumberFormat="1">
      <alignment horizontal="right" shrinkToFit="0" vertical="center" wrapText="1"/>
    </xf>
    <xf borderId="1" fillId="35" fontId="73" numFmtId="0" xfId="0" applyAlignment="1" applyBorder="1" applyFont="1">
      <alignment horizontal="left" readingOrder="0" shrinkToFit="0" vertical="center" wrapText="1"/>
    </xf>
    <xf borderId="1" fillId="35" fontId="73" numFmtId="0" xfId="0" applyAlignment="1" applyBorder="1" applyFont="1">
      <alignment horizontal="center" readingOrder="0" shrinkToFit="0" vertical="center" wrapText="1"/>
    </xf>
    <xf borderId="1" fillId="35" fontId="73" numFmtId="0" xfId="0" applyAlignment="1" applyBorder="1" applyFont="1">
      <alignment shrinkToFit="0" vertical="center" wrapText="1"/>
    </xf>
    <xf borderId="1" fillId="35" fontId="87" numFmtId="0" xfId="0" applyAlignment="1" applyBorder="1" applyFont="1">
      <alignment readingOrder="0" shrinkToFit="0" vertical="center" wrapText="1"/>
    </xf>
    <xf borderId="1" fillId="35" fontId="73" numFmtId="2" xfId="0" applyAlignment="1" applyBorder="1" applyFont="1" applyNumberFormat="1">
      <alignment horizontal="center" readingOrder="0" shrinkToFit="0" vertical="center" wrapText="1"/>
    </xf>
    <xf borderId="1" fillId="35" fontId="73" numFmtId="2" xfId="0" applyAlignment="1" applyBorder="1" applyFont="1" applyNumberFormat="1">
      <alignment readingOrder="0" shrinkToFit="0" vertical="center" wrapText="1"/>
    </xf>
    <xf borderId="1" fillId="35" fontId="73" numFmtId="2" xfId="0" applyAlignment="1" applyBorder="1" applyFont="1" applyNumberFormat="1">
      <alignment shrinkToFit="0" vertical="center" wrapText="1"/>
    </xf>
    <xf borderId="1" fillId="35" fontId="73" numFmtId="2" xfId="0" applyAlignment="1" applyBorder="1" applyFont="1" applyNumberFormat="1">
      <alignment horizontal="right" shrinkToFit="0" vertical="center" wrapText="1"/>
    </xf>
    <xf borderId="1" fillId="35" fontId="73" numFmtId="0" xfId="0" applyAlignment="1" applyBorder="1" applyFont="1">
      <alignment readingOrder="0" shrinkToFit="0" vertical="center" wrapText="1"/>
    </xf>
    <xf borderId="1" fillId="36" fontId="3" numFmtId="0" xfId="0" applyAlignment="1" applyBorder="1" applyFill="1" applyFont="1">
      <alignment shrinkToFit="0" vertical="center" wrapText="1"/>
    </xf>
    <xf borderId="1" fillId="36" fontId="3" numFmtId="0" xfId="0" applyAlignment="1" applyBorder="1" applyFont="1">
      <alignment vertical="center"/>
    </xf>
    <xf borderId="1" fillId="36" fontId="3" numFmtId="0" xfId="0" applyAlignment="1" applyBorder="1" applyFont="1">
      <alignment horizontal="center" shrinkToFit="0" vertical="center" wrapText="1"/>
    </xf>
    <xf borderId="1" fillId="36" fontId="88" numFmtId="0" xfId="0" applyAlignment="1" applyBorder="1" applyFont="1">
      <alignment shrinkToFit="0" vertical="center" wrapText="1"/>
    </xf>
    <xf borderId="1" fillId="36" fontId="3" numFmtId="2" xfId="0" applyAlignment="1" applyBorder="1" applyFont="1" applyNumberFormat="1">
      <alignment horizontal="right" shrinkToFit="0" vertical="center" wrapText="1"/>
    </xf>
    <xf borderId="1" fillId="36" fontId="3" numFmtId="166" xfId="0" applyAlignment="1" applyBorder="1" applyFont="1" applyNumberFormat="1">
      <alignment shrinkToFit="0" vertical="center" wrapText="1"/>
    </xf>
    <xf borderId="1" fillId="4" fontId="3" numFmtId="0" xfId="0" applyAlignment="1" applyBorder="1" applyFont="1">
      <alignment shrinkToFit="0" vertical="center" wrapText="1"/>
    </xf>
    <xf borderId="1" fillId="4" fontId="3" numFmtId="0" xfId="0" applyAlignment="1" applyBorder="1" applyFont="1">
      <alignment vertical="center"/>
    </xf>
    <xf borderId="1" fillId="4" fontId="48" numFmtId="0" xfId="0" applyAlignment="1" applyBorder="1" applyFont="1">
      <alignment shrinkToFit="0" vertical="center" wrapText="1"/>
    </xf>
    <xf borderId="1" fillId="4" fontId="3" numFmtId="0" xfId="0" applyAlignment="1" applyBorder="1" applyFont="1">
      <alignment horizontal="center" shrinkToFit="0" vertical="center" wrapText="1"/>
    </xf>
    <xf borderId="1" fillId="4" fontId="89" numFmtId="0" xfId="0" applyAlignment="1" applyBorder="1" applyFont="1">
      <alignment shrinkToFit="0" vertical="center" wrapText="1"/>
    </xf>
    <xf borderId="1" fillId="4" fontId="3" numFmtId="2" xfId="0" applyAlignment="1" applyBorder="1" applyFont="1" applyNumberFormat="1">
      <alignment horizontal="right" shrinkToFit="0" vertical="center" wrapText="1"/>
    </xf>
    <xf borderId="1" fillId="4" fontId="3" numFmtId="166" xfId="0" applyAlignment="1" applyBorder="1" applyFont="1" applyNumberFormat="1">
      <alignment shrinkToFit="0" vertical="center" wrapText="1"/>
    </xf>
    <xf borderId="1" fillId="20" fontId="3" numFmtId="0" xfId="0" applyAlignment="1" applyBorder="1" applyFont="1">
      <alignment shrinkToFit="0" vertical="center" wrapText="1"/>
    </xf>
    <xf borderId="1" fillId="20" fontId="3" numFmtId="0" xfId="0" applyAlignment="1" applyBorder="1" applyFont="1">
      <alignment vertical="center"/>
    </xf>
    <xf borderId="1" fillId="20" fontId="3" numFmtId="0" xfId="0" applyAlignment="1" applyBorder="1" applyFont="1">
      <alignment horizontal="center" shrinkToFit="0" vertical="center" wrapText="1"/>
    </xf>
    <xf borderId="1" fillId="20" fontId="90" numFmtId="0" xfId="0" applyAlignment="1" applyBorder="1" applyFont="1">
      <alignment shrinkToFit="0" vertical="center" wrapText="1"/>
    </xf>
    <xf borderId="0" fillId="0" fontId="30" numFmtId="0" xfId="0" applyAlignment="1" applyFont="1">
      <alignment vertical="center"/>
    </xf>
    <xf borderId="0" fillId="0" fontId="30" numFmtId="0" xfId="0" applyAlignment="1" applyFont="1">
      <alignment horizontal="center" vertical="center"/>
    </xf>
    <xf borderId="0" fillId="0" fontId="30" numFmtId="2" xfId="0" applyAlignment="1" applyFont="1" applyNumberFormat="1">
      <alignment vertical="center"/>
    </xf>
  </cellXfs>
  <cellStyles count="1">
    <cellStyle xfId="0" name="Normal" builtinId="0"/>
  </cellStyles>
  <dxfs count="4">
    <dxf>
      <font/>
      <fill>
        <patternFill patternType="none"/>
      </fill>
      <border/>
    </dxf>
    <dxf>
      <font/>
      <fill>
        <patternFill patternType="solid">
          <fgColor rgb="FFC1E4F5"/>
          <bgColor rgb="FFC1E4F5"/>
        </patternFill>
      </fill>
      <border/>
    </dxf>
    <dxf>
      <font/>
      <fill>
        <patternFill patternType="solid">
          <fgColor rgb="FF83CAEB"/>
          <bgColor rgb="FF83CAEB"/>
        </patternFill>
      </fill>
      <border/>
    </dxf>
    <dxf>
      <font/>
      <fill>
        <patternFill patternType="solid">
          <fgColor theme="4"/>
          <bgColor theme="4"/>
        </patternFill>
      </fill>
      <border/>
    </dxf>
  </dxfs>
  <tableStyles count="2">
    <tableStyle count="2" pivot="0" name="Transportation EFs-style">
      <tableStyleElement dxfId="1" type="firstRowStripe"/>
      <tableStyleElement dxfId="2" type="secondRowStripe"/>
    </tableStyle>
    <tableStyle count="3" pivot="0" name="Transportation EFs-style 2">
      <tableStyleElement dxfId="3" type="headerRow"/>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104775</xdr:colOff>
      <xdr:row>127</xdr:row>
      <xdr:rowOff>838200</xdr:rowOff>
    </xdr:from>
    <xdr:ext cx="4876800" cy="57245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2:H6" displayName="Table_1" name="Table_1" id="1">
  <tableColumns count="6">
    <tableColumn name="Column1" id="1"/>
    <tableColumn name="Column2" id="2"/>
    <tableColumn name="Column3" id="3"/>
    <tableColumn name="Column4" id="4"/>
    <tableColumn name="Column5" id="5"/>
    <tableColumn name="Column6" id="6"/>
  </tableColumns>
  <tableStyleInfo name="Transportation EFs-style" showColumnStripes="0" showFirstColumn="1" showLastColumn="1" showRowStripes="1"/>
</table>
</file>

<file path=xl/tables/table2.xml><?xml version="1.0" encoding="utf-8"?>
<table xmlns="http://schemas.openxmlformats.org/spreadsheetml/2006/main" ref="C15:E55" displayName="Table_2" name="Table_2" id="2">
  <tableColumns count="3">
    <tableColumn name="Country" id="1"/>
    <tableColumn name="Port Name" id="2"/>
    <tableColumn name="Location" id="3"/>
  </tableColumns>
  <tableStyleInfo name="Transportation EFs-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xbYKIBY2cJMRB_59KSn-N0H4VLumfcVA/view?usp=drive_link" TargetMode="External"/><Relationship Id="rId42" Type="http://schemas.openxmlformats.org/officeDocument/2006/relationships/hyperlink" Target="https://ecoquery.ecoinvent.org/3.11/cutoff/dataset/7573/documentation" TargetMode="External"/><Relationship Id="rId41" Type="http://schemas.openxmlformats.org/officeDocument/2006/relationships/hyperlink" Target="https://ecoquery.ecoinvent.org/3.11/cutoff/dataset/8590/documentation" TargetMode="External"/><Relationship Id="rId44" Type="http://schemas.openxmlformats.org/officeDocument/2006/relationships/hyperlink" Target="https://ecoquery.ecoinvent.org/3.11/cutoff/dataset/7677/documentation" TargetMode="External"/><Relationship Id="rId43" Type="http://schemas.openxmlformats.org/officeDocument/2006/relationships/hyperlink" Target="https://ecoquery.ecoinvent.org/3.11/cutoff/dataset/7677/documentation" TargetMode="External"/><Relationship Id="rId46" Type="http://schemas.openxmlformats.org/officeDocument/2006/relationships/hyperlink" Target="https://ecoquery.ecoinvent.org/3.11/cutoff/dataset/15401/documentation" TargetMode="External"/><Relationship Id="rId45" Type="http://schemas.openxmlformats.org/officeDocument/2006/relationships/hyperlink" Target="https://ecoquery.ecoinvent.org/3.11/cutoff/dataset/2023" TargetMode="External"/><Relationship Id="rId107" Type="http://schemas.openxmlformats.org/officeDocument/2006/relationships/hyperlink" Target="https://drive.google.com/file/d/1BHPFgqGKYlzivn-unLm_SYixLd8yzgGs/view?usp=drive_link" TargetMode="External"/><Relationship Id="rId106" Type="http://schemas.openxmlformats.org/officeDocument/2006/relationships/hyperlink" Target="https://drive.google.com/file/d/1xmr6yzuz1JGUJ80QnJWwcOq1WuVsTwOU/view?usp=drive_link" TargetMode="External"/><Relationship Id="rId105" Type="http://schemas.openxmlformats.org/officeDocument/2006/relationships/hyperlink" Target="https://drive.google.com/file/d/1xmr6yzuz1JGUJ80QnJWwcOq1WuVsTwOU/view?usp=drive_link" TargetMode="External"/><Relationship Id="rId104" Type="http://schemas.openxmlformats.org/officeDocument/2006/relationships/hyperlink" Target="https://drive.google.com/file/d/1xmr6yzuz1JGUJ80QnJWwcOq1WuVsTwOU/view?usp=drive_link" TargetMode="External"/><Relationship Id="rId109" Type="http://schemas.openxmlformats.org/officeDocument/2006/relationships/hyperlink" Target="https://drive.google.com/file/d/1BHPFgqGKYlzivn-unLm_SYixLd8yzgGs/view?usp=drive_link" TargetMode="External"/><Relationship Id="rId108" Type="http://schemas.openxmlformats.org/officeDocument/2006/relationships/hyperlink" Target="https://drive.google.com/file/d/1BHPFgqGKYlzivn-unLm_SYixLd8yzgGs/view?usp=drive_link" TargetMode="External"/><Relationship Id="rId48" Type="http://schemas.openxmlformats.org/officeDocument/2006/relationships/hyperlink" Target="https://ecoquery.ecoinvent.org/3.11/cutoff/dataset/22945/documentation" TargetMode="External"/><Relationship Id="rId47" Type="http://schemas.openxmlformats.org/officeDocument/2006/relationships/hyperlink" Target="https://ecoquery.ecoinvent.org/3.11/cutoff/dataset/15806/documentation" TargetMode="External"/><Relationship Id="rId49" Type="http://schemas.openxmlformats.org/officeDocument/2006/relationships/hyperlink" Target="https://ecoquery.ecoinvent.org/3.11/cutoff/dataset/4402/documentation" TargetMode="External"/><Relationship Id="rId184" Type="http://schemas.openxmlformats.org/officeDocument/2006/relationships/vmlDrawing" Target="../drawings/vmlDrawing1.vml"/><Relationship Id="rId103" Type="http://schemas.openxmlformats.org/officeDocument/2006/relationships/hyperlink" Target="https://drive.google.com/file/d/1fiW43Z7fGSUTjRPSMI6-Z_puRJxp2zyo/view?usp=drive_link" TargetMode="External"/><Relationship Id="rId102" Type="http://schemas.openxmlformats.org/officeDocument/2006/relationships/hyperlink" Target="https://drive.google.com/file/d/1pFqat_Yo-ZoOx61O8qUVBebEJZBDPoGd/view?usp=drive_link" TargetMode="External"/><Relationship Id="rId101" Type="http://schemas.openxmlformats.org/officeDocument/2006/relationships/hyperlink" Target="https://drive.google.com/file/d/1YRMvMCzvh0fokO7pFc34494u8ZnAJOVu/view?usp=drive_link" TargetMode="External"/><Relationship Id="rId100" Type="http://schemas.openxmlformats.org/officeDocument/2006/relationships/hyperlink" Target="https://drive.google.com/file/d/1OEl_mGEh8HQ9-pZnUfGBwTqMQu-3SHpo/view?usp=drive_link" TargetMode="External"/><Relationship Id="rId31" Type="http://schemas.openxmlformats.org/officeDocument/2006/relationships/hyperlink" Target="https://ecoquery.ecoinvent.org/3.11/cutoff/dataset/7677/documentation" TargetMode="External"/><Relationship Id="rId30" Type="http://schemas.openxmlformats.org/officeDocument/2006/relationships/hyperlink" Target="https://ecoquery.ecoinvent.org/3.11/cutoff/dataset/23037/documentation" TargetMode="External"/><Relationship Id="rId33" Type="http://schemas.openxmlformats.org/officeDocument/2006/relationships/hyperlink" Target="https://ecoquery.ecoinvent.org/3.11/cutoff/dataset/9550/documentation" TargetMode="External"/><Relationship Id="rId183" Type="http://schemas.openxmlformats.org/officeDocument/2006/relationships/drawing" Target="../drawings/drawing1.xml"/><Relationship Id="rId32" Type="http://schemas.openxmlformats.org/officeDocument/2006/relationships/hyperlink" Target="https://drive.google.com/file/d/1OeK71H9qb83XYmLKgjHxUhomVB-wQOXW/view?usp=drive_link" TargetMode="External"/><Relationship Id="rId182" Type="http://schemas.openxmlformats.org/officeDocument/2006/relationships/hyperlink" Target="https://ecoquery.ecoinvent.org/3.11/cutoff/dataset/1643/impact_assessment" TargetMode="External"/><Relationship Id="rId35" Type="http://schemas.openxmlformats.org/officeDocument/2006/relationships/hyperlink" Target="https://drive.google.com/file/d/1OeK71H9qb83XYmLKgjHxUhomVB-wQOXW/view?usp=drive_link" TargetMode="External"/><Relationship Id="rId181" Type="http://schemas.openxmlformats.org/officeDocument/2006/relationships/hyperlink" Target="https://drive.google.com/file/d/1zXfP3zTghGzImk8HY9dBfPMEW3F665du/view?usp=drive_link" TargetMode="External"/><Relationship Id="rId34" Type="http://schemas.openxmlformats.org/officeDocument/2006/relationships/hyperlink" Target="https://drive.google.com/file/d/1m5k7TmZD3Dy9USIVzBCaH-_UKCc4hnly/view?usp=drive_link" TargetMode="External"/><Relationship Id="rId180" Type="http://schemas.openxmlformats.org/officeDocument/2006/relationships/hyperlink" Target="https://drive.google.com/file/d/1b8znMUzUsNXDs_SWx_Kr3DzmX0EP-bcy/view?usp=drive_link" TargetMode="External"/><Relationship Id="rId37" Type="http://schemas.openxmlformats.org/officeDocument/2006/relationships/hyperlink" Target="https://drive.google.com/file/d/1OeK71H9qb83XYmLKgjHxUhomVB-wQOXW/view?usp=drive_link" TargetMode="External"/><Relationship Id="rId176" Type="http://schemas.openxmlformats.org/officeDocument/2006/relationships/hyperlink" Target="https://ecoquery.ecoinvent.org/3.11/cutoff/search?query=market+for+concrete%2C+20MPa&amp;currentPage=1&amp;pageSize=10&amp;searchBy=activity" TargetMode="External"/><Relationship Id="rId36" Type="http://schemas.openxmlformats.org/officeDocument/2006/relationships/hyperlink" Target="https://ecoquery.ecoinvent.org/3.11/cutoff/dataset/9550/documentation" TargetMode="External"/><Relationship Id="rId175" Type="http://schemas.openxmlformats.org/officeDocument/2006/relationships/hyperlink" Target="https://ecoquery.ecoinvent.org/3.11/cutoff/search?query=market+for+concrete%2C+20MPa&amp;currentPage=1&amp;pageSize=10&amp;searchBy=activity" TargetMode="External"/><Relationship Id="rId39" Type="http://schemas.openxmlformats.org/officeDocument/2006/relationships/hyperlink" Target="https://ecoquery.ecoinvent.org/3.11/cutoff/dataset/5813/documentation" TargetMode="External"/><Relationship Id="rId174" Type="http://schemas.openxmlformats.org/officeDocument/2006/relationships/hyperlink" Target="https://ecoquery.ecoinvent.org/3.11/cutoff/search?query=market+for+concrete%2C+20MPa&amp;currentPage=1&amp;pageSize=10&amp;searchBy=activity" TargetMode="External"/><Relationship Id="rId38" Type="http://schemas.openxmlformats.org/officeDocument/2006/relationships/hyperlink" Target="https://ecoquery.ecoinvent.org/3.11/cutoff/dataset/8406/documentation" TargetMode="External"/><Relationship Id="rId173" Type="http://schemas.openxmlformats.org/officeDocument/2006/relationships/hyperlink" Target="https://ecoquery.ecoinvent.org/3.11/cutoff/search?query=market+for+concrete%2C+20MPa&amp;currentPage=1&amp;pageSize=10&amp;searchBy=activity" TargetMode="External"/><Relationship Id="rId179" Type="http://schemas.openxmlformats.org/officeDocument/2006/relationships/hyperlink" Target="https://ecoquery.ecoinvent.org/3.11/cutoff/dataset/1370/documentation" TargetMode="External"/><Relationship Id="rId178" Type="http://schemas.openxmlformats.org/officeDocument/2006/relationships/hyperlink" Target="https://drive.google.com/file/d/183umUp1VQLA0OEhPoxXmVg4qlD8rqYJI/view?usp=drive_link" TargetMode="External"/><Relationship Id="rId177" Type="http://schemas.openxmlformats.org/officeDocument/2006/relationships/hyperlink" Target="https://ecoquery.ecoinvent.org/3.11/cutoff/search?query=market+for+concrete%2C+20MPa&amp;currentPage=1&amp;pageSize=10&amp;searchBy=activity" TargetMode="External"/><Relationship Id="rId20" Type="http://schemas.openxmlformats.org/officeDocument/2006/relationships/hyperlink" Target="https://ecoquery.ecoinvent.org/3.11/cutoff/dataset/23614/impact_assessment" TargetMode="External"/><Relationship Id="rId22" Type="http://schemas.openxmlformats.org/officeDocument/2006/relationships/hyperlink" Target="https://ecoquery.ecoinvent.org/3.11/cutoff/dataset/22601/documentation" TargetMode="External"/><Relationship Id="rId21" Type="http://schemas.openxmlformats.org/officeDocument/2006/relationships/hyperlink" Target="https://ecoquery.ecoinvent.org/3.11/cutoff/dataset/23082/documentation" TargetMode="External"/><Relationship Id="rId24" Type="http://schemas.openxmlformats.org/officeDocument/2006/relationships/hyperlink" Target="https://ecoquery.ecoinvent.org/3.11/cutoff/dataset/614/documentation" TargetMode="External"/><Relationship Id="rId23" Type="http://schemas.openxmlformats.org/officeDocument/2006/relationships/hyperlink" Target="https://drive.google.com/file/d/1CywQ1hECUmAjSewAdI7uJDe1LIicvN3P/view?usp=drive_link" TargetMode="External"/><Relationship Id="rId129" Type="http://schemas.openxmlformats.org/officeDocument/2006/relationships/hyperlink" Target="https://drive.google.com/file/d/1I0Y0goCMLCqUZ7VYXJXYqxOr72SlCy0D/view?usp=drive_link" TargetMode="External"/><Relationship Id="rId128" Type="http://schemas.openxmlformats.org/officeDocument/2006/relationships/hyperlink" Target="https://drive.google.com/file/d/1I0Y0goCMLCqUZ7VYXJXYqxOr72SlCy0D/view?usp=drive_link" TargetMode="External"/><Relationship Id="rId127" Type="http://schemas.openxmlformats.org/officeDocument/2006/relationships/hyperlink" Target="https://drive.google.com/file/d/1I0Y0goCMLCqUZ7VYXJXYqxOr72SlCy0D/view?usp=drive_link" TargetMode="External"/><Relationship Id="rId126" Type="http://schemas.openxmlformats.org/officeDocument/2006/relationships/hyperlink" Target="https://drive.google.com/file/d/1I0Y0goCMLCqUZ7VYXJXYqxOr72SlCy0D/view?usp=drive_link" TargetMode="External"/><Relationship Id="rId26" Type="http://schemas.openxmlformats.org/officeDocument/2006/relationships/hyperlink" Target="https://ecoquery.ecoinvent.org/3.11/cutoff/dataset/1100/documentation" TargetMode="External"/><Relationship Id="rId121" Type="http://schemas.openxmlformats.org/officeDocument/2006/relationships/hyperlink" Target="https://drive.google.com/file/d/1BwKrTgff-5elQhOJxkVJp1Dl4CkYArKD/view?usp=drive_link" TargetMode="External"/><Relationship Id="rId25" Type="http://schemas.openxmlformats.org/officeDocument/2006/relationships/hyperlink" Target="https://drive.google.com/file/d/1IZVeGdpVIHlFkeC7ay9y4xUCvQ_wVO0B/view?usp=drive_link" TargetMode="External"/><Relationship Id="rId120" Type="http://schemas.openxmlformats.org/officeDocument/2006/relationships/hyperlink" Target="https://drive.google.com/file/d/1BwKrTgff-5elQhOJxkVJp1Dl4CkYArKD/view?usp=drive_link" TargetMode="External"/><Relationship Id="rId28" Type="http://schemas.openxmlformats.org/officeDocument/2006/relationships/hyperlink" Target="https://ecoquery.ecoinvent.org/3.11/cutoff/dataset/12628/documentation" TargetMode="External"/><Relationship Id="rId27" Type="http://schemas.openxmlformats.org/officeDocument/2006/relationships/hyperlink" Target="https://drive.google.com/file/d/1fa_DcZ4N5rNLKQNKZVPIUDOkw_3WQ9Cu/view?usp=drive_link" TargetMode="External"/><Relationship Id="rId125" Type="http://schemas.openxmlformats.org/officeDocument/2006/relationships/hyperlink" Target="https://drive.google.com/file/d/1BwKrTgff-5elQhOJxkVJp1Dl4CkYArKD/view?usp=drive_link" TargetMode="External"/><Relationship Id="rId29" Type="http://schemas.openxmlformats.org/officeDocument/2006/relationships/hyperlink" Target="https://ecoquery.ecoinvent.org/3.11/cutoff/dataset/13029/documentation" TargetMode="External"/><Relationship Id="rId124" Type="http://schemas.openxmlformats.org/officeDocument/2006/relationships/hyperlink" Target="https://drive.google.com/file/d/1BwKrTgff-5elQhOJxkVJp1Dl4CkYArKD/view?usp=drive_link" TargetMode="External"/><Relationship Id="rId123" Type="http://schemas.openxmlformats.org/officeDocument/2006/relationships/hyperlink" Target="https://drive.google.com/file/d/1BwKrTgff-5elQhOJxkVJp1Dl4CkYArKD/view?usp=drive_link" TargetMode="External"/><Relationship Id="rId122" Type="http://schemas.openxmlformats.org/officeDocument/2006/relationships/hyperlink" Target="https://drive.google.com/file/d/1BwKrTgff-5elQhOJxkVJp1Dl4CkYArKD/view?usp=drive_link" TargetMode="External"/><Relationship Id="rId95" Type="http://schemas.openxmlformats.org/officeDocument/2006/relationships/hyperlink" Target="https://drive.google.com/file/d/1FA7LGqQyck2r-ZoXTtVRflZyJ5IZ3UUP/view?usp=drive_link" TargetMode="External"/><Relationship Id="rId94" Type="http://schemas.openxmlformats.org/officeDocument/2006/relationships/hyperlink" Target="https://drive.google.com/file/d/1sjd0NCxPM8IzFdCRSiOOK5YeO5A9QPds/view?usp=drive_link" TargetMode="External"/><Relationship Id="rId97" Type="http://schemas.openxmlformats.org/officeDocument/2006/relationships/hyperlink" Target="http://ecoquery.ecoinvent.org/3.11/cutoff/dataset/6756/documentation" TargetMode="External"/><Relationship Id="rId96" Type="http://schemas.openxmlformats.org/officeDocument/2006/relationships/hyperlink" Target="https://drive.google.com/file/d/1ZdAWawy0ZLdACBWmS7TlPhiWJoEv9L2g/view?usp=drive_link" TargetMode="External"/><Relationship Id="rId11" Type="http://schemas.openxmlformats.org/officeDocument/2006/relationships/hyperlink" Target="https://ecoquery.ecoinvent.org/3.11/cutoff/dataset/24664/documentation" TargetMode="External"/><Relationship Id="rId99" Type="http://schemas.openxmlformats.org/officeDocument/2006/relationships/hyperlink" Target="http://ecoquery.ecoinvent.org/3.11/cutoff/dataset/6756/documentation" TargetMode="External"/><Relationship Id="rId10" Type="http://schemas.openxmlformats.org/officeDocument/2006/relationships/hyperlink" Target="https://ecoquery.ecoinvent.org/3.11/cutoff/dataset/11808/documentation" TargetMode="External"/><Relationship Id="rId98" Type="http://schemas.openxmlformats.org/officeDocument/2006/relationships/hyperlink" Target="http://ecoquery.ecoinvent.org/3.11/cutoff/dataset/3368/impact_assessment" TargetMode="External"/><Relationship Id="rId13" Type="http://schemas.openxmlformats.org/officeDocument/2006/relationships/hyperlink" Target="https://ecoquery.ecoinvent.org/3.11/cutoff/dataset/25033/documentation" TargetMode="External"/><Relationship Id="rId12" Type="http://schemas.openxmlformats.org/officeDocument/2006/relationships/hyperlink" Target="https://ecoquery.ecoinvent.org/3.11/cutoff/dataset/24863/documentation" TargetMode="External"/><Relationship Id="rId91" Type="http://schemas.openxmlformats.org/officeDocument/2006/relationships/hyperlink" Target="https://drive.google.com/file/d/1Xzqm6y46eNIwiRxQxMf4ipoN4kSi2d9z/view?usp=drive_link" TargetMode="External"/><Relationship Id="rId90" Type="http://schemas.openxmlformats.org/officeDocument/2006/relationships/hyperlink" Target="https://ecoquery.ecoinvent.org/3.10.1/cutoff/dataset/21959/documentation" TargetMode="External"/><Relationship Id="rId93" Type="http://schemas.openxmlformats.org/officeDocument/2006/relationships/hyperlink" Target="https://drive.google.com/file/d/1QOC59grWQjmLrkabknK0WaeXsNGu-WDc/view?usp=drive_link" TargetMode="External"/><Relationship Id="rId92" Type="http://schemas.openxmlformats.org/officeDocument/2006/relationships/hyperlink" Target="https://drive.google.com/file/d/1USRKzWiNumEP7k9-t71_aOf7Z3cSRW6t/view?usp=drive_link" TargetMode="External"/><Relationship Id="rId118" Type="http://schemas.openxmlformats.org/officeDocument/2006/relationships/hyperlink" Target="https://drive.google.com/file/d/1BwKrTgff-5elQhOJxkVJp1Dl4CkYArKD/view?usp=drive_link" TargetMode="External"/><Relationship Id="rId117" Type="http://schemas.openxmlformats.org/officeDocument/2006/relationships/hyperlink" Target="https://drive.google.com/file/d/1xmr6yzuz1JGUJ80QnJWwcOq1WuVsTwOU/view?usp=drive_link" TargetMode="External"/><Relationship Id="rId116" Type="http://schemas.openxmlformats.org/officeDocument/2006/relationships/hyperlink" Target="https://drive.google.com/file/d/1BmwLtQ7g7_bDw-PnViee74OkIJWQAbnR/view?usp=drive_link" TargetMode="External"/><Relationship Id="rId115" Type="http://schemas.openxmlformats.org/officeDocument/2006/relationships/hyperlink" Target="https://drive.google.com/file/d/1xmr6yzuz1JGUJ80QnJWwcOq1WuVsTwOU/view?usp=drive_link" TargetMode="External"/><Relationship Id="rId119" Type="http://schemas.openxmlformats.org/officeDocument/2006/relationships/hyperlink" Target="https://drive.google.com/file/d/1BwKrTgff-5elQhOJxkVJp1Dl4CkYArKD/view?usp=drive_link" TargetMode="External"/><Relationship Id="rId15" Type="http://schemas.openxmlformats.org/officeDocument/2006/relationships/hyperlink" Target="https://ecoquery.ecoinvent.org/3.11/cutoff/dataset/25192/documentation" TargetMode="External"/><Relationship Id="rId110" Type="http://schemas.openxmlformats.org/officeDocument/2006/relationships/hyperlink" Target="https://drive.google.com/file/d/1BHPFgqGKYlzivn-unLm_SYixLd8yzgGs/view?usp=drive_link" TargetMode="External"/><Relationship Id="rId14" Type="http://schemas.openxmlformats.org/officeDocument/2006/relationships/hyperlink" Target="https://ecoquery.ecoinvent.org/3.11/cutoff/dataset/25069/documentation" TargetMode="External"/><Relationship Id="rId17" Type="http://schemas.openxmlformats.org/officeDocument/2006/relationships/hyperlink" Target="https://drive.google.com/file/d/1wfwPuTc_bjkmw-_H1WqY3kQ2IUwbBrEW/view?usp=drive_link" TargetMode="External"/><Relationship Id="rId16" Type="http://schemas.openxmlformats.org/officeDocument/2006/relationships/hyperlink" Target="https://ecoquery.ecoinvent.org/3.11/cutoff/dataset/29248/documentation" TargetMode="External"/><Relationship Id="rId19" Type="http://schemas.openxmlformats.org/officeDocument/2006/relationships/hyperlink" Target="https://ecoquery.ecoinvent.org/3.11/cutoff/dataset/23720/impact_assessment" TargetMode="External"/><Relationship Id="rId114" Type="http://schemas.openxmlformats.org/officeDocument/2006/relationships/hyperlink" Target="https://drive.google.com/file/d/1xmr6yzuz1JGUJ80QnJWwcOq1WuVsTwOU/view?usp=drive_link" TargetMode="External"/><Relationship Id="rId18" Type="http://schemas.openxmlformats.org/officeDocument/2006/relationships/hyperlink" Target="https://drive.google.com/file/d/1GkFO8Ni4POkZ0hofKo9Sn_694SCum8NR/view?usp=drive_link" TargetMode="External"/><Relationship Id="rId113" Type="http://schemas.openxmlformats.org/officeDocument/2006/relationships/hyperlink" Target="https://drive.google.com/file/d/1BHPFgqGKYlzivn-unLm_SYixLd8yzgGs/view?usp=drive_link" TargetMode="External"/><Relationship Id="rId112" Type="http://schemas.openxmlformats.org/officeDocument/2006/relationships/hyperlink" Target="https://drive.google.com/file/d/1xmr6yzuz1JGUJ80QnJWwcOq1WuVsTwOU/view?usp=drive_link" TargetMode="External"/><Relationship Id="rId111" Type="http://schemas.openxmlformats.org/officeDocument/2006/relationships/hyperlink" Target="https://drive.google.com/file/d/1xmr6yzuz1JGUJ80QnJWwcOq1WuVsTwOU/view?usp=drive_link" TargetMode="External"/><Relationship Id="rId84" Type="http://schemas.openxmlformats.org/officeDocument/2006/relationships/hyperlink" Target="https://drive.google.com/file/d/1YZxZHPb-gXLtoD9i7d1S7C5Kp9KzJqoV/view?usp=drive_link" TargetMode="External"/><Relationship Id="rId83" Type="http://schemas.openxmlformats.org/officeDocument/2006/relationships/hyperlink" Target="https://drive.google.com/file/d/1Y0ZAH3PcIXhux3GFf3FFrW5LCucG2Jir/view?usp=drive_link" TargetMode="External"/><Relationship Id="rId86" Type="http://schemas.openxmlformats.org/officeDocument/2006/relationships/hyperlink" Target="https://drive.google.com/file/d/1lS3KUhaMOMb1hKD6BGRyBGZb-GGMDGCJ/view?usp=drive_link" TargetMode="External"/><Relationship Id="rId85" Type="http://schemas.openxmlformats.org/officeDocument/2006/relationships/hyperlink" Target="https://drive.google.com/file/d/19_OmT6hUcHjsUMgQhCnOhB_TsXIpwQrm/view?usp=drive_link" TargetMode="External"/><Relationship Id="rId88" Type="http://schemas.openxmlformats.org/officeDocument/2006/relationships/hyperlink" Target="https://ecoquery.ecoinvent.org/3.10.1/apos/dataset/20467/documentation" TargetMode="External"/><Relationship Id="rId150" Type="http://schemas.openxmlformats.org/officeDocument/2006/relationships/hyperlink" Target="https://drive.google.com/file/d/1dTnTY1UuoNV5Q4aNW6FjT3wTHKv9JPJp/view?usp=drive_link" TargetMode="External"/><Relationship Id="rId87" Type="http://schemas.openxmlformats.org/officeDocument/2006/relationships/hyperlink" Target="https://drive.google.com/file/d/1CjYLaONDkV5trgznVODwo0kjmOjpnmzf/view?usp=drive_link" TargetMode="External"/><Relationship Id="rId89" Type="http://schemas.openxmlformats.org/officeDocument/2006/relationships/hyperlink" Target="https://ecoquery.ecoinvent.org/3.10.1/cutoff/dataset/20105/documentation" TargetMode="External"/><Relationship Id="rId80" Type="http://schemas.openxmlformats.org/officeDocument/2006/relationships/hyperlink" Target="https://drive.google.com/file/d/19dFFAJi_gPIG6afQfXnYiUXo9BGfGvcq/view?usp=drive_link" TargetMode="External"/><Relationship Id="rId82" Type="http://schemas.openxmlformats.org/officeDocument/2006/relationships/hyperlink" Target="https://drive.google.com/file/d/1I8aMhC0Gr5KbVgov_q-l1WJDi0aPRWFH/view?usp=drive_link" TargetMode="External"/><Relationship Id="rId81" Type="http://schemas.openxmlformats.org/officeDocument/2006/relationships/hyperlink" Target="https://drive.google.com/file/d/1YoGTDA0It7dWXMEPbavJdJyDOWhg9Kj9/view?usp=drive_link" TargetMode="External"/><Relationship Id="rId1" Type="http://schemas.openxmlformats.org/officeDocument/2006/relationships/comments" Target="../comments1.xml"/><Relationship Id="rId2" Type="http://schemas.openxmlformats.org/officeDocument/2006/relationships/hyperlink" Target="https://ecoquery.ecoinvent.org/3.11/apos/dataset/10867/impact_assessment" TargetMode="External"/><Relationship Id="rId3" Type="http://schemas.openxmlformats.org/officeDocument/2006/relationships/hyperlink" Target="https://ecoquery.ecoinvent.org/3.11/cutoff/dataset/10867/documentation" TargetMode="External"/><Relationship Id="rId149" Type="http://schemas.openxmlformats.org/officeDocument/2006/relationships/hyperlink" Target="https://drive.google.com/file/d/1dTnTY1UuoNV5Q4aNW6FjT3wTHKv9JPJp/view?usp=drive_link" TargetMode="External"/><Relationship Id="rId4" Type="http://schemas.openxmlformats.org/officeDocument/2006/relationships/hyperlink" Target="https://ecoquery.ecoinvent.org/3.11/cutoff/dataset/10723/documentation" TargetMode="External"/><Relationship Id="rId148" Type="http://schemas.openxmlformats.org/officeDocument/2006/relationships/hyperlink" Target="https://drive.google.com/file/d/1Xzqm6y46eNIwiRxQxMf4ipoN4kSi2d9z/view?usp=drive_link" TargetMode="External"/><Relationship Id="rId9" Type="http://schemas.openxmlformats.org/officeDocument/2006/relationships/hyperlink" Target="https://ecoquery.ecoinvent.org/3.11/cutoff/dataset/10725/documentation" TargetMode="External"/><Relationship Id="rId143" Type="http://schemas.openxmlformats.org/officeDocument/2006/relationships/hyperlink" Target="https://drive.google.com/file/d/1sgOUPBez4EUCf-SH7yZx5aj3arT7Ao49/view?usp=drive_link" TargetMode="External"/><Relationship Id="rId142" Type="http://schemas.openxmlformats.org/officeDocument/2006/relationships/hyperlink" Target="https://drive.google.com/file/d/1Xzqm6y46eNIwiRxQxMf4ipoN4kSi2d9z/view?usp=drive_link" TargetMode="External"/><Relationship Id="rId141" Type="http://schemas.openxmlformats.org/officeDocument/2006/relationships/hyperlink" Target="https://drive.google.com/file/d/1sgOUPBez4EUCf-SH7yZx5aj3arT7Ao49/view?usp=drive_link" TargetMode="External"/><Relationship Id="rId140" Type="http://schemas.openxmlformats.org/officeDocument/2006/relationships/hyperlink" Target="https://drive.google.com/file/d/1Xzqm6y46eNIwiRxQxMf4ipoN4kSi2d9z/view?usp=drive_link" TargetMode="External"/><Relationship Id="rId5" Type="http://schemas.openxmlformats.org/officeDocument/2006/relationships/hyperlink" Target="https://ecoquery.ecoinvent.org/3.11/cutoff/dataset/12077/impact_assessment" TargetMode="External"/><Relationship Id="rId147" Type="http://schemas.openxmlformats.org/officeDocument/2006/relationships/hyperlink" Target="https://drive.google.com/file/d/1sgOUPBez4EUCf-SH7yZx5aj3arT7Ao49/view?usp=drive_link" TargetMode="External"/><Relationship Id="rId6" Type="http://schemas.openxmlformats.org/officeDocument/2006/relationships/hyperlink" Target="https://ecoquery.ecoinvent.org/3.11/cutoff/dataset/11560/documentation" TargetMode="External"/><Relationship Id="rId146" Type="http://schemas.openxmlformats.org/officeDocument/2006/relationships/hyperlink" Target="https://drive.google.com/file/d/1Xzqm6y46eNIwiRxQxMf4ipoN4kSi2d9z/view?usp=drive_link" TargetMode="External"/><Relationship Id="rId7" Type="http://schemas.openxmlformats.org/officeDocument/2006/relationships/hyperlink" Target="https://ecoquery.ecoinvent.org/3.11/cutoff/dataset/10618/documentation" TargetMode="External"/><Relationship Id="rId145" Type="http://schemas.openxmlformats.org/officeDocument/2006/relationships/hyperlink" Target="https://drive.google.com/file/d/1sgOUPBez4EUCf-SH7yZx5aj3arT7Ao49/view?usp=drive_link" TargetMode="External"/><Relationship Id="rId8" Type="http://schemas.openxmlformats.org/officeDocument/2006/relationships/hyperlink" Target="https://ecoquery.ecoinvent.org/3.11/cutoff/dataset/11724/documentation" TargetMode="External"/><Relationship Id="rId144" Type="http://schemas.openxmlformats.org/officeDocument/2006/relationships/hyperlink" Target="https://drive.google.com/file/d/1Xzqm6y46eNIwiRxQxMf4ipoN4kSi2d9z/view?usp=drive_link" TargetMode="External"/><Relationship Id="rId73" Type="http://schemas.openxmlformats.org/officeDocument/2006/relationships/hyperlink" Target="https://ecoquery.ecoinvent.org/3.11/cutoff/dataset/18120/documentation" TargetMode="External"/><Relationship Id="rId72" Type="http://schemas.openxmlformats.org/officeDocument/2006/relationships/hyperlink" Target="https://ecoquery.ecoinvent.org/3.11/cutoff/dataset/18120/documentation" TargetMode="External"/><Relationship Id="rId75" Type="http://schemas.openxmlformats.org/officeDocument/2006/relationships/hyperlink" Target="https://ecoquery.ecoinvent.org/3.11/cutoff/dataset/21750/documentation" TargetMode="External"/><Relationship Id="rId74" Type="http://schemas.openxmlformats.org/officeDocument/2006/relationships/hyperlink" Target="https://ecoquery.ecoinvent.org/3.11/cutoff/dataset/20027/documentation" TargetMode="External"/><Relationship Id="rId77" Type="http://schemas.openxmlformats.org/officeDocument/2006/relationships/hyperlink" Target="https://drive.google.com/file/d/1I8aMhC0Gr5KbVgov_q-l1WJDi0aPRWFH/view?usp=drive_link" TargetMode="External"/><Relationship Id="rId76" Type="http://schemas.openxmlformats.org/officeDocument/2006/relationships/hyperlink" Target="https://ecoquery.ecoinvent.org/3.11/cutoff/dataset/6250/documentation" TargetMode="External"/><Relationship Id="rId79" Type="http://schemas.openxmlformats.org/officeDocument/2006/relationships/hyperlink" Target="https://ecoquery.ecoinvent.org/3.11/cutoff/dataset/21750/documentation" TargetMode="External"/><Relationship Id="rId78" Type="http://schemas.openxmlformats.org/officeDocument/2006/relationships/hyperlink" Target="https://ecoquery.ecoinvent.org/3.11/cutoff/dataset/20027/documentation" TargetMode="External"/><Relationship Id="rId71" Type="http://schemas.openxmlformats.org/officeDocument/2006/relationships/hyperlink" Target="https://ecoquery.ecoinvent.org/3.11/cutoff/dataset/18819/documentation" TargetMode="External"/><Relationship Id="rId70" Type="http://schemas.openxmlformats.org/officeDocument/2006/relationships/hyperlink" Target="https://ecoquery.ecoinvent.org/3.11/cutoff/dataset/17609/documentation" TargetMode="External"/><Relationship Id="rId139" Type="http://schemas.openxmlformats.org/officeDocument/2006/relationships/hyperlink" Target="https://drive.google.com/file/d/1sgOUPBez4EUCf-SH7yZx5aj3arT7Ao49/view?usp=drive_link" TargetMode="External"/><Relationship Id="rId138" Type="http://schemas.openxmlformats.org/officeDocument/2006/relationships/hyperlink" Target="https://drive.google.com/file/d/1sgOUPBez4EUCf-SH7yZx5aj3arT7Ao49/view?usp=drive_link" TargetMode="External"/><Relationship Id="rId137" Type="http://schemas.openxmlformats.org/officeDocument/2006/relationships/hyperlink" Target="https://drive.google.com/file/d/1sgOUPBez4EUCf-SH7yZx5aj3arT7Ao49/view?usp=drive_link" TargetMode="External"/><Relationship Id="rId132" Type="http://schemas.openxmlformats.org/officeDocument/2006/relationships/hyperlink" Target="https://drive.google.com/file/d/1sgOUPBez4EUCf-SH7yZx5aj3arT7Ao49/view?usp=drive_link" TargetMode="External"/><Relationship Id="rId131" Type="http://schemas.openxmlformats.org/officeDocument/2006/relationships/hyperlink" Target="https://drive.google.com/file/d/1BwKrTgff-5elQhOJxkVJp1Dl4CkYArKD/view?usp=drive_link" TargetMode="External"/><Relationship Id="rId130" Type="http://schemas.openxmlformats.org/officeDocument/2006/relationships/hyperlink" Target="https://drive.google.com/file/d/1BwKrTgff-5elQhOJxkVJp1Dl4CkYArKD/view?usp=drive_link" TargetMode="External"/><Relationship Id="rId136" Type="http://schemas.openxmlformats.org/officeDocument/2006/relationships/hyperlink" Target="https://drive.google.com/file/d/1JmzfF3gY1qNwijsIbaTsGXS_3NxVREmu/view?usp=drive_link" TargetMode="External"/><Relationship Id="rId135" Type="http://schemas.openxmlformats.org/officeDocument/2006/relationships/hyperlink" Target="https://drive.google.com/file/d/1sgOUPBez4EUCf-SH7yZx5aj3arT7Ao49/view?usp=drive_link" TargetMode="External"/><Relationship Id="rId134" Type="http://schemas.openxmlformats.org/officeDocument/2006/relationships/hyperlink" Target="https://drive.google.com/file/d/1Xzqm6y46eNIwiRxQxMf4ipoN4kSi2d9z/view?usp=drive_link" TargetMode="External"/><Relationship Id="rId133" Type="http://schemas.openxmlformats.org/officeDocument/2006/relationships/hyperlink" Target="https://drive.google.com/file/d/1sgOUPBez4EUCf-SH7yZx5aj3arT7Ao49/view?usp=drive_link" TargetMode="External"/><Relationship Id="rId62" Type="http://schemas.openxmlformats.org/officeDocument/2006/relationships/hyperlink" Target="https://ecoquery.ecoinvent.org/3.11/cutoff/dataset/18428/documentation" TargetMode="External"/><Relationship Id="rId61" Type="http://schemas.openxmlformats.org/officeDocument/2006/relationships/hyperlink" Target="https://ecoquery.ecoinvent.org/3.11/cutoff/dataset/18330/documentation" TargetMode="External"/><Relationship Id="rId64" Type="http://schemas.openxmlformats.org/officeDocument/2006/relationships/hyperlink" Target="https://ecoquery.ecoinvent.org/3.11/cutoff/dataset/92940/documentation" TargetMode="External"/><Relationship Id="rId63" Type="http://schemas.openxmlformats.org/officeDocument/2006/relationships/hyperlink" Target="https://ecoquery.ecoinvent.org/3.11/cutoff/dataset/93084/documentation" TargetMode="External"/><Relationship Id="rId66" Type="http://schemas.openxmlformats.org/officeDocument/2006/relationships/hyperlink" Target="https://ecoquery.ecoinvent.org/3.11/cutoff/dataset/21959/documentation" TargetMode="External"/><Relationship Id="rId172" Type="http://schemas.openxmlformats.org/officeDocument/2006/relationships/hyperlink" Target="https://drive.google.com/file/d/1b8znMUzUsNXDs_SWx_Kr3DzmX0EP-bcy/view?usp=drive_link" TargetMode="External"/><Relationship Id="rId65" Type="http://schemas.openxmlformats.org/officeDocument/2006/relationships/hyperlink" Target="https://ecoquery.ecoinvent.org/3.11/cutoff/dataset/20105/documentation" TargetMode="External"/><Relationship Id="rId171" Type="http://schemas.openxmlformats.org/officeDocument/2006/relationships/hyperlink" Target="https://drive.google.com/file/d/1Pajg-K5cUcYAoyZnWtHcP9xVXmNRRFRl/view?usp=drive_link" TargetMode="External"/><Relationship Id="rId68" Type="http://schemas.openxmlformats.org/officeDocument/2006/relationships/hyperlink" Target="https://ecoquery.ecoinvent.org/3.11/cutoff/dataset/3222/documentation" TargetMode="External"/><Relationship Id="rId170" Type="http://schemas.openxmlformats.org/officeDocument/2006/relationships/hyperlink" Target="https://drive.google.com/file/d/1tBiwLYl1brvZLELjsKFbEdGrHWSi1B5q/view?usp=drive_link" TargetMode="External"/><Relationship Id="rId67" Type="http://schemas.openxmlformats.org/officeDocument/2006/relationships/hyperlink" Target="https://ecoquery.ecoinvent.org/3.11/cutoff/dataset/6889/documentation" TargetMode="External"/><Relationship Id="rId60" Type="http://schemas.openxmlformats.org/officeDocument/2006/relationships/hyperlink" Target="https://ecoquery.ecoinvent.org/3.11/cutoff/dataset/5563/documentation" TargetMode="External"/><Relationship Id="rId165" Type="http://schemas.openxmlformats.org/officeDocument/2006/relationships/hyperlink" Target="https://drive.google.com/file/d/1bNvouGpSAXPWE8NHNigjl9DyXdEDPxhe/view?usp=drive_link" TargetMode="External"/><Relationship Id="rId69" Type="http://schemas.openxmlformats.org/officeDocument/2006/relationships/hyperlink" Target="https://ecoquery.ecoinvent.org/3.11/cutoff/dataset/6889/documentation" TargetMode="External"/><Relationship Id="rId164" Type="http://schemas.openxmlformats.org/officeDocument/2006/relationships/hyperlink" Target="https://drive.google.com/file/d/1tBiwLYl1brvZLELjsKFbEdGrHWSi1B5q/view?usp=drive_link" TargetMode="External"/><Relationship Id="rId163" Type="http://schemas.openxmlformats.org/officeDocument/2006/relationships/hyperlink" Target="https://drive.google.com/file/d/1b8znMUzUsNXDs_SWx_Kr3DzmX0EP-bcy/view?usp=drive_link" TargetMode="External"/><Relationship Id="rId162" Type="http://schemas.openxmlformats.org/officeDocument/2006/relationships/hyperlink" Target="https://drive.google.com/file/d/1dTnTY1UuoNV5Q4aNW6FjT3wTHKv9JPJp/view?usp=drive_link" TargetMode="External"/><Relationship Id="rId169" Type="http://schemas.openxmlformats.org/officeDocument/2006/relationships/hyperlink" Target="https://drive.google.com/file/d/1tBiwLYl1brvZLELjsKFbEdGrHWSi1B5q/view?usp=drive_link" TargetMode="External"/><Relationship Id="rId168" Type="http://schemas.openxmlformats.org/officeDocument/2006/relationships/hyperlink" Target="https://ecoquery.ecoinvent.org/3.11/cutoff/dataset/17871/documentation" TargetMode="External"/><Relationship Id="rId167" Type="http://schemas.openxmlformats.org/officeDocument/2006/relationships/hyperlink" Target="https://ecoquery.ecoinvent.org/3.11/cutoff/dataset/15777/documentation" TargetMode="External"/><Relationship Id="rId166" Type="http://schemas.openxmlformats.org/officeDocument/2006/relationships/hyperlink" Target="https://ecoquery.ecoinvent.org/3.11/cutoff/dataset/15376/documentation" TargetMode="External"/><Relationship Id="rId51" Type="http://schemas.openxmlformats.org/officeDocument/2006/relationships/hyperlink" Target="https://ecoquery.ecoinvent.org/3.11/cutoff/dataset/7677/documentation" TargetMode="External"/><Relationship Id="rId50" Type="http://schemas.openxmlformats.org/officeDocument/2006/relationships/hyperlink" Target="https://ecoquery.ecoinvent.org/3.11/cutoff/dataset/13925/documentation" TargetMode="External"/><Relationship Id="rId53" Type="http://schemas.openxmlformats.org/officeDocument/2006/relationships/hyperlink" Target="https://ecoquery.ecoinvent.org/3.11/cutoff/dataset/8302/documentation" TargetMode="External"/><Relationship Id="rId52" Type="http://schemas.openxmlformats.org/officeDocument/2006/relationships/hyperlink" Target="https://drive.google.com/file/d/1MHHOTcsiaeQETBVj6VHXDWhUKwP8oIz3/view?usp=drive_link" TargetMode="External"/><Relationship Id="rId55" Type="http://schemas.openxmlformats.org/officeDocument/2006/relationships/hyperlink" Target="https://ecoquery.ecoinvent.org/3.11/cutoff/dataset/10034/documentation" TargetMode="External"/><Relationship Id="rId161" Type="http://schemas.openxmlformats.org/officeDocument/2006/relationships/hyperlink" Target="https://drive.google.com/file/d/1AdbDcVEL1OaVWjWoqjicivWLbO83p7Cb/view?usp=drive_link" TargetMode="External"/><Relationship Id="rId54" Type="http://schemas.openxmlformats.org/officeDocument/2006/relationships/hyperlink" Target="https://ecoquery.ecoinvent.org/3.11/cutoff/dataset/720/documentation" TargetMode="External"/><Relationship Id="rId160" Type="http://schemas.openxmlformats.org/officeDocument/2006/relationships/hyperlink" Target="https://drive.google.com/file/d/1dTnTY1UuoNV5Q4aNW6FjT3wTHKv9JPJp/view?usp=drive_link" TargetMode="External"/><Relationship Id="rId57" Type="http://schemas.openxmlformats.org/officeDocument/2006/relationships/hyperlink" Target="https://ecoquery.ecoinvent.org/3.11/cutoff/dataset/93796/documentation" TargetMode="External"/><Relationship Id="rId56" Type="http://schemas.openxmlformats.org/officeDocument/2006/relationships/hyperlink" Target="https://ecoquery.ecoinvent.org/3.11/cutoff/dataset/92952/documentation" TargetMode="External"/><Relationship Id="rId159" Type="http://schemas.openxmlformats.org/officeDocument/2006/relationships/hyperlink" Target="https://drive.google.com/file/d/1dTnTY1UuoNV5Q4aNW6FjT3wTHKv9JPJp/view?usp=drive_link" TargetMode="External"/><Relationship Id="rId59" Type="http://schemas.openxmlformats.org/officeDocument/2006/relationships/hyperlink" Target="https://ecoquery.ecoinvent.org/3.11/cutoff/dataset/29244/documentation" TargetMode="External"/><Relationship Id="rId154" Type="http://schemas.openxmlformats.org/officeDocument/2006/relationships/hyperlink" Target="https://drive.google.com/file/d/1dTnTY1UuoNV5Q4aNW6FjT3wTHKv9JPJp/view?usp=drive_link" TargetMode="External"/><Relationship Id="rId58" Type="http://schemas.openxmlformats.org/officeDocument/2006/relationships/hyperlink" Target="https://ecoquery.ecoinvent.org/3.11/cutoff/dataset/27784/documentation" TargetMode="External"/><Relationship Id="rId153" Type="http://schemas.openxmlformats.org/officeDocument/2006/relationships/hyperlink" Target="https://drive.google.com/file/d/1dTnTY1UuoNV5Q4aNW6FjT3wTHKv9JPJp/view?usp=drive_link" TargetMode="External"/><Relationship Id="rId152" Type="http://schemas.openxmlformats.org/officeDocument/2006/relationships/hyperlink" Target="https://drive.google.com/file/d/1dTnTY1UuoNV5Q4aNW6FjT3wTHKv9JPJp/view?usp=drive_link" TargetMode="External"/><Relationship Id="rId151" Type="http://schemas.openxmlformats.org/officeDocument/2006/relationships/hyperlink" Target="https://drive.google.com/file/d/1dTnTY1UuoNV5Q4aNW6FjT3wTHKv9JPJp/view?usp=drive_link" TargetMode="External"/><Relationship Id="rId158" Type="http://schemas.openxmlformats.org/officeDocument/2006/relationships/hyperlink" Target="https://drive.google.com/file/d/1dTnTY1UuoNV5Q4aNW6FjT3wTHKv9JPJp/view?usp=drive_link" TargetMode="External"/><Relationship Id="rId157" Type="http://schemas.openxmlformats.org/officeDocument/2006/relationships/hyperlink" Target="https://drive.google.com/file/d/1dTnTY1UuoNV5Q4aNW6FjT3wTHKv9JPJp/view?usp=drive_link" TargetMode="External"/><Relationship Id="rId156" Type="http://schemas.openxmlformats.org/officeDocument/2006/relationships/hyperlink" Target="https://drive.google.com/file/d/1dTnTY1UuoNV5Q4aNW6FjT3wTHKv9JPJp/view?usp=drive_link" TargetMode="External"/><Relationship Id="rId155" Type="http://schemas.openxmlformats.org/officeDocument/2006/relationships/hyperlink" Target="https://drive.google.com/file/d/1dTnTY1UuoNV5Q4aNW6FjT3wTHKv9JPJp/view?usp=drive_link"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ecoquery.ecoinvent.org/3.11/cutoff/dataset/8721/documentation" TargetMode="External"/><Relationship Id="rId190" Type="http://schemas.openxmlformats.org/officeDocument/2006/relationships/hyperlink" Target="https://drive.google.com/file/d/11VLsqRFezKgVpRNYkmAQTWniQ0YNRl3Z/view?usp=drive_link" TargetMode="External"/><Relationship Id="rId42" Type="http://schemas.openxmlformats.org/officeDocument/2006/relationships/hyperlink" Target="https://ecoquery.ecoinvent.org/3.11/cutoff/dataset/8721/documentation" TargetMode="External"/><Relationship Id="rId41" Type="http://schemas.openxmlformats.org/officeDocument/2006/relationships/hyperlink" Target="https://ecoquery.ecoinvent.org/3.11/cutoff/dataset/2421/documentation" TargetMode="External"/><Relationship Id="rId44" Type="http://schemas.openxmlformats.org/officeDocument/2006/relationships/hyperlink" Target="https://ecoquery.ecoinvent.org/3.11/cutoff/dataset/9365/documentation" TargetMode="External"/><Relationship Id="rId194" Type="http://schemas.openxmlformats.org/officeDocument/2006/relationships/hyperlink" Target="https://www.sciencedirect.com/science/article/abs/pii/S0360544210001489" TargetMode="External"/><Relationship Id="rId43" Type="http://schemas.openxmlformats.org/officeDocument/2006/relationships/hyperlink" Target="https://ecoquery.ecoinvent.org/3.11/cutoff/dataset/2421/documentation" TargetMode="External"/><Relationship Id="rId193" Type="http://schemas.openxmlformats.org/officeDocument/2006/relationships/hyperlink" Target="https://www.sciencedirect.com/science/article/abs/pii/S0360544210001489" TargetMode="External"/><Relationship Id="rId46" Type="http://schemas.openxmlformats.org/officeDocument/2006/relationships/hyperlink" Target="https://ecoquery.ecoinvent.org/3.11/cutoff/dataset/9365/documentation" TargetMode="External"/><Relationship Id="rId192" Type="http://schemas.openxmlformats.org/officeDocument/2006/relationships/hyperlink" Target="https://drive.google.com/file/d/11VLsqRFezKgVpRNYkmAQTWniQ0YNRl3Z/view?usp=drive_link" TargetMode="External"/><Relationship Id="rId45" Type="http://schemas.openxmlformats.org/officeDocument/2006/relationships/hyperlink" Target="https://ecoquery.ecoinvent.org/3.11/cutoff/dataset/9365/documentation" TargetMode="External"/><Relationship Id="rId191" Type="http://schemas.openxmlformats.org/officeDocument/2006/relationships/hyperlink" Target="https://api.environdec.com/api/v1/EPDLibrary/Files/37acc746-138e-49fc-311c-08dd782daa80/Data" TargetMode="External"/><Relationship Id="rId48" Type="http://schemas.openxmlformats.org/officeDocument/2006/relationships/hyperlink" Target="https://ecoquery.ecoinvent.org/3.11/cutoff/dataset/9365/documentation" TargetMode="External"/><Relationship Id="rId187" Type="http://schemas.openxmlformats.org/officeDocument/2006/relationships/hyperlink" Target="https://api.environdec.com/api/v1/EPDLibrary/Files/37acc746-138e-49fc-311c-08dd782daa80/Data" TargetMode="External"/><Relationship Id="rId47" Type="http://schemas.openxmlformats.org/officeDocument/2006/relationships/hyperlink" Target="https://ecoquery.ecoinvent.org/3.11/cutoff/dataset/9365/documentation" TargetMode="External"/><Relationship Id="rId186" Type="http://schemas.openxmlformats.org/officeDocument/2006/relationships/hyperlink" Target="https://drive.google.com/file/d/11VLsqRFezKgVpRNYkmAQTWniQ0YNRl3Z/view?usp=drive_link" TargetMode="External"/><Relationship Id="rId185" Type="http://schemas.openxmlformats.org/officeDocument/2006/relationships/hyperlink" Target="https://api.environdec.com/api/v1/EPDLibrary/Files/37acc746-138e-49fc-311c-08dd782daa80/Data" TargetMode="External"/><Relationship Id="rId49" Type="http://schemas.openxmlformats.org/officeDocument/2006/relationships/hyperlink" Target="https://ecoquery.ecoinvent.org/3.11/cutoff/dataset/9365/documentation" TargetMode="External"/><Relationship Id="rId184" Type="http://schemas.openxmlformats.org/officeDocument/2006/relationships/hyperlink" Target="https://drive.google.com/file/d/11VLsqRFezKgVpRNYkmAQTWniQ0YNRl3Z/view?usp=drive_link" TargetMode="External"/><Relationship Id="rId189" Type="http://schemas.openxmlformats.org/officeDocument/2006/relationships/hyperlink" Target="https://api.environdec.com/api/v1/EPDLibrary/Files/37acc746-138e-49fc-311c-08dd782daa80/Data" TargetMode="External"/><Relationship Id="rId188" Type="http://schemas.openxmlformats.org/officeDocument/2006/relationships/hyperlink" Target="https://drive.google.com/file/d/11VLsqRFezKgVpRNYkmAQTWniQ0YNRl3Z/view?usp=drive_link" TargetMode="External"/><Relationship Id="rId31" Type="http://schemas.openxmlformats.org/officeDocument/2006/relationships/hyperlink" Target="https://ecoquery.ecoinvent.org/3.11/cutoff/dataset/8037/documentation" TargetMode="External"/><Relationship Id="rId30" Type="http://schemas.openxmlformats.org/officeDocument/2006/relationships/hyperlink" Target="https://ecoquery.ecoinvent.org/3.11/cutoff/dataset/6831/documentation" TargetMode="External"/><Relationship Id="rId33" Type="http://schemas.openxmlformats.org/officeDocument/2006/relationships/hyperlink" Target="https://ecoquery.ecoinvent.org/3.11/cutoff/dataset/2421/documentation" TargetMode="External"/><Relationship Id="rId183" Type="http://schemas.openxmlformats.org/officeDocument/2006/relationships/hyperlink" Target="https://api.environdec.com/api/v1/EPDLibrary/Files/37acc746-138e-49fc-311c-08dd782daa80/Data" TargetMode="External"/><Relationship Id="rId32" Type="http://schemas.openxmlformats.org/officeDocument/2006/relationships/hyperlink" Target="https://ecoquery.ecoinvent.org/3.11/cutoff/dataset/8721/documentation" TargetMode="External"/><Relationship Id="rId182" Type="http://schemas.openxmlformats.org/officeDocument/2006/relationships/hyperlink" Target="https://drive.google.com/file/d/11VLsqRFezKgVpRNYkmAQTWniQ0YNRl3Z/view?usp=drive_link" TargetMode="External"/><Relationship Id="rId35" Type="http://schemas.openxmlformats.org/officeDocument/2006/relationships/hyperlink" Target="https://ecoquery.ecoinvent.org/3.11/cutoff/dataset/9365/documentation" TargetMode="External"/><Relationship Id="rId181" Type="http://schemas.openxmlformats.org/officeDocument/2006/relationships/hyperlink" Target="https://api.environdec.com/api/v1/EPDLibrary/Files/37acc746-138e-49fc-311c-08dd782daa80/Data" TargetMode="External"/><Relationship Id="rId34" Type="http://schemas.openxmlformats.org/officeDocument/2006/relationships/hyperlink" Target="https://ecoquery.ecoinvent.org/3.11/cutoff/dataset/9365/documentation" TargetMode="External"/><Relationship Id="rId180" Type="http://schemas.openxmlformats.org/officeDocument/2006/relationships/hyperlink" Target="https://drive.google.com/file/d/11VLsqRFezKgVpRNYkmAQTWniQ0YNRl3Z/view?usp=drive_link" TargetMode="External"/><Relationship Id="rId37" Type="http://schemas.openxmlformats.org/officeDocument/2006/relationships/hyperlink" Target="https://ecoquery.ecoinvent.org/3.11/cutoff/dataset/8721/documentation" TargetMode="External"/><Relationship Id="rId176" Type="http://schemas.openxmlformats.org/officeDocument/2006/relationships/hyperlink" Target="https://drive.google.com/file/d/11VLsqRFezKgVpRNYkmAQTWniQ0YNRl3Z/view?usp=drive_link" TargetMode="External"/><Relationship Id="rId297" Type="http://schemas.openxmlformats.org/officeDocument/2006/relationships/hyperlink" Target="https://www.environdec.com/library/epd16017" TargetMode="External"/><Relationship Id="rId36" Type="http://schemas.openxmlformats.org/officeDocument/2006/relationships/hyperlink" Target="https://ecoquery.ecoinvent.org/3.11/cutoff/dataset/8721/documentation" TargetMode="External"/><Relationship Id="rId175" Type="http://schemas.openxmlformats.org/officeDocument/2006/relationships/hyperlink" Target="https://api.environdec.com/api/v1/EPDLibrary/Files/37acc746-138e-49fc-311c-08dd782daa80/Data" TargetMode="External"/><Relationship Id="rId296" Type="http://schemas.openxmlformats.org/officeDocument/2006/relationships/hyperlink" Target="https://www.environdec.com/library/epd16017" TargetMode="External"/><Relationship Id="rId39" Type="http://schemas.openxmlformats.org/officeDocument/2006/relationships/hyperlink" Target="https://ecoquery.ecoinvent.org/3.11/cutoff/dataset/8721/documentation" TargetMode="External"/><Relationship Id="rId174" Type="http://schemas.openxmlformats.org/officeDocument/2006/relationships/hyperlink" Target="https://drive.google.com/file/d/11VLsqRFezKgVpRNYkmAQTWniQ0YNRl3Z/view?usp=drive_link" TargetMode="External"/><Relationship Id="rId295" Type="http://schemas.openxmlformats.org/officeDocument/2006/relationships/hyperlink" Target="https://www.environdec.com/library/epd16017" TargetMode="External"/><Relationship Id="rId38" Type="http://schemas.openxmlformats.org/officeDocument/2006/relationships/hyperlink" Target="https://ecoquery.ecoinvent.org/3.11/cutoff/dataset/8721/documentation" TargetMode="External"/><Relationship Id="rId173" Type="http://schemas.openxmlformats.org/officeDocument/2006/relationships/hyperlink" Target="https://api.environdec.com/api/v1/EPDLibrary/Files/37acc746-138e-49fc-311c-08dd782daa80/Data" TargetMode="External"/><Relationship Id="rId294" Type="http://schemas.openxmlformats.org/officeDocument/2006/relationships/hyperlink" Target="https://www.environdec.com/library/epd16017" TargetMode="External"/><Relationship Id="rId179" Type="http://schemas.openxmlformats.org/officeDocument/2006/relationships/hyperlink" Target="https://api.environdec.com/api/v1/EPDLibrary/Files/37acc746-138e-49fc-311c-08dd782daa80/Data" TargetMode="External"/><Relationship Id="rId178" Type="http://schemas.openxmlformats.org/officeDocument/2006/relationships/hyperlink" Target="https://drive.google.com/file/d/11VLsqRFezKgVpRNYkmAQTWniQ0YNRl3Z/view?usp=drive_link" TargetMode="External"/><Relationship Id="rId299" Type="http://schemas.openxmlformats.org/officeDocument/2006/relationships/hyperlink" Target="https://www.environdec.com/library/epd16017" TargetMode="External"/><Relationship Id="rId177" Type="http://schemas.openxmlformats.org/officeDocument/2006/relationships/hyperlink" Target="https://api.environdec.com/api/v1/EPDLibrary/Files/37acc746-138e-49fc-311c-08dd782daa80/Data" TargetMode="External"/><Relationship Id="rId298" Type="http://schemas.openxmlformats.org/officeDocument/2006/relationships/hyperlink" Target="https://www.environdec.com/library/epd16017" TargetMode="External"/><Relationship Id="rId20" Type="http://schemas.openxmlformats.org/officeDocument/2006/relationships/hyperlink" Target="https://ecoquery.ecoinvent.org/3.11/cutoff/dataset/6831/documentation" TargetMode="External"/><Relationship Id="rId22" Type="http://schemas.openxmlformats.org/officeDocument/2006/relationships/hyperlink" Target="https://ecoquery.ecoinvent.org/3.11/cutoff/dataset/6831/documentation" TargetMode="External"/><Relationship Id="rId21" Type="http://schemas.openxmlformats.org/officeDocument/2006/relationships/hyperlink" Target="https://ecoquery.ecoinvent.org/3.11/cutoff/dataset/8037/documentation" TargetMode="External"/><Relationship Id="rId24" Type="http://schemas.openxmlformats.org/officeDocument/2006/relationships/hyperlink" Target="https://transparencycatalog.com/assets/uploads/pdf/Natural-Stone-Countertops_NSI.pdf" TargetMode="External"/><Relationship Id="rId23" Type="http://schemas.openxmlformats.org/officeDocument/2006/relationships/hyperlink" Target="https://ecoquery.ecoinvent.org/3.11/cutoff/dataset/8037/documentation" TargetMode="External"/><Relationship Id="rId26" Type="http://schemas.openxmlformats.org/officeDocument/2006/relationships/hyperlink" Target="https://transparencycatalog.com/assets/uploads/pdf/Natural-Stone-Countertops_NSI.pdf" TargetMode="External"/><Relationship Id="rId25" Type="http://schemas.openxmlformats.org/officeDocument/2006/relationships/hyperlink" Target="https://drive.google.com/file/d/1xoBTGOLGKRIWWd_jmrC8MKMsKfDEn9rd/view?usp=drive_link" TargetMode="External"/><Relationship Id="rId28" Type="http://schemas.openxmlformats.org/officeDocument/2006/relationships/hyperlink" Target="https://ecoquery.ecoinvent.org/3.11/cutoff/dataset/6831/documentation" TargetMode="External"/><Relationship Id="rId27" Type="http://schemas.openxmlformats.org/officeDocument/2006/relationships/hyperlink" Target="https://transparencycatalog.com/assets/uploads/pdf/Natural-Stone-Countertops_NSI.pdf" TargetMode="External"/><Relationship Id="rId29" Type="http://schemas.openxmlformats.org/officeDocument/2006/relationships/hyperlink" Target="https://ecoquery.ecoinvent.org/3.11/cutoff/dataset/8037/documentation" TargetMode="External"/><Relationship Id="rId11" Type="http://schemas.openxmlformats.org/officeDocument/2006/relationships/hyperlink" Target="https://ecoquery.ecoinvent.org/3.11/cutoff/dataset/1315/documentation" TargetMode="External"/><Relationship Id="rId10" Type="http://schemas.openxmlformats.org/officeDocument/2006/relationships/hyperlink" Target="https://ecoquery.ecoinvent.org/3.11/cutoff/dataset/1315/documentation" TargetMode="External"/><Relationship Id="rId13" Type="http://schemas.openxmlformats.org/officeDocument/2006/relationships/hyperlink" Target="https://ecoquery.ecoinvent.org/3.11/cutoff/dataset/1315/documentation" TargetMode="External"/><Relationship Id="rId12" Type="http://schemas.openxmlformats.org/officeDocument/2006/relationships/hyperlink" Target="https://ecoquery.ecoinvent.org/3.11/cutoff/dataset/3/documentation" TargetMode="External"/><Relationship Id="rId15" Type="http://schemas.openxmlformats.org/officeDocument/2006/relationships/hyperlink" Target="https://ecoquery.ecoinvent.org/3.11/cutoff/dataset/1315/documentation" TargetMode="External"/><Relationship Id="rId198" Type="http://schemas.openxmlformats.org/officeDocument/2006/relationships/hyperlink" Target="https://www.sciencedirect.com/science/article/abs/pii/S0360544210001489" TargetMode="External"/><Relationship Id="rId14" Type="http://schemas.openxmlformats.org/officeDocument/2006/relationships/hyperlink" Target="https://ecoquery.ecoinvent.org/3.11/cutoff/dataset/1315/documentation" TargetMode="External"/><Relationship Id="rId197" Type="http://schemas.openxmlformats.org/officeDocument/2006/relationships/hyperlink" Target="https://www.sciencedirect.com/science/article/abs/pii/S0360544210001489" TargetMode="External"/><Relationship Id="rId17" Type="http://schemas.openxmlformats.org/officeDocument/2006/relationships/hyperlink" Target="https://ecoquery.ecoinvent.org/3.11/cutoff/dataset/1315/documentation" TargetMode="External"/><Relationship Id="rId196" Type="http://schemas.openxmlformats.org/officeDocument/2006/relationships/hyperlink" Target="https://www.sciencedirect.com/science/article/abs/pii/S0360544210001489" TargetMode="External"/><Relationship Id="rId16" Type="http://schemas.openxmlformats.org/officeDocument/2006/relationships/hyperlink" Target="https://ecoquery.ecoinvent.org/3.11/cutoff/dataset/1315/documentation" TargetMode="External"/><Relationship Id="rId195" Type="http://schemas.openxmlformats.org/officeDocument/2006/relationships/hyperlink" Target="https://drive.google.com/file/d/1L-xg9AjSXHjxlZschZBcRqIGiIOyGixz/view?usp=drive_link" TargetMode="External"/><Relationship Id="rId19" Type="http://schemas.openxmlformats.org/officeDocument/2006/relationships/hyperlink" Target="https://ecoquery.ecoinvent.org/3.11/cutoff/dataset/8037/documentation" TargetMode="External"/><Relationship Id="rId18" Type="http://schemas.openxmlformats.org/officeDocument/2006/relationships/hyperlink" Target="https://ecoquery.ecoinvent.org/3.11/cutoff/dataset/6831/documentation" TargetMode="External"/><Relationship Id="rId199" Type="http://schemas.openxmlformats.org/officeDocument/2006/relationships/hyperlink" Target="https://www.sciencedirect.com/science/article/abs/pii/S0360544210001489" TargetMode="External"/><Relationship Id="rId84" Type="http://schemas.openxmlformats.org/officeDocument/2006/relationships/hyperlink" Target="https://ecoquery.ecoinvent.org/3.11/cutoff/dataset/22003/documentation" TargetMode="External"/><Relationship Id="rId83" Type="http://schemas.openxmlformats.org/officeDocument/2006/relationships/hyperlink" Target="https://ecoquery.ecoinvent.org/3.11/cutoff/dataset/22003/documentation" TargetMode="External"/><Relationship Id="rId86" Type="http://schemas.openxmlformats.org/officeDocument/2006/relationships/hyperlink" Target="https://ecoquery.ecoinvent.org/3.11/cutoff/dataset/22003/documentation" TargetMode="External"/><Relationship Id="rId85" Type="http://schemas.openxmlformats.org/officeDocument/2006/relationships/hyperlink" Target="https://ecoquery.ecoinvent.org/3.11/cutoff/dataset/22003/documentation" TargetMode="External"/><Relationship Id="rId88" Type="http://schemas.openxmlformats.org/officeDocument/2006/relationships/hyperlink" Target="https://ecoquery.ecoinvent.org/3.11/cutoff/dataset/22003/documentation" TargetMode="External"/><Relationship Id="rId150" Type="http://schemas.openxmlformats.org/officeDocument/2006/relationships/hyperlink" Target="https://drive.google.com/file/d/1yDQBvTfO6CJgVQr29_z1u6QP0_NnopEx/view?usp=drive_link" TargetMode="External"/><Relationship Id="rId271" Type="http://schemas.openxmlformats.org/officeDocument/2006/relationships/hyperlink" Target="https://www.sciencedirect.com/science/article/abs/pii/S0360544210001489" TargetMode="External"/><Relationship Id="rId87" Type="http://schemas.openxmlformats.org/officeDocument/2006/relationships/hyperlink" Target="https://ecoquery.ecoinvent.org/3.11/cutoff/dataset/22003/documentation" TargetMode="External"/><Relationship Id="rId270" Type="http://schemas.openxmlformats.org/officeDocument/2006/relationships/hyperlink" Target="https://drive.google.com/file/d/1L-xg9AjSXHjxlZschZBcRqIGiIOyGixz/view?usp=drive_link" TargetMode="External"/><Relationship Id="rId89" Type="http://schemas.openxmlformats.org/officeDocument/2006/relationships/hyperlink" Target="https://ecoquery.ecoinvent.org/3.11/cutoff/dataset/22003/documentation" TargetMode="External"/><Relationship Id="rId80" Type="http://schemas.openxmlformats.org/officeDocument/2006/relationships/hyperlink" Target="https://ecoquery.ecoinvent.org/3.11/cutoff/dataset/22003/documentation" TargetMode="External"/><Relationship Id="rId82" Type="http://schemas.openxmlformats.org/officeDocument/2006/relationships/hyperlink" Target="https://ecoquery.ecoinvent.org/3.11/cutoff/dataset/22003/documentation" TargetMode="External"/><Relationship Id="rId81" Type="http://schemas.openxmlformats.org/officeDocument/2006/relationships/hyperlink" Target="https://ecoquery.ecoinvent.org/3.11/cutoff/dataset/22003/documentation" TargetMode="External"/><Relationship Id="rId1" Type="http://schemas.openxmlformats.org/officeDocument/2006/relationships/comments" Target="../comments2.xml"/><Relationship Id="rId2" Type="http://schemas.openxmlformats.org/officeDocument/2006/relationships/hyperlink" Target="https://drive.google.com/file/d/1tRdi3FcXmAmctC_qz4wcWH9pbSJ7YdnK/view?usp=drive_link" TargetMode="External"/><Relationship Id="rId3" Type="http://schemas.openxmlformats.org/officeDocument/2006/relationships/hyperlink" Target="https://drive.google.com/file/d/1xP0Szio5LTH0vGvufN4fN3Vk3_IdnQql/view?usp=drive_link" TargetMode="External"/><Relationship Id="rId149" Type="http://schemas.openxmlformats.org/officeDocument/2006/relationships/hyperlink" Target="https://publications.lib.chalmers.se/records/fulltext/218968/218968.pdf" TargetMode="External"/><Relationship Id="rId4" Type="http://schemas.openxmlformats.org/officeDocument/2006/relationships/hyperlink" Target="https://ecoquery.ecoinvent.org/3.11/cutoff/dataset/1315/documentation" TargetMode="External"/><Relationship Id="rId148" Type="http://schemas.openxmlformats.org/officeDocument/2006/relationships/hyperlink" Target="https://drive.google.com/file/d/1yDQBvTfO6CJgVQr29_z1u6QP0_NnopEx/view?usp=drive_link" TargetMode="External"/><Relationship Id="rId269" Type="http://schemas.openxmlformats.org/officeDocument/2006/relationships/hyperlink" Target="https://www.sciencedirect.com/science/article/abs/pii/S0360544210001489" TargetMode="External"/><Relationship Id="rId9" Type="http://schemas.openxmlformats.org/officeDocument/2006/relationships/hyperlink" Target="https://drive.google.com/file/d/1xP0Szio5LTH0vGvufN4fN3Vk3_IdnQql/view?usp=drive_link" TargetMode="External"/><Relationship Id="rId143" Type="http://schemas.openxmlformats.org/officeDocument/2006/relationships/hyperlink" Target="https://publications.lib.chalmers.se/records/fulltext/218968/218968.pdf" TargetMode="External"/><Relationship Id="rId264" Type="http://schemas.openxmlformats.org/officeDocument/2006/relationships/hyperlink" Target="https://www.sciencedirect.com/science/article/abs/pii/S0360544210001489" TargetMode="External"/><Relationship Id="rId142" Type="http://schemas.openxmlformats.org/officeDocument/2006/relationships/hyperlink" Target="https://drive.google.com/file/d/1yDQBvTfO6CJgVQr29_z1u6QP0_NnopEx/view?usp=drive_link" TargetMode="External"/><Relationship Id="rId263" Type="http://schemas.openxmlformats.org/officeDocument/2006/relationships/hyperlink" Target="https://www.sciencedirect.com/science/article/abs/pii/S0360544210001489" TargetMode="External"/><Relationship Id="rId141" Type="http://schemas.openxmlformats.org/officeDocument/2006/relationships/hyperlink" Target="https://publications.lib.chalmers.se/records/fulltext/218968/218968.pdf" TargetMode="External"/><Relationship Id="rId262" Type="http://schemas.openxmlformats.org/officeDocument/2006/relationships/hyperlink" Target="https://drive.google.com/file/d/1L-xg9AjSXHjxlZschZBcRqIGiIOyGixz/view?usp=drive_link" TargetMode="External"/><Relationship Id="rId140" Type="http://schemas.openxmlformats.org/officeDocument/2006/relationships/hyperlink" Target="https://drive.google.com/file/d/1yDQBvTfO6CJgVQr29_z1u6QP0_NnopEx/view?usp=drive_link" TargetMode="External"/><Relationship Id="rId261" Type="http://schemas.openxmlformats.org/officeDocument/2006/relationships/hyperlink" Target="https://www.sciencedirect.com/science/article/abs/pii/S0360544210001489" TargetMode="External"/><Relationship Id="rId5" Type="http://schemas.openxmlformats.org/officeDocument/2006/relationships/hyperlink" Target="https://ecoquery.ecoinvent.org/3.11/cutoff/dataset/1315/documentation" TargetMode="External"/><Relationship Id="rId147" Type="http://schemas.openxmlformats.org/officeDocument/2006/relationships/hyperlink" Target="https://publications.lib.chalmers.se/records/fulltext/218968/218968.pdf" TargetMode="External"/><Relationship Id="rId268" Type="http://schemas.openxmlformats.org/officeDocument/2006/relationships/hyperlink" Target="https://www.sciencedirect.com/science/article/abs/pii/S0360544210001489" TargetMode="External"/><Relationship Id="rId6" Type="http://schemas.openxmlformats.org/officeDocument/2006/relationships/hyperlink" Target="https://ecoquery.ecoinvent.org/3.11/cutoff/dataset/1315/documentation" TargetMode="External"/><Relationship Id="rId146" Type="http://schemas.openxmlformats.org/officeDocument/2006/relationships/hyperlink" Target="https://drive.google.com/file/d/1yDQBvTfO6CJgVQr29_z1u6QP0_NnopEx/view?usp=drive_link" TargetMode="External"/><Relationship Id="rId267" Type="http://schemas.openxmlformats.org/officeDocument/2006/relationships/hyperlink" Target="https://www.sciencedirect.com/science/article/abs/pii/S0360544210001489" TargetMode="External"/><Relationship Id="rId7" Type="http://schemas.openxmlformats.org/officeDocument/2006/relationships/hyperlink" Target="https://ecoquery.ecoinvent.org/3.11/cutoff/dataset/1315/documentation" TargetMode="External"/><Relationship Id="rId145" Type="http://schemas.openxmlformats.org/officeDocument/2006/relationships/hyperlink" Target="https://publications.lib.chalmers.se/records/fulltext/218968/218968.pdf" TargetMode="External"/><Relationship Id="rId266" Type="http://schemas.openxmlformats.org/officeDocument/2006/relationships/hyperlink" Target="https://drive.google.com/file/d/1L-xg9AjSXHjxlZschZBcRqIGiIOyGixz/view?usp=drive_link" TargetMode="External"/><Relationship Id="rId8" Type="http://schemas.openxmlformats.org/officeDocument/2006/relationships/hyperlink" Target="https://drive.google.com/file/d/1tRdi3FcXmAmctC_qz4wcWH9pbSJ7YdnK/view?usp=drive_link" TargetMode="External"/><Relationship Id="rId144" Type="http://schemas.openxmlformats.org/officeDocument/2006/relationships/hyperlink" Target="https://drive.google.com/file/d/1yDQBvTfO6CJgVQr29_z1u6QP0_NnopEx/view?usp=drive_link" TargetMode="External"/><Relationship Id="rId265" Type="http://schemas.openxmlformats.org/officeDocument/2006/relationships/hyperlink" Target="https://www.sciencedirect.com/science/article/abs/pii/S0360544210001489" TargetMode="External"/><Relationship Id="rId73" Type="http://schemas.openxmlformats.org/officeDocument/2006/relationships/hyperlink" Target="https://ecoquery.ecoinvent.org/3.11/cutoff/dataset/22003/documentation" TargetMode="External"/><Relationship Id="rId72" Type="http://schemas.openxmlformats.org/officeDocument/2006/relationships/hyperlink" Target="https://ecoquery.ecoinvent.org/3.11/cutoff/dataset/22003/documentation" TargetMode="External"/><Relationship Id="rId75" Type="http://schemas.openxmlformats.org/officeDocument/2006/relationships/hyperlink" Target="https://ecoquery.ecoinvent.org/3.11/cutoff/dataset/22003/documentation" TargetMode="External"/><Relationship Id="rId74" Type="http://schemas.openxmlformats.org/officeDocument/2006/relationships/hyperlink" Target="https://ecoquery.ecoinvent.org/3.11/cutoff/dataset/22003/documentation" TargetMode="External"/><Relationship Id="rId77" Type="http://schemas.openxmlformats.org/officeDocument/2006/relationships/hyperlink" Target="https://ecoquery.ecoinvent.org/3.11/cutoff/dataset/22003/documentation" TargetMode="External"/><Relationship Id="rId260" Type="http://schemas.openxmlformats.org/officeDocument/2006/relationships/hyperlink" Target="https://www.sciencedirect.com/science/article/abs/pii/S0360544210001489" TargetMode="External"/><Relationship Id="rId76" Type="http://schemas.openxmlformats.org/officeDocument/2006/relationships/hyperlink" Target="https://ecoquery.ecoinvent.org/3.11/cutoff/dataset/22003/documentation" TargetMode="External"/><Relationship Id="rId79" Type="http://schemas.openxmlformats.org/officeDocument/2006/relationships/hyperlink" Target="https://ecoquery.ecoinvent.org/3.11/cutoff/dataset/22003/documentation" TargetMode="External"/><Relationship Id="rId78" Type="http://schemas.openxmlformats.org/officeDocument/2006/relationships/hyperlink" Target="https://ecoquery.ecoinvent.org/3.11/cutoff/dataset/22003/documentation" TargetMode="External"/><Relationship Id="rId71" Type="http://schemas.openxmlformats.org/officeDocument/2006/relationships/hyperlink" Target="https://ecoquery.ecoinvent.org/3.11/cutoff/dataset/22003/documentation" TargetMode="External"/><Relationship Id="rId70" Type="http://schemas.openxmlformats.org/officeDocument/2006/relationships/hyperlink" Target="https://ecoquery.ecoinvent.org/3.11/cutoff/dataset/22003/documentation" TargetMode="External"/><Relationship Id="rId139" Type="http://schemas.openxmlformats.org/officeDocument/2006/relationships/hyperlink" Target="https://publications.lib.chalmers.se/records/fulltext/218968/218968.pdf" TargetMode="External"/><Relationship Id="rId138" Type="http://schemas.openxmlformats.org/officeDocument/2006/relationships/hyperlink" Target="https://publications.lib.chalmers.se/records/fulltext/218968/218968.pdf" TargetMode="External"/><Relationship Id="rId259" Type="http://schemas.openxmlformats.org/officeDocument/2006/relationships/hyperlink" Target="https://www.sciencedirect.com/science/article/abs/pii/S0360544210001489" TargetMode="External"/><Relationship Id="rId137" Type="http://schemas.openxmlformats.org/officeDocument/2006/relationships/hyperlink" Target="https://www.sciencedirect.com/science/article/abs/pii/S0360544210001489" TargetMode="External"/><Relationship Id="rId258" Type="http://schemas.openxmlformats.org/officeDocument/2006/relationships/hyperlink" Target="https://drive.google.com/file/d/1L-xg9AjSXHjxlZschZBcRqIGiIOyGixz/view?usp=drive_link" TargetMode="External"/><Relationship Id="rId132" Type="http://schemas.openxmlformats.org/officeDocument/2006/relationships/hyperlink" Target="https://www.sciencedirect.com/science/article/abs/pii/S0360544210001489" TargetMode="External"/><Relationship Id="rId253" Type="http://schemas.openxmlformats.org/officeDocument/2006/relationships/hyperlink" Target="https://www.sciencedirect.com/science/article/abs/pii/S0360544210001489" TargetMode="External"/><Relationship Id="rId131" Type="http://schemas.openxmlformats.org/officeDocument/2006/relationships/hyperlink" Target="https://www.sciencedirect.com/science/article/abs/pii/S0360544210001489" TargetMode="External"/><Relationship Id="rId252" Type="http://schemas.openxmlformats.org/officeDocument/2006/relationships/hyperlink" Target="https://www.sciencedirect.com/science/article/abs/pii/S0360544210001489" TargetMode="External"/><Relationship Id="rId130" Type="http://schemas.openxmlformats.org/officeDocument/2006/relationships/hyperlink" Target="https://www.sciencedirect.com/science/article/abs/pii/S0360544210001489" TargetMode="External"/><Relationship Id="rId251" Type="http://schemas.openxmlformats.org/officeDocument/2006/relationships/hyperlink" Target="https://www.sciencedirect.com/science/article/abs/pii/S0360544210001489" TargetMode="External"/><Relationship Id="rId250" Type="http://schemas.openxmlformats.org/officeDocument/2006/relationships/hyperlink" Target="https://drive.google.com/file/d/1L-xg9AjSXHjxlZschZBcRqIGiIOyGixz/view?usp=drive_link" TargetMode="External"/><Relationship Id="rId136" Type="http://schemas.openxmlformats.org/officeDocument/2006/relationships/hyperlink" Target="https://ecoquery.ecoinvent.org/3.11/cutoff/dataset/20903/documentation" TargetMode="External"/><Relationship Id="rId257" Type="http://schemas.openxmlformats.org/officeDocument/2006/relationships/hyperlink" Target="https://www.sciencedirect.com/science/article/abs/pii/S0360544210001489" TargetMode="External"/><Relationship Id="rId135" Type="http://schemas.openxmlformats.org/officeDocument/2006/relationships/hyperlink" Target="https://www.sciencedirect.com/science/article/abs/pii/S0360544210001489" TargetMode="External"/><Relationship Id="rId256" Type="http://schemas.openxmlformats.org/officeDocument/2006/relationships/hyperlink" Target="https://www.sciencedirect.com/science/article/abs/pii/S0360544210001489" TargetMode="External"/><Relationship Id="rId134" Type="http://schemas.openxmlformats.org/officeDocument/2006/relationships/hyperlink" Target="https://www.sciencedirect.com/science/article/abs/pii/S0360544210001489" TargetMode="External"/><Relationship Id="rId255" Type="http://schemas.openxmlformats.org/officeDocument/2006/relationships/hyperlink" Target="https://www.sciencedirect.com/science/article/abs/pii/S0360544210001489" TargetMode="External"/><Relationship Id="rId133" Type="http://schemas.openxmlformats.org/officeDocument/2006/relationships/hyperlink" Target="https://www.sciencedirect.com/science/article/abs/pii/S0360544210001489" TargetMode="External"/><Relationship Id="rId254" Type="http://schemas.openxmlformats.org/officeDocument/2006/relationships/hyperlink" Target="https://drive.google.com/file/d/1L-xg9AjSXHjxlZschZBcRqIGiIOyGixz/view?usp=drive_link" TargetMode="External"/><Relationship Id="rId62" Type="http://schemas.openxmlformats.org/officeDocument/2006/relationships/hyperlink" Target="https://ecoquery.ecoinvent.org/3.11/cutoff/dataset/8721/documentation" TargetMode="External"/><Relationship Id="rId61" Type="http://schemas.openxmlformats.org/officeDocument/2006/relationships/hyperlink" Target="https://ecoquery.ecoinvent.org/3.11/cutoff/dataset/9365/documentation" TargetMode="External"/><Relationship Id="rId64" Type="http://schemas.openxmlformats.org/officeDocument/2006/relationships/hyperlink" Target="https://www.calameo.com/read/000312381231221df015c" TargetMode="External"/><Relationship Id="rId63" Type="http://schemas.openxmlformats.org/officeDocument/2006/relationships/hyperlink" Target="https://ecoquery.ecoinvent.org/3.11/cutoff/dataset/8721/documentation" TargetMode="External"/><Relationship Id="rId66" Type="http://schemas.openxmlformats.org/officeDocument/2006/relationships/hyperlink" Target="https://ecoquery.ecoinvent.org/3.11/cutoff/dataset/22003/documentation" TargetMode="External"/><Relationship Id="rId172" Type="http://schemas.openxmlformats.org/officeDocument/2006/relationships/hyperlink" Target="https://drive.google.com/file/d/11VLsqRFezKgVpRNYkmAQTWniQ0YNRl3Z/view?usp=drive_link" TargetMode="External"/><Relationship Id="rId293" Type="http://schemas.openxmlformats.org/officeDocument/2006/relationships/hyperlink" Target="https://www.environdec.com/library/epd16017" TargetMode="External"/><Relationship Id="rId65" Type="http://schemas.openxmlformats.org/officeDocument/2006/relationships/hyperlink" Target="https://ecoquery.ecoinvent.org/3.11/cutoff/dataset/22003/documentation" TargetMode="External"/><Relationship Id="rId171" Type="http://schemas.openxmlformats.org/officeDocument/2006/relationships/hyperlink" Target="https://api.environdec.com/api/v1/EPDLibrary/Files/37acc746-138e-49fc-311c-08dd782daa80/Data" TargetMode="External"/><Relationship Id="rId292" Type="http://schemas.openxmlformats.org/officeDocument/2006/relationships/hyperlink" Target="https://www.environdec.com/library/epd16017" TargetMode="External"/><Relationship Id="rId68" Type="http://schemas.openxmlformats.org/officeDocument/2006/relationships/hyperlink" Target="https://ecoquery.ecoinvent.org/3.11/cutoff/dataset/22003/documentation" TargetMode="External"/><Relationship Id="rId170" Type="http://schemas.openxmlformats.org/officeDocument/2006/relationships/hyperlink" Target="https://drive.google.com/file/d/11VLsqRFezKgVpRNYkmAQTWniQ0YNRl3Z/view?usp=drive_link" TargetMode="External"/><Relationship Id="rId291" Type="http://schemas.openxmlformats.org/officeDocument/2006/relationships/hyperlink" Target="https://www.sciencedirect.com/science/article/abs/pii/S0360544210001489" TargetMode="External"/><Relationship Id="rId67" Type="http://schemas.openxmlformats.org/officeDocument/2006/relationships/hyperlink" Target="https://ecoquery.ecoinvent.org/3.11/cutoff/dataset/22003/documentation" TargetMode="External"/><Relationship Id="rId290" Type="http://schemas.openxmlformats.org/officeDocument/2006/relationships/hyperlink" Target="https://drive.google.com/file/d/1L-xg9AjSXHjxlZschZBcRqIGiIOyGixz/view?usp=drive_link" TargetMode="External"/><Relationship Id="rId60" Type="http://schemas.openxmlformats.org/officeDocument/2006/relationships/hyperlink" Target="https://ecoquery.ecoinvent.org/3.11/cutoff/dataset/9365/documentation" TargetMode="External"/><Relationship Id="rId165" Type="http://schemas.openxmlformats.org/officeDocument/2006/relationships/hyperlink" Target="https://api.environdec.com/api/v1/EPDLibrary/Files/37acc746-138e-49fc-311c-08dd782daa80/Data" TargetMode="External"/><Relationship Id="rId286" Type="http://schemas.openxmlformats.org/officeDocument/2006/relationships/hyperlink" Target="https://drive.google.com/file/d/1L-xg9AjSXHjxlZschZBcRqIGiIOyGixz/view?usp=drive_link" TargetMode="External"/><Relationship Id="rId69" Type="http://schemas.openxmlformats.org/officeDocument/2006/relationships/hyperlink" Target="https://ecoquery.ecoinvent.org/3.11/cutoff/dataset/22003/documentation" TargetMode="External"/><Relationship Id="rId164" Type="http://schemas.openxmlformats.org/officeDocument/2006/relationships/hyperlink" Target="https://drive.google.com/file/d/1yDQBvTfO6CJgVQr29_z1u6QP0_NnopEx/view?usp=drive_link" TargetMode="External"/><Relationship Id="rId285" Type="http://schemas.openxmlformats.org/officeDocument/2006/relationships/hyperlink" Target="https://www.sciencedirect.com/science/article/abs/pii/S0360544210001489" TargetMode="External"/><Relationship Id="rId163" Type="http://schemas.openxmlformats.org/officeDocument/2006/relationships/hyperlink" Target="https://publications.lib.chalmers.se/records/fulltext/218968/218968.pdf" TargetMode="External"/><Relationship Id="rId284" Type="http://schemas.openxmlformats.org/officeDocument/2006/relationships/hyperlink" Target="https://www.sciencedirect.com/science/article/abs/pii/S0360544210001489" TargetMode="External"/><Relationship Id="rId162" Type="http://schemas.openxmlformats.org/officeDocument/2006/relationships/hyperlink" Target="https://drive.google.com/file/d/1yDQBvTfO6CJgVQr29_z1u6QP0_NnopEx/view?usp=drive_link" TargetMode="External"/><Relationship Id="rId283" Type="http://schemas.openxmlformats.org/officeDocument/2006/relationships/hyperlink" Target="https://www.sciencedirect.com/science/article/abs/pii/S0360544210001489" TargetMode="External"/><Relationship Id="rId169" Type="http://schemas.openxmlformats.org/officeDocument/2006/relationships/hyperlink" Target="https://api.environdec.com/api/v1/EPDLibrary/Files/37acc746-138e-49fc-311c-08dd782daa80/Data" TargetMode="External"/><Relationship Id="rId168" Type="http://schemas.openxmlformats.org/officeDocument/2006/relationships/hyperlink" Target="https://drive.google.com/file/d/11VLsqRFezKgVpRNYkmAQTWniQ0YNRl3Z/view?usp=drive_link" TargetMode="External"/><Relationship Id="rId289" Type="http://schemas.openxmlformats.org/officeDocument/2006/relationships/hyperlink" Target="https://www.sciencedirect.com/science/article/abs/pii/S0360544210001489" TargetMode="External"/><Relationship Id="rId167" Type="http://schemas.openxmlformats.org/officeDocument/2006/relationships/hyperlink" Target="https://api.environdec.com/api/v1/EPDLibrary/Files/37acc746-138e-49fc-311c-08dd782daa80/Data" TargetMode="External"/><Relationship Id="rId288" Type="http://schemas.openxmlformats.org/officeDocument/2006/relationships/hyperlink" Target="https://www.sciencedirect.com/science/article/abs/pii/S0360544210001489" TargetMode="External"/><Relationship Id="rId166" Type="http://schemas.openxmlformats.org/officeDocument/2006/relationships/hyperlink" Target="https://drive.google.com/file/d/11VLsqRFezKgVpRNYkmAQTWniQ0YNRl3Z/view?usp=drive_link" TargetMode="External"/><Relationship Id="rId287" Type="http://schemas.openxmlformats.org/officeDocument/2006/relationships/hyperlink" Target="https://www.sciencedirect.com/science/article/abs/pii/S0360544210001489" TargetMode="External"/><Relationship Id="rId51" Type="http://schemas.openxmlformats.org/officeDocument/2006/relationships/hyperlink" Target="https://ecoquery.ecoinvent.org/3.11/cutoff/dataset/9365/documentation" TargetMode="External"/><Relationship Id="rId50" Type="http://schemas.openxmlformats.org/officeDocument/2006/relationships/hyperlink" Target="https://www.calameo.com/read/000312381231221df015c" TargetMode="External"/><Relationship Id="rId53" Type="http://schemas.openxmlformats.org/officeDocument/2006/relationships/hyperlink" Target="https://www.calameo.com/read/000312381231221df015c" TargetMode="External"/><Relationship Id="rId52" Type="http://schemas.openxmlformats.org/officeDocument/2006/relationships/hyperlink" Target="https://ecoquery.ecoinvent.org/3.11/cutoff/dataset/9365/documentation" TargetMode="External"/><Relationship Id="rId55" Type="http://schemas.openxmlformats.org/officeDocument/2006/relationships/hyperlink" Target="https://ecoquery.ecoinvent.org/3.11/cutoff/dataset/4630/documentation" TargetMode="External"/><Relationship Id="rId161" Type="http://schemas.openxmlformats.org/officeDocument/2006/relationships/hyperlink" Target="https://publications.lib.chalmers.se/records/fulltext/218968/218968.pdf" TargetMode="External"/><Relationship Id="rId282" Type="http://schemas.openxmlformats.org/officeDocument/2006/relationships/hyperlink" Target="https://drive.google.com/file/d/1L-xg9AjSXHjxlZschZBcRqIGiIOyGixz/view?usp=drive_link" TargetMode="External"/><Relationship Id="rId54" Type="http://schemas.openxmlformats.org/officeDocument/2006/relationships/hyperlink" Target="https://ecoquery.ecoinvent.org/3.11/cutoff/dataset/7862/documentation" TargetMode="External"/><Relationship Id="rId160" Type="http://schemas.openxmlformats.org/officeDocument/2006/relationships/hyperlink" Target="https://drive.google.com/file/d/1yDQBvTfO6CJgVQr29_z1u6QP0_NnopEx/view?usp=drive_link" TargetMode="External"/><Relationship Id="rId281" Type="http://schemas.openxmlformats.org/officeDocument/2006/relationships/hyperlink" Target="https://www.sciencedirect.com/science/article/abs/pii/S0360544210001489" TargetMode="External"/><Relationship Id="rId57" Type="http://schemas.openxmlformats.org/officeDocument/2006/relationships/hyperlink" Target="https://ecoquery.ecoinvent.org/3.11/cutoff/dataset/6984/documentation" TargetMode="External"/><Relationship Id="rId280" Type="http://schemas.openxmlformats.org/officeDocument/2006/relationships/hyperlink" Target="https://www.sciencedirect.com/science/article/abs/pii/S0360544210001489" TargetMode="External"/><Relationship Id="rId56" Type="http://schemas.openxmlformats.org/officeDocument/2006/relationships/hyperlink" Target="https://ecoquery.ecoinvent.org/3.11/cutoff/dataset/7501/documentation" TargetMode="External"/><Relationship Id="rId159" Type="http://schemas.openxmlformats.org/officeDocument/2006/relationships/hyperlink" Target="https://publications.lib.chalmers.se/records/fulltext/218968/218968.pdf" TargetMode="External"/><Relationship Id="rId59" Type="http://schemas.openxmlformats.org/officeDocument/2006/relationships/hyperlink" Target="https://www.calameo.com/read/000312381231221df015c" TargetMode="External"/><Relationship Id="rId154" Type="http://schemas.openxmlformats.org/officeDocument/2006/relationships/hyperlink" Target="https://drive.google.com/file/d/1yDQBvTfO6CJgVQr29_z1u6QP0_NnopEx/view?usp=drive_link" TargetMode="External"/><Relationship Id="rId275" Type="http://schemas.openxmlformats.org/officeDocument/2006/relationships/hyperlink" Target="https://www.sciencedirect.com/science/article/abs/pii/S0360544210001489" TargetMode="External"/><Relationship Id="rId58" Type="http://schemas.openxmlformats.org/officeDocument/2006/relationships/hyperlink" Target="https://www.calameo.com/read/000312381231221df015c" TargetMode="External"/><Relationship Id="rId153" Type="http://schemas.openxmlformats.org/officeDocument/2006/relationships/hyperlink" Target="https://publications.lib.chalmers.se/records/fulltext/218968/218968.pdf" TargetMode="External"/><Relationship Id="rId274" Type="http://schemas.openxmlformats.org/officeDocument/2006/relationships/hyperlink" Target="https://drive.google.com/file/d/1L-xg9AjSXHjxlZschZBcRqIGiIOyGixz/view?usp=drive_link" TargetMode="External"/><Relationship Id="rId152" Type="http://schemas.openxmlformats.org/officeDocument/2006/relationships/hyperlink" Target="https://drive.google.com/file/d/1yDQBvTfO6CJgVQr29_z1u6QP0_NnopEx/view?usp=drive_link" TargetMode="External"/><Relationship Id="rId273" Type="http://schemas.openxmlformats.org/officeDocument/2006/relationships/hyperlink" Target="https://www.sciencedirect.com/science/article/abs/pii/S0360544210001489" TargetMode="External"/><Relationship Id="rId151" Type="http://schemas.openxmlformats.org/officeDocument/2006/relationships/hyperlink" Target="https://publications.lib.chalmers.se/records/fulltext/218968/218968.pdf" TargetMode="External"/><Relationship Id="rId272" Type="http://schemas.openxmlformats.org/officeDocument/2006/relationships/hyperlink" Target="https://www.sciencedirect.com/science/article/abs/pii/S0360544210001489" TargetMode="External"/><Relationship Id="rId158" Type="http://schemas.openxmlformats.org/officeDocument/2006/relationships/hyperlink" Target="https://drive.google.com/file/d/1yDQBvTfO6CJgVQr29_z1u6QP0_NnopEx/view?usp=drive_link" TargetMode="External"/><Relationship Id="rId279" Type="http://schemas.openxmlformats.org/officeDocument/2006/relationships/hyperlink" Target="https://www.sciencedirect.com/science/article/abs/pii/S0360544210001489" TargetMode="External"/><Relationship Id="rId157" Type="http://schemas.openxmlformats.org/officeDocument/2006/relationships/hyperlink" Target="https://publications.lib.chalmers.se/records/fulltext/218968/218968.pdf" TargetMode="External"/><Relationship Id="rId278" Type="http://schemas.openxmlformats.org/officeDocument/2006/relationships/hyperlink" Target="https://drive.google.com/file/d/1L-xg9AjSXHjxlZschZBcRqIGiIOyGixz/view?usp=drive_link" TargetMode="External"/><Relationship Id="rId156" Type="http://schemas.openxmlformats.org/officeDocument/2006/relationships/hyperlink" Target="https://drive.google.com/file/d/1yDQBvTfO6CJgVQr29_z1u6QP0_NnopEx/view?usp=drive_link" TargetMode="External"/><Relationship Id="rId277" Type="http://schemas.openxmlformats.org/officeDocument/2006/relationships/hyperlink" Target="https://www.sciencedirect.com/science/article/abs/pii/S0360544210001489" TargetMode="External"/><Relationship Id="rId155" Type="http://schemas.openxmlformats.org/officeDocument/2006/relationships/hyperlink" Target="https://publications.lib.chalmers.se/records/fulltext/218968/218968.pdf" TargetMode="External"/><Relationship Id="rId276" Type="http://schemas.openxmlformats.org/officeDocument/2006/relationships/hyperlink" Target="https://www.sciencedirect.com/science/article/abs/pii/S0360544210001489" TargetMode="External"/><Relationship Id="rId107" Type="http://schemas.openxmlformats.org/officeDocument/2006/relationships/hyperlink" Target="https://drive.google.com/file/d/14DmHoMnk5DZ1WWh_AgeerUviuAxdTuAO/view?usp=drive_link" TargetMode="External"/><Relationship Id="rId228" Type="http://schemas.openxmlformats.org/officeDocument/2006/relationships/hyperlink" Target="https://www.sciencedirect.com/science/article/abs/pii/S0360544210001489" TargetMode="External"/><Relationship Id="rId106" Type="http://schemas.openxmlformats.org/officeDocument/2006/relationships/hyperlink" Target="https://api.environdec.com/api/v1/EPDLibrary/Files/ca053820-7ea1-4a7f-e13a-08dbf085b35e/Data" TargetMode="External"/><Relationship Id="rId227" Type="http://schemas.openxmlformats.org/officeDocument/2006/relationships/hyperlink" Target="https://www.sciencedirect.com/science/article/abs/pii/S0360544210001489" TargetMode="External"/><Relationship Id="rId105" Type="http://schemas.openxmlformats.org/officeDocument/2006/relationships/hyperlink" Target="https://drive.google.com/file/d/14DmHoMnk5DZ1WWh_AgeerUviuAxdTuAO/view?usp=drive_link" TargetMode="External"/><Relationship Id="rId226" Type="http://schemas.openxmlformats.org/officeDocument/2006/relationships/hyperlink" Target="https://www.sciencedirect.com/science/article/abs/pii/S0360544210001489" TargetMode="External"/><Relationship Id="rId104" Type="http://schemas.openxmlformats.org/officeDocument/2006/relationships/hyperlink" Target="https://api.environdec.com/api/v1/EPDLibrary/Files/ca053820-7ea1-4a7f-e13a-08dbf085b35e/Data" TargetMode="External"/><Relationship Id="rId225" Type="http://schemas.openxmlformats.org/officeDocument/2006/relationships/hyperlink" Target="https://www.sciencedirect.com/science/article/abs/pii/S0360544210001489" TargetMode="External"/><Relationship Id="rId109" Type="http://schemas.openxmlformats.org/officeDocument/2006/relationships/hyperlink" Target="https://drive.google.com/file/d/14DmHoMnk5DZ1WWh_AgeerUviuAxdTuAO/view?usp=drive_link" TargetMode="External"/><Relationship Id="rId108" Type="http://schemas.openxmlformats.org/officeDocument/2006/relationships/hyperlink" Target="https://api.environdec.com/api/v1/EPDLibrary/Files/ca053820-7ea1-4a7f-e13a-08dbf085b35e/Data" TargetMode="External"/><Relationship Id="rId229" Type="http://schemas.openxmlformats.org/officeDocument/2006/relationships/hyperlink" Target="https://drive.google.com/file/d/1L-xg9AjSXHjxlZschZBcRqIGiIOyGixz/view?usp=drive_link" TargetMode="External"/><Relationship Id="rId220" Type="http://schemas.openxmlformats.org/officeDocument/2006/relationships/hyperlink" Target="https://www.sciencedirect.com/science/article/abs/pii/S0360544210001489" TargetMode="External"/><Relationship Id="rId103" Type="http://schemas.openxmlformats.org/officeDocument/2006/relationships/hyperlink" Target="https://drive.google.com/file/d/14DmHoMnk5DZ1WWh_AgeerUviuAxdTuAO/view?usp=drive_link" TargetMode="External"/><Relationship Id="rId224" Type="http://schemas.openxmlformats.org/officeDocument/2006/relationships/hyperlink" Target="https://www.sciencedirect.com/science/article/abs/pii/S0360544210001489" TargetMode="External"/><Relationship Id="rId102" Type="http://schemas.openxmlformats.org/officeDocument/2006/relationships/hyperlink" Target="https://api.environdec.com/api/v1/EPDLibrary/Files/ca053820-7ea1-4a7f-e13a-08dbf085b35e/Data" TargetMode="External"/><Relationship Id="rId223" Type="http://schemas.openxmlformats.org/officeDocument/2006/relationships/hyperlink" Target="https://www.sciencedirect.com/science/article/abs/pii/S0360544210001489" TargetMode="External"/><Relationship Id="rId101" Type="http://schemas.openxmlformats.org/officeDocument/2006/relationships/hyperlink" Target="https://drive.google.com/file/d/14DmHoMnk5DZ1WWh_AgeerUviuAxdTuAO/view?usp=drive_link" TargetMode="External"/><Relationship Id="rId222" Type="http://schemas.openxmlformats.org/officeDocument/2006/relationships/hyperlink" Target="https://www.sciencedirect.com/science/article/abs/pii/S0360544210001489" TargetMode="External"/><Relationship Id="rId100" Type="http://schemas.openxmlformats.org/officeDocument/2006/relationships/hyperlink" Target="https://api.environdec.com/api/v1/EPDLibrary/Files/ca053820-7ea1-4a7f-e13a-08dbf085b35e/Data" TargetMode="External"/><Relationship Id="rId221" Type="http://schemas.openxmlformats.org/officeDocument/2006/relationships/hyperlink" Target="https://www.sciencedirect.com/science/article/abs/pii/S0360544210001489" TargetMode="External"/><Relationship Id="rId217" Type="http://schemas.openxmlformats.org/officeDocument/2006/relationships/hyperlink" Target="https://www.sciencedirect.com/science/article/abs/pii/S0360544210001489" TargetMode="External"/><Relationship Id="rId216" Type="http://schemas.openxmlformats.org/officeDocument/2006/relationships/hyperlink" Target="https://www.sciencedirect.com/science/article/abs/pii/S0360544210001489" TargetMode="External"/><Relationship Id="rId215" Type="http://schemas.openxmlformats.org/officeDocument/2006/relationships/hyperlink" Target="https://www.sciencedirect.com/science/article/abs/pii/S0360544210001489" TargetMode="External"/><Relationship Id="rId214" Type="http://schemas.openxmlformats.org/officeDocument/2006/relationships/hyperlink" Target="https://www.sciencedirect.com/science/article/abs/pii/S0360544210001489" TargetMode="External"/><Relationship Id="rId219" Type="http://schemas.openxmlformats.org/officeDocument/2006/relationships/hyperlink" Target="https://www.sciencedirect.com/science/article/abs/pii/S0360544210001489" TargetMode="External"/><Relationship Id="rId218" Type="http://schemas.openxmlformats.org/officeDocument/2006/relationships/hyperlink" Target="https://www.sciencedirect.com/science/article/abs/pii/S0360544210001489" TargetMode="External"/><Relationship Id="rId213" Type="http://schemas.openxmlformats.org/officeDocument/2006/relationships/hyperlink" Target="https://www.sciencedirect.com/science/article/abs/pii/S0360544210001489" TargetMode="External"/><Relationship Id="rId212" Type="http://schemas.openxmlformats.org/officeDocument/2006/relationships/hyperlink" Target="https://drive.google.com/file/d/1L-xg9AjSXHjxlZschZBcRqIGiIOyGixz/view?usp=drive_link" TargetMode="External"/><Relationship Id="rId211" Type="http://schemas.openxmlformats.org/officeDocument/2006/relationships/hyperlink" Target="https://www.sciencedirect.com/science/article/abs/pii/S0360544210001489" TargetMode="External"/><Relationship Id="rId210" Type="http://schemas.openxmlformats.org/officeDocument/2006/relationships/hyperlink" Target="https://www.sciencedirect.com/science/article/abs/pii/S0360544210001489" TargetMode="External"/><Relationship Id="rId129" Type="http://schemas.openxmlformats.org/officeDocument/2006/relationships/hyperlink" Target="https://ecoquery.ecoinvent.org/3.11/cutoff/dataset/20903/documentation" TargetMode="External"/><Relationship Id="rId128" Type="http://schemas.openxmlformats.org/officeDocument/2006/relationships/hyperlink" Target="https://ecoquery.ecoinvent.org/3.11/cutoff/dataset/20903/documentation" TargetMode="External"/><Relationship Id="rId249" Type="http://schemas.openxmlformats.org/officeDocument/2006/relationships/hyperlink" Target="https://www.sciencedirect.com/science/article/abs/pii/S0360544210001489" TargetMode="External"/><Relationship Id="rId127" Type="http://schemas.openxmlformats.org/officeDocument/2006/relationships/hyperlink" Target="https://ecoquery.ecoinvent.org/3.11/cutoff/dataset/20903/documentation" TargetMode="External"/><Relationship Id="rId248" Type="http://schemas.openxmlformats.org/officeDocument/2006/relationships/hyperlink" Target="https://www.sciencedirect.com/science/article/abs/pii/S0360544210001489" TargetMode="External"/><Relationship Id="rId126" Type="http://schemas.openxmlformats.org/officeDocument/2006/relationships/hyperlink" Target="https://www.sciencedirect.com/science/article/abs/pii/S0360544210001489" TargetMode="External"/><Relationship Id="rId247" Type="http://schemas.openxmlformats.org/officeDocument/2006/relationships/hyperlink" Target="https://www.sciencedirect.com/science/article/abs/pii/S0360544210001489" TargetMode="External"/><Relationship Id="rId121" Type="http://schemas.openxmlformats.org/officeDocument/2006/relationships/hyperlink" Target="https://drive.google.com/file/d/14DmHoMnk5DZ1WWh_AgeerUviuAxdTuAO/view?usp=drive_link" TargetMode="External"/><Relationship Id="rId242" Type="http://schemas.openxmlformats.org/officeDocument/2006/relationships/hyperlink" Target="https://www.sciencedirect.com/science/article/abs/pii/S0360544210001489" TargetMode="External"/><Relationship Id="rId120" Type="http://schemas.openxmlformats.org/officeDocument/2006/relationships/hyperlink" Target="https://api.environdec.com/api/v1/EPDLibrary/Files/ca053820-7ea1-4a7f-e13a-08dbf085b35e/Data" TargetMode="External"/><Relationship Id="rId241" Type="http://schemas.openxmlformats.org/officeDocument/2006/relationships/hyperlink" Target="https://www.sciencedirect.com/science/article/abs/pii/S0360544210001489" TargetMode="External"/><Relationship Id="rId240" Type="http://schemas.openxmlformats.org/officeDocument/2006/relationships/hyperlink" Target="https://www.sciencedirect.com/science/article/abs/pii/S0360544210001489" TargetMode="External"/><Relationship Id="rId125" Type="http://schemas.openxmlformats.org/officeDocument/2006/relationships/hyperlink" Target="https://ecoquery.ecoinvent.org/3.11/cutoff/dataset/20903/documentation" TargetMode="External"/><Relationship Id="rId246" Type="http://schemas.openxmlformats.org/officeDocument/2006/relationships/hyperlink" Target="https://drive.google.com/file/d/1L-xg9AjSXHjxlZschZBcRqIGiIOyGixz/view?usp=drive_link" TargetMode="External"/><Relationship Id="rId124" Type="http://schemas.openxmlformats.org/officeDocument/2006/relationships/hyperlink" Target="https://ecoquery.ecoinvent.org/3.11/cutoff/dataset/20903/documentation" TargetMode="External"/><Relationship Id="rId245" Type="http://schemas.openxmlformats.org/officeDocument/2006/relationships/hyperlink" Target="https://www.sciencedirect.com/science/article/abs/pii/S0360544210001489" TargetMode="External"/><Relationship Id="rId123" Type="http://schemas.openxmlformats.org/officeDocument/2006/relationships/hyperlink" Target="https://ecoquery.ecoinvent.org/3.11/cutoff/dataset/20903/documentation" TargetMode="External"/><Relationship Id="rId244" Type="http://schemas.openxmlformats.org/officeDocument/2006/relationships/hyperlink" Target="https://www.sciencedirect.com/science/article/abs/pii/S0360544210001489" TargetMode="External"/><Relationship Id="rId122" Type="http://schemas.openxmlformats.org/officeDocument/2006/relationships/hyperlink" Target="https://ecoquery.ecoinvent.org/3.11/cutoff/dataset/20903/documentation" TargetMode="External"/><Relationship Id="rId243" Type="http://schemas.openxmlformats.org/officeDocument/2006/relationships/hyperlink" Target="https://www.sciencedirect.com/science/article/abs/pii/S0360544210001489" TargetMode="External"/><Relationship Id="rId95" Type="http://schemas.openxmlformats.org/officeDocument/2006/relationships/hyperlink" Target="https://drive.google.com/file/d/1MjiEpdMRKoKUjN4bMK-uVWveluJoDQD_/view?usp=drive_link" TargetMode="External"/><Relationship Id="rId94" Type="http://schemas.openxmlformats.org/officeDocument/2006/relationships/hyperlink" Target="https://ecoquery.ecoinvent.org/3.11/cutoff/dataset/22003/documentation" TargetMode="External"/><Relationship Id="rId97" Type="http://schemas.openxmlformats.org/officeDocument/2006/relationships/hyperlink" Target="https://api.environdec.com/api/v1/EPDLibrary/Files/ca053820-7ea1-4a7f-e13a-08dbf085b35e/Data" TargetMode="External"/><Relationship Id="rId96" Type="http://schemas.openxmlformats.org/officeDocument/2006/relationships/hyperlink" Target="https://drive.google.com/file/d/14DmHoMnk5DZ1WWh_AgeerUviuAxdTuAO/view?usp=drive_link" TargetMode="External"/><Relationship Id="rId99" Type="http://schemas.openxmlformats.org/officeDocument/2006/relationships/hyperlink" Target="https://drive.google.com/file/d/14DmHoMnk5DZ1WWh_AgeerUviuAxdTuAO/view?usp=drive_link" TargetMode="External"/><Relationship Id="rId98" Type="http://schemas.openxmlformats.org/officeDocument/2006/relationships/hyperlink" Target="https://drive.google.com/file/d/14DmHoMnk5DZ1WWh_AgeerUviuAxdTuAO/view?usp=drive_link" TargetMode="External"/><Relationship Id="rId91" Type="http://schemas.openxmlformats.org/officeDocument/2006/relationships/hyperlink" Target="https://ecoquery.ecoinvent.org/3.11/cutoff/dataset/22003/documentation" TargetMode="External"/><Relationship Id="rId90" Type="http://schemas.openxmlformats.org/officeDocument/2006/relationships/hyperlink" Target="https://ecoquery.ecoinvent.org/3.11/cutoff/dataset/22003/documentation" TargetMode="External"/><Relationship Id="rId93" Type="http://schemas.openxmlformats.org/officeDocument/2006/relationships/hyperlink" Target="https://ecoquery.ecoinvent.org/3.11/cutoff/dataset/22003/documentation" TargetMode="External"/><Relationship Id="rId92" Type="http://schemas.openxmlformats.org/officeDocument/2006/relationships/hyperlink" Target="https://ecoquery.ecoinvent.org/3.11/cutoff/dataset/22003/documentation" TargetMode="External"/><Relationship Id="rId118" Type="http://schemas.openxmlformats.org/officeDocument/2006/relationships/hyperlink" Target="https://api.environdec.com/api/v1/EPDLibrary/Files/ca053820-7ea1-4a7f-e13a-08dbf085b35e/Data" TargetMode="External"/><Relationship Id="rId239" Type="http://schemas.openxmlformats.org/officeDocument/2006/relationships/hyperlink" Target="https://www.sciencedirect.com/science/article/abs/pii/S0360544210001489" TargetMode="External"/><Relationship Id="rId117" Type="http://schemas.openxmlformats.org/officeDocument/2006/relationships/hyperlink" Target="https://drive.google.com/file/d/14DmHoMnk5DZ1WWh_AgeerUviuAxdTuAO/view?usp=drive_link" TargetMode="External"/><Relationship Id="rId238" Type="http://schemas.openxmlformats.org/officeDocument/2006/relationships/hyperlink" Target="https://www.sciencedirect.com/science/article/abs/pii/S0360544210001489" TargetMode="External"/><Relationship Id="rId116" Type="http://schemas.openxmlformats.org/officeDocument/2006/relationships/hyperlink" Target="https://api.environdec.com/api/v1/EPDLibrary/Files/ca053820-7ea1-4a7f-e13a-08dbf085b35e/Data" TargetMode="External"/><Relationship Id="rId237" Type="http://schemas.openxmlformats.org/officeDocument/2006/relationships/hyperlink" Target="https://www.sciencedirect.com/science/article/abs/pii/S0360544210001489" TargetMode="External"/><Relationship Id="rId115" Type="http://schemas.openxmlformats.org/officeDocument/2006/relationships/hyperlink" Target="https://drive.google.com/file/d/14DmHoMnk5DZ1WWh_AgeerUviuAxdTuAO/view?usp=drive_link" TargetMode="External"/><Relationship Id="rId236" Type="http://schemas.openxmlformats.org/officeDocument/2006/relationships/hyperlink" Target="https://www.sciencedirect.com/science/article/abs/pii/S0360544210001489" TargetMode="External"/><Relationship Id="rId119" Type="http://schemas.openxmlformats.org/officeDocument/2006/relationships/hyperlink" Target="https://drive.google.com/file/d/14DmHoMnk5DZ1WWh_AgeerUviuAxdTuAO/view?usp=drive_link" TargetMode="External"/><Relationship Id="rId110" Type="http://schemas.openxmlformats.org/officeDocument/2006/relationships/hyperlink" Target="https://api.environdec.com/api/v1/EPDLibrary/Files/ca053820-7ea1-4a7f-e13a-08dbf085b35e/Data" TargetMode="External"/><Relationship Id="rId231" Type="http://schemas.openxmlformats.org/officeDocument/2006/relationships/hyperlink" Target="https://www.sciencedirect.com/science/article/abs/pii/S0360544210001489" TargetMode="External"/><Relationship Id="rId230" Type="http://schemas.openxmlformats.org/officeDocument/2006/relationships/hyperlink" Target="https://www.sciencedirect.com/science/article/abs/pii/S0360544210001489" TargetMode="External"/><Relationship Id="rId114" Type="http://schemas.openxmlformats.org/officeDocument/2006/relationships/hyperlink" Target="https://api.environdec.com/api/v1/EPDLibrary/Files/ca053820-7ea1-4a7f-e13a-08dbf085b35e/Data" TargetMode="External"/><Relationship Id="rId235" Type="http://schemas.openxmlformats.org/officeDocument/2006/relationships/hyperlink" Target="https://www.sciencedirect.com/science/article/abs/pii/S0360544210001489" TargetMode="External"/><Relationship Id="rId113" Type="http://schemas.openxmlformats.org/officeDocument/2006/relationships/hyperlink" Target="https://drive.google.com/file/d/14DmHoMnk5DZ1WWh_AgeerUviuAxdTuAO/view?usp=drive_link" TargetMode="External"/><Relationship Id="rId234" Type="http://schemas.openxmlformats.org/officeDocument/2006/relationships/hyperlink" Target="https://www.sciencedirect.com/science/article/abs/pii/S0360544210001489" TargetMode="External"/><Relationship Id="rId112" Type="http://schemas.openxmlformats.org/officeDocument/2006/relationships/hyperlink" Target="https://api.environdec.com/api/v1/EPDLibrary/Files/ca053820-7ea1-4a7f-e13a-08dbf085b35e/Data" TargetMode="External"/><Relationship Id="rId233" Type="http://schemas.openxmlformats.org/officeDocument/2006/relationships/hyperlink" Target="https://www.sciencedirect.com/science/article/abs/pii/S0360544210001489" TargetMode="External"/><Relationship Id="rId111" Type="http://schemas.openxmlformats.org/officeDocument/2006/relationships/hyperlink" Target="https://drive.google.com/file/d/14DmHoMnk5DZ1WWh_AgeerUviuAxdTuAO/view?usp=drive_link" TargetMode="External"/><Relationship Id="rId232" Type="http://schemas.openxmlformats.org/officeDocument/2006/relationships/hyperlink" Target="https://www.sciencedirect.com/science/article/abs/pii/S0360544210001489" TargetMode="External"/><Relationship Id="rId305" Type="http://schemas.openxmlformats.org/officeDocument/2006/relationships/hyperlink" Target="https://www.environdec.com/library/epd16017" TargetMode="External"/><Relationship Id="rId304" Type="http://schemas.openxmlformats.org/officeDocument/2006/relationships/hyperlink" Target="https://www.environdec.com/library/epd16017" TargetMode="External"/><Relationship Id="rId303" Type="http://schemas.openxmlformats.org/officeDocument/2006/relationships/hyperlink" Target="https://www.environdec.com/library/epd16017" TargetMode="External"/><Relationship Id="rId302" Type="http://schemas.openxmlformats.org/officeDocument/2006/relationships/hyperlink" Target="https://www.environdec.com/library/epd16017" TargetMode="External"/><Relationship Id="rId309" Type="http://schemas.openxmlformats.org/officeDocument/2006/relationships/hyperlink" Target="https://drive.google.com/file/d/1FUbU9Y73p13lN77ElLFzMcX3RNvVr1gT/view?usp=drive_link" TargetMode="External"/><Relationship Id="rId308" Type="http://schemas.openxmlformats.org/officeDocument/2006/relationships/hyperlink" Target="https://www.epdturkey.org/service/detail/s-p-0017302" TargetMode="External"/><Relationship Id="rId307" Type="http://schemas.openxmlformats.org/officeDocument/2006/relationships/hyperlink" Target="https://www.environdec.com/library/epd16017" TargetMode="External"/><Relationship Id="rId306" Type="http://schemas.openxmlformats.org/officeDocument/2006/relationships/hyperlink" Target="https://www.environdec.com/library/epd16017" TargetMode="External"/><Relationship Id="rId301" Type="http://schemas.openxmlformats.org/officeDocument/2006/relationships/hyperlink" Target="https://www.environdec.com/library/epd16017" TargetMode="External"/><Relationship Id="rId300" Type="http://schemas.openxmlformats.org/officeDocument/2006/relationships/hyperlink" Target="https://www.environdec.com/library/epd16017" TargetMode="External"/><Relationship Id="rId206" Type="http://schemas.openxmlformats.org/officeDocument/2006/relationships/hyperlink" Target="https://www.sciencedirect.com/science/article/abs/pii/S0360544210001489" TargetMode="External"/><Relationship Id="rId205" Type="http://schemas.openxmlformats.org/officeDocument/2006/relationships/hyperlink" Target="https://www.sciencedirect.com/science/article/abs/pii/S0360544210001489" TargetMode="External"/><Relationship Id="rId204" Type="http://schemas.openxmlformats.org/officeDocument/2006/relationships/hyperlink" Target="https://www.sciencedirect.com/science/article/abs/pii/S0360544210001489" TargetMode="External"/><Relationship Id="rId203" Type="http://schemas.openxmlformats.org/officeDocument/2006/relationships/hyperlink" Target="https://www.sciencedirect.com/science/article/abs/pii/S0360544210001489" TargetMode="External"/><Relationship Id="rId209" Type="http://schemas.openxmlformats.org/officeDocument/2006/relationships/hyperlink" Target="https://www.sciencedirect.com/science/article/abs/pii/S0360544210001489" TargetMode="External"/><Relationship Id="rId208" Type="http://schemas.openxmlformats.org/officeDocument/2006/relationships/hyperlink" Target="https://www.sciencedirect.com/science/article/abs/pii/S0360544210001489" TargetMode="External"/><Relationship Id="rId207" Type="http://schemas.openxmlformats.org/officeDocument/2006/relationships/hyperlink" Target="https://www.sciencedirect.com/science/article/abs/pii/S0360544210001489" TargetMode="External"/><Relationship Id="rId202" Type="http://schemas.openxmlformats.org/officeDocument/2006/relationships/hyperlink" Target="https://www.sciencedirect.com/science/article/abs/pii/S0360544210001489" TargetMode="External"/><Relationship Id="rId201" Type="http://schemas.openxmlformats.org/officeDocument/2006/relationships/hyperlink" Target="https://www.sciencedirect.com/science/article/abs/pii/S0360544210001489" TargetMode="External"/><Relationship Id="rId200" Type="http://schemas.openxmlformats.org/officeDocument/2006/relationships/hyperlink" Target="https://www.sciencedirect.com/science/article/abs/pii/S0360544210001489" TargetMode="External"/><Relationship Id="rId313" Type="http://schemas.openxmlformats.org/officeDocument/2006/relationships/vmlDrawing" Target="../drawings/vmlDrawing2.vml"/><Relationship Id="rId312" Type="http://schemas.openxmlformats.org/officeDocument/2006/relationships/drawing" Target="../drawings/drawing2.xml"/><Relationship Id="rId311" Type="http://schemas.openxmlformats.org/officeDocument/2006/relationships/hyperlink" Target="https://drive.google.com/file/d/1HrNUsWqDqrGcfx4E9_LR5pamtnCKzVgU/view?usp=drive_link" TargetMode="External"/><Relationship Id="rId310" Type="http://schemas.openxmlformats.org/officeDocument/2006/relationships/hyperlink" Target="https://api.environdec.com/api/v1/EPDLibrary/Files/ba162176-b11a-49f9-cccf-08dc9affd6eb/Dat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coquery.ecoinvent.org/3.11/cutoff/dataset/21323/documentation" TargetMode="External"/><Relationship Id="rId2" Type="http://schemas.openxmlformats.org/officeDocument/2006/relationships/hyperlink" Target="https://ecoquery.ecoinvent.org/3.11/cutoff/dataset/18260/documentation" TargetMode="External"/><Relationship Id="rId3" Type="http://schemas.openxmlformats.org/officeDocument/2006/relationships/hyperlink" Target="https://ecoquery.ecoinvent.org/3.11/cutoff/dataset/9823/documentation" TargetMode="External"/><Relationship Id="rId4" Type="http://schemas.openxmlformats.org/officeDocument/2006/relationships/drawing" Target="../drawings/drawing3.xml"/><Relationship Id="rId7" Type="http://schemas.openxmlformats.org/officeDocument/2006/relationships/table" Target="../tables/table1.xml"/><Relationship Id="rId8"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1" Type="http://schemas.openxmlformats.org/officeDocument/2006/relationships/hyperlink" Target="https://ecoquery.ecoinvent.org/3.11/cutoff/dataset/16549/documentation" TargetMode="External"/><Relationship Id="rId10" Type="http://schemas.openxmlformats.org/officeDocument/2006/relationships/hyperlink" Target="https://ecoquery.ecoinvent.org/3.11/cutoff/dataset/13670/documentation" TargetMode="External"/><Relationship Id="rId13" Type="http://schemas.openxmlformats.org/officeDocument/2006/relationships/hyperlink" Target="https://ecoquery.ecoinvent.org/3.11/cutoff/dataset/17789/documentation" TargetMode="External"/><Relationship Id="rId12" Type="http://schemas.openxmlformats.org/officeDocument/2006/relationships/hyperlink" Target="https://ecoquery.ecoinvent.org/3.11/cutoff/dataset/965/documentation" TargetMode="External"/><Relationship Id="rId14" Type="http://schemas.openxmlformats.org/officeDocument/2006/relationships/drawing" Target="../drawings/drawing4.xml"/><Relationship Id="rId1" Type="http://schemas.openxmlformats.org/officeDocument/2006/relationships/hyperlink" Target="https://ecoquery.ecoinvent.org/3.11/cutoff/dataset/13295/documentation" TargetMode="External"/><Relationship Id="rId2" Type="http://schemas.openxmlformats.org/officeDocument/2006/relationships/hyperlink" Target="https://ecoquery.ecoinvent.org/3.11/cutoff/dataset/16952/documentation" TargetMode="External"/><Relationship Id="rId3" Type="http://schemas.openxmlformats.org/officeDocument/2006/relationships/hyperlink" Target="http://ecoquery.ecoinvent.org/3.11/cutoff/dataset/13269" TargetMode="External"/><Relationship Id="rId4" Type="http://schemas.openxmlformats.org/officeDocument/2006/relationships/hyperlink" Target="https://ecoquery.ecoinvent.org/3.11/cutoff/dataset/1802/documentation" TargetMode="External"/><Relationship Id="rId9" Type="http://schemas.openxmlformats.org/officeDocument/2006/relationships/hyperlink" Target="https://ecoquery.ecoinvent.org/3.11/cutoff/dataset/7792/documentation" TargetMode="External"/><Relationship Id="rId5" Type="http://schemas.openxmlformats.org/officeDocument/2006/relationships/hyperlink" Target="https://ecoquery.ecoinvent.org/3.11/cutoff/dataset/6600/documentation" TargetMode="External"/><Relationship Id="rId6" Type="http://schemas.openxmlformats.org/officeDocument/2006/relationships/hyperlink" Target="https://ecoquery.ecoinvent.org/3.11/cutoff/dataset/995/documentation" TargetMode="External"/><Relationship Id="rId7" Type="http://schemas.openxmlformats.org/officeDocument/2006/relationships/hyperlink" Target="https://ecoquery.ecoinvent.org/3.11/cutoff/dataset/8575/documentation" TargetMode="External"/><Relationship Id="rId8" Type="http://schemas.openxmlformats.org/officeDocument/2006/relationships/hyperlink" Target="https://ecoquery.ecoinvent.org/3.11/cutoff/dataset/9383/documentation"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drive.google.com/file/d/1JmzfF3gY1qNwijsIbaTsGXS_3NxVREmu/view?usp=drive_link" TargetMode="External"/><Relationship Id="rId10" Type="http://schemas.openxmlformats.org/officeDocument/2006/relationships/hyperlink" Target="https://drive.google.com/file/d/1OeK71H9qb83XYmLKgjHxUhomVB-wQOXW/view?usp=drive_link" TargetMode="External"/><Relationship Id="rId13" Type="http://schemas.openxmlformats.org/officeDocument/2006/relationships/hyperlink" Target="https://drive.google.com/file/d/1CywQ1hECUmAjSewAdI7uJDe1LIicvN3P/view?usp=drive_link" TargetMode="External"/><Relationship Id="rId12" Type="http://schemas.openxmlformats.org/officeDocument/2006/relationships/hyperlink" Target="https://drive.google.com/file/d/1wCUCOBhjr57gcK9OFHELf7cu_lUCcMWa/view?usp=drive_link" TargetMode="External"/><Relationship Id="rId15" Type="http://schemas.openxmlformats.org/officeDocument/2006/relationships/hyperlink" Target="https://drive.google.com/file/d/1JSqz6ooiOt6ELvSwES7LVHbcquKqndM3/view?usp=drive_link" TargetMode="External"/><Relationship Id="rId14" Type="http://schemas.openxmlformats.org/officeDocument/2006/relationships/hyperlink" Target="https://drive.google.com/file/d/1drQbwlEpBIJaUPvpc6bZguda9EdzvdKQ/view?usp=drive_link" TargetMode="External"/><Relationship Id="rId17" Type="http://schemas.openxmlformats.org/officeDocument/2006/relationships/drawing" Target="../drawings/drawing6.xml"/><Relationship Id="rId16" Type="http://schemas.openxmlformats.org/officeDocument/2006/relationships/hyperlink" Target="https://drive.google.com/file/d/1bNKBRuw1oRe999VbVg9zHmKulOu5u8uQ/view?usp=drive_link" TargetMode="External"/><Relationship Id="rId18" Type="http://schemas.openxmlformats.org/officeDocument/2006/relationships/vmlDrawing" Target="../drawings/vmlDrawing3.vml"/><Relationship Id="rId1" Type="http://schemas.openxmlformats.org/officeDocument/2006/relationships/comments" Target="../comments3.xml"/><Relationship Id="rId2" Type="http://schemas.openxmlformats.org/officeDocument/2006/relationships/hyperlink" Target="https://drive.google.com/file/d/1m5k7TmZD3Dy9USIVzBCaH-_UKCc4hnly/view?usp=drive_link" TargetMode="External"/><Relationship Id="rId3" Type="http://schemas.openxmlformats.org/officeDocument/2006/relationships/hyperlink" Target="https://drive.google.com/file/d/1MHHOTcsiaeQETBVj6VHXDWhUKwP8oIz3/view?usp=drive_link" TargetMode="External"/><Relationship Id="rId4" Type="http://schemas.openxmlformats.org/officeDocument/2006/relationships/hyperlink" Target="https://drive.google.com/file/d/1I0Y0goCMLCqUZ7VYXJXYqxOr72SlCy0D/view?usp=drive_link" TargetMode="External"/><Relationship Id="rId9" Type="http://schemas.openxmlformats.org/officeDocument/2006/relationships/hyperlink" Target="https://drive.google.com/file/d/1fa_DcZ4N5rNLKQNKZVPIUDOkw_3WQ9Cu/view?usp=drive_link" TargetMode="External"/><Relationship Id="rId5" Type="http://schemas.openxmlformats.org/officeDocument/2006/relationships/hyperlink" Target="https://drive.google.com/file/d/1im037LQTAH9_Z2B_LQxv9I7NJs9XcfIz/view?usp=drive_link" TargetMode="External"/><Relationship Id="rId6" Type="http://schemas.openxmlformats.org/officeDocument/2006/relationships/hyperlink" Target="https://drive.google.com/file/d/1wCUCOBhjr57gcK9OFHELf7cu_lUCcMWa/view?usp=drive_link" TargetMode="External"/><Relationship Id="rId7" Type="http://schemas.openxmlformats.org/officeDocument/2006/relationships/hyperlink" Target="https://drive.google.com/file/d/1xbYKIBY2cJMRB_59KSn-N0H4VLumfcVA/view?usp=drive_link" TargetMode="External"/><Relationship Id="rId8" Type="http://schemas.openxmlformats.org/officeDocument/2006/relationships/hyperlink" Target="https://drive.google.com/file/d/1FWMbLdzmcqwV16LMYADJLc6jgvrkuYe4/view?usp=drive_link"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ecoquery.ecoinvent.org/3.11/cutoff/dataset/7573/documentation" TargetMode="External"/><Relationship Id="rId42" Type="http://schemas.openxmlformats.org/officeDocument/2006/relationships/hyperlink" Target="https://ecoquery.ecoinvent.org/3.11/cutoff/dataset/7677/documentation" TargetMode="External"/><Relationship Id="rId41" Type="http://schemas.openxmlformats.org/officeDocument/2006/relationships/hyperlink" Target="https://ecoquery.ecoinvent.org/3.11/cutoff/dataset/7677/documentation" TargetMode="External"/><Relationship Id="rId44" Type="http://schemas.openxmlformats.org/officeDocument/2006/relationships/hyperlink" Target="https://ecoquery.ecoinvent.org/3.11/cutoff/dataset/15401/documentation" TargetMode="External"/><Relationship Id="rId43" Type="http://schemas.openxmlformats.org/officeDocument/2006/relationships/hyperlink" Target="https://ecoquery.ecoinvent.org/3.11/cutoff/dataset/2023" TargetMode="External"/><Relationship Id="rId46" Type="http://schemas.openxmlformats.org/officeDocument/2006/relationships/hyperlink" Target="https://ecoquery.ecoinvent.org/3.11/cutoff/dataset/22945/documentation" TargetMode="External"/><Relationship Id="rId45" Type="http://schemas.openxmlformats.org/officeDocument/2006/relationships/hyperlink" Target="https://ecoquery.ecoinvent.org/3.11/cutoff/dataset/15806/documentation" TargetMode="External"/><Relationship Id="rId48" Type="http://schemas.openxmlformats.org/officeDocument/2006/relationships/hyperlink" Target="https://ecoquery.ecoinvent.org/3.11/cutoff/dataset/13925/documentation" TargetMode="External"/><Relationship Id="rId47" Type="http://schemas.openxmlformats.org/officeDocument/2006/relationships/hyperlink" Target="https://ecoquery.ecoinvent.org/3.11/cutoff/dataset/4402/documentation" TargetMode="External"/><Relationship Id="rId186" Type="http://schemas.openxmlformats.org/officeDocument/2006/relationships/drawing" Target="../drawings/drawing7.xml"/><Relationship Id="rId185" Type="http://schemas.openxmlformats.org/officeDocument/2006/relationships/hyperlink" Target="https://ecoquery.ecoinvent.org/3.11/cutoff/dataset/1643/impact_assessment" TargetMode="External"/><Relationship Id="rId49" Type="http://schemas.openxmlformats.org/officeDocument/2006/relationships/hyperlink" Target="https://ecoquery.ecoinvent.org/3.11/cutoff/dataset/7677/documentation" TargetMode="External"/><Relationship Id="rId184" Type="http://schemas.openxmlformats.org/officeDocument/2006/relationships/hyperlink" Target="https://drive.google.com/file/d/1zXfP3zTghGzImk8HY9dBfPMEW3F665du/view?usp=drive_link" TargetMode="External"/><Relationship Id="rId31" Type="http://schemas.openxmlformats.org/officeDocument/2006/relationships/hyperlink" Target="https://ecoquery.ecoinvent.org/3.11/cutoff/dataset/9550/documentation" TargetMode="External"/><Relationship Id="rId30" Type="http://schemas.openxmlformats.org/officeDocument/2006/relationships/hyperlink" Target="https://drive.google.com/file/d/1OeK71H9qb83XYmLKgjHxUhomVB-wQOXW/view?usp=drive_link" TargetMode="External"/><Relationship Id="rId33" Type="http://schemas.openxmlformats.org/officeDocument/2006/relationships/hyperlink" Target="https://drive.google.com/file/d/1OeK71H9qb83XYmLKgjHxUhomVB-wQOXW/view?usp=drive_link" TargetMode="External"/><Relationship Id="rId183" Type="http://schemas.openxmlformats.org/officeDocument/2006/relationships/hyperlink" Target="https://drive.google.com/file/d/1b8znMUzUsNXDs_SWx_Kr3DzmX0EP-bcy/view?usp=drive_link" TargetMode="External"/><Relationship Id="rId32" Type="http://schemas.openxmlformats.org/officeDocument/2006/relationships/hyperlink" Target="https://drive.google.com/file/d/1m5k7TmZD3Dy9USIVzBCaH-_UKCc4hnly/view?usp=drive_link" TargetMode="External"/><Relationship Id="rId182" Type="http://schemas.openxmlformats.org/officeDocument/2006/relationships/hyperlink" Target="https://ecoquery.ecoinvent.org/3.11/cutoff/dataset/1370/documentation" TargetMode="External"/><Relationship Id="rId35" Type="http://schemas.openxmlformats.org/officeDocument/2006/relationships/hyperlink" Target="https://drive.google.com/file/d/1OeK71H9qb83XYmLKgjHxUhomVB-wQOXW/view?usp=drive_link" TargetMode="External"/><Relationship Id="rId181" Type="http://schemas.openxmlformats.org/officeDocument/2006/relationships/hyperlink" Target="https://drive.google.com/file/d/183umUp1VQLA0OEhPoxXmVg4qlD8rqYJI/view?usp=drive_link" TargetMode="External"/><Relationship Id="rId34" Type="http://schemas.openxmlformats.org/officeDocument/2006/relationships/hyperlink" Target="https://ecoquery.ecoinvent.org/3.11/cutoff/dataset/9550/documentation" TargetMode="External"/><Relationship Id="rId180" Type="http://schemas.openxmlformats.org/officeDocument/2006/relationships/hyperlink" Target="https://ecoquery.ecoinvent.org/3.11/cutoff/search?query=market+for+concrete%2C+20MPa&amp;currentPage=1&amp;pageSize=10&amp;searchBy=activity" TargetMode="External"/><Relationship Id="rId37" Type="http://schemas.openxmlformats.org/officeDocument/2006/relationships/hyperlink" Target="https://ecoquery.ecoinvent.org/3.11/cutoff/dataset/5813/documentation" TargetMode="External"/><Relationship Id="rId176" Type="http://schemas.openxmlformats.org/officeDocument/2006/relationships/hyperlink" Target="https://ecoquery.ecoinvent.org/3.11/cutoff/search?query=market+for+concrete%2C+20MPa&amp;currentPage=1&amp;pageSize=10&amp;searchBy=activity" TargetMode="External"/><Relationship Id="rId36" Type="http://schemas.openxmlformats.org/officeDocument/2006/relationships/hyperlink" Target="https://ecoquery.ecoinvent.org/3.11/cutoff/dataset/8406/documentation" TargetMode="External"/><Relationship Id="rId175" Type="http://schemas.openxmlformats.org/officeDocument/2006/relationships/hyperlink" Target="https://drive.google.com/file/d/1b8znMUzUsNXDs_SWx_Kr3DzmX0EP-bcy/view?usp=drive_link" TargetMode="External"/><Relationship Id="rId39" Type="http://schemas.openxmlformats.org/officeDocument/2006/relationships/hyperlink" Target="https://ecoquery.ecoinvent.org/3.11/cutoff/dataset/8590/documentation" TargetMode="External"/><Relationship Id="rId174" Type="http://schemas.openxmlformats.org/officeDocument/2006/relationships/hyperlink" Target="https://drive.google.com/file/d/1Pajg-K5cUcYAoyZnWtHcP9xVXmNRRFRl/view?usp=drive_link" TargetMode="External"/><Relationship Id="rId38" Type="http://schemas.openxmlformats.org/officeDocument/2006/relationships/hyperlink" Target="https://drive.google.com/file/d/1xbYKIBY2cJMRB_59KSn-N0H4VLumfcVA/view?usp=drive_link" TargetMode="External"/><Relationship Id="rId173" Type="http://schemas.openxmlformats.org/officeDocument/2006/relationships/hyperlink" Target="https://drive.google.com/file/d/1tBiwLYl1brvZLELjsKFbEdGrHWSi1B5q/view?usp=drive_link" TargetMode="External"/><Relationship Id="rId179" Type="http://schemas.openxmlformats.org/officeDocument/2006/relationships/hyperlink" Target="https://ecoquery.ecoinvent.org/3.11/cutoff/search?query=market+for+concrete%2C+20MPa&amp;currentPage=1&amp;pageSize=10&amp;searchBy=activity" TargetMode="External"/><Relationship Id="rId178" Type="http://schemas.openxmlformats.org/officeDocument/2006/relationships/hyperlink" Target="https://ecoquery.ecoinvent.org/3.11/cutoff/search?query=market+for+concrete%2C+20MPa&amp;currentPage=1&amp;pageSize=10&amp;searchBy=activity" TargetMode="External"/><Relationship Id="rId177" Type="http://schemas.openxmlformats.org/officeDocument/2006/relationships/hyperlink" Target="https://ecoquery.ecoinvent.org/3.11/cutoff/search?query=market+for+concrete%2C+20MPa&amp;currentPage=1&amp;pageSize=10&amp;searchBy=activity" TargetMode="External"/><Relationship Id="rId20" Type="http://schemas.openxmlformats.org/officeDocument/2006/relationships/hyperlink" Target="https://ecoquery.ecoinvent.org/3.11/cutoff/dataset/23082/documentation" TargetMode="External"/><Relationship Id="rId22" Type="http://schemas.openxmlformats.org/officeDocument/2006/relationships/hyperlink" Target="https://ecoquery.ecoinvent.org/3.11/cutoff/dataset/614/documentation" TargetMode="External"/><Relationship Id="rId21" Type="http://schemas.openxmlformats.org/officeDocument/2006/relationships/hyperlink" Target="https://ecoquery.ecoinvent.org/3.11/cutoff/dataset/22601/documentation" TargetMode="External"/><Relationship Id="rId24" Type="http://schemas.openxmlformats.org/officeDocument/2006/relationships/hyperlink" Target="https://ecoquery.ecoinvent.org/3.11/cutoff/dataset/1100/documentation" TargetMode="External"/><Relationship Id="rId23" Type="http://schemas.openxmlformats.org/officeDocument/2006/relationships/hyperlink" Target="https://drive.google.com/file/d/1IZVeGdpVIHlFkeC7ay9y4xUCvQ_wVO0B/view?usp=drive_link" TargetMode="External"/><Relationship Id="rId26" Type="http://schemas.openxmlformats.org/officeDocument/2006/relationships/hyperlink" Target="https://ecoquery.ecoinvent.org/3.11/cutoff/dataset/12628/documentation" TargetMode="External"/><Relationship Id="rId25" Type="http://schemas.openxmlformats.org/officeDocument/2006/relationships/hyperlink" Target="https://drive.google.com/file/d/1fa_DcZ4N5rNLKQNKZVPIUDOkw_3WQ9Cu/view?usp=drive_link" TargetMode="External"/><Relationship Id="rId28" Type="http://schemas.openxmlformats.org/officeDocument/2006/relationships/hyperlink" Target="https://ecoquery.ecoinvent.org/3.11/cutoff/dataset/23037/documentation" TargetMode="External"/><Relationship Id="rId27" Type="http://schemas.openxmlformats.org/officeDocument/2006/relationships/hyperlink" Target="https://ecoquery.ecoinvent.org/3.11/cutoff/dataset/13029/documentation" TargetMode="External"/><Relationship Id="rId29" Type="http://schemas.openxmlformats.org/officeDocument/2006/relationships/hyperlink" Target="https://ecoquery.ecoinvent.org/3.11/cutoff/dataset/7677/documentation" TargetMode="External"/><Relationship Id="rId11" Type="http://schemas.openxmlformats.org/officeDocument/2006/relationships/hyperlink" Target="https://ecoquery.ecoinvent.org/3.11/cutoff/dataset/24863/documentation" TargetMode="External"/><Relationship Id="rId10" Type="http://schemas.openxmlformats.org/officeDocument/2006/relationships/hyperlink" Target="https://ecoquery.ecoinvent.org/3.11/cutoff/dataset/24664/documentation" TargetMode="External"/><Relationship Id="rId13" Type="http://schemas.openxmlformats.org/officeDocument/2006/relationships/hyperlink" Target="https://ecoquery.ecoinvent.org/3.11/cutoff/dataset/25069/documentation" TargetMode="External"/><Relationship Id="rId12" Type="http://schemas.openxmlformats.org/officeDocument/2006/relationships/hyperlink" Target="https://ecoquery.ecoinvent.org/3.11/cutoff/dataset/25033/documentation" TargetMode="External"/><Relationship Id="rId15" Type="http://schemas.openxmlformats.org/officeDocument/2006/relationships/hyperlink" Target="https://ecoquery.ecoinvent.org/3.11/cutoff/dataset/29248/documentation" TargetMode="External"/><Relationship Id="rId14" Type="http://schemas.openxmlformats.org/officeDocument/2006/relationships/hyperlink" Target="https://ecoquery.ecoinvent.org/3.11/cutoff/dataset/25192/documentation" TargetMode="External"/><Relationship Id="rId17" Type="http://schemas.openxmlformats.org/officeDocument/2006/relationships/hyperlink" Target="https://drive.google.com/file/d/1GkFO8Ni4POkZ0hofKo9Sn_694SCum8NR/view?usp=drive_link" TargetMode="External"/><Relationship Id="rId16" Type="http://schemas.openxmlformats.org/officeDocument/2006/relationships/hyperlink" Target="https://drive.google.com/file/d/1wfwPuTc_bjkmw-_H1WqY3kQ2IUwbBrEW/view?usp=drive_link" TargetMode="External"/><Relationship Id="rId19" Type="http://schemas.openxmlformats.org/officeDocument/2006/relationships/hyperlink" Target="https://ecoquery.ecoinvent.org/3.11/cutoff/dataset/23614/impact_assessment" TargetMode="External"/><Relationship Id="rId18" Type="http://schemas.openxmlformats.org/officeDocument/2006/relationships/hyperlink" Target="https://ecoquery.ecoinvent.org/3.11/cutoff/dataset/23720/impact_assessment" TargetMode="External"/><Relationship Id="rId84" Type="http://schemas.openxmlformats.org/officeDocument/2006/relationships/hyperlink" Target="https://drive.google.com/file/d/1lS3KUhaMOMb1hKD6BGRyBGZb-GGMDGCJ/view?usp=drive_link" TargetMode="External"/><Relationship Id="rId83" Type="http://schemas.openxmlformats.org/officeDocument/2006/relationships/hyperlink" Target="https://drive.google.com/file/d/19_OmT6hUcHjsUMgQhCnOhB_TsXIpwQrm/view?usp=drive_link" TargetMode="External"/><Relationship Id="rId86" Type="http://schemas.openxmlformats.org/officeDocument/2006/relationships/hyperlink" Target="https://ecoquery.ecoinvent.org/3.10.1/apos/dataset/20467/documentation" TargetMode="External"/><Relationship Id="rId85" Type="http://schemas.openxmlformats.org/officeDocument/2006/relationships/hyperlink" Target="https://drive.google.com/file/d/1CjYLaONDkV5trgznVODwo0kjmOjpnmzf/view?usp=drive_link" TargetMode="External"/><Relationship Id="rId88" Type="http://schemas.openxmlformats.org/officeDocument/2006/relationships/hyperlink" Target="https://ecoquery.ecoinvent.org/3.10.1/cutoff/dataset/21959/documentation" TargetMode="External"/><Relationship Id="rId150" Type="http://schemas.openxmlformats.org/officeDocument/2006/relationships/hyperlink" Target="https://drive.google.com/file/d/1Xzqm6y46eNIwiRxQxMf4ipoN4kSi2d9z/view?usp=drive_link" TargetMode="External"/><Relationship Id="rId87" Type="http://schemas.openxmlformats.org/officeDocument/2006/relationships/hyperlink" Target="https://ecoquery.ecoinvent.org/3.10.1/cutoff/dataset/20105/documentation" TargetMode="External"/><Relationship Id="rId89" Type="http://schemas.openxmlformats.org/officeDocument/2006/relationships/hyperlink" Target="https://drive.google.com/file/d/1Xzqm6y46eNIwiRxQxMf4ipoN4kSi2d9z/view?usp=drive_link" TargetMode="External"/><Relationship Id="rId80" Type="http://schemas.openxmlformats.org/officeDocument/2006/relationships/hyperlink" Target="https://drive.google.com/file/d/1I8aMhC0Gr5KbVgov_q-l1WJDi0aPRWFH/view?usp=drive_link" TargetMode="External"/><Relationship Id="rId82" Type="http://schemas.openxmlformats.org/officeDocument/2006/relationships/hyperlink" Target="https://drive.google.com/file/d/1YZxZHPb-gXLtoD9i7d1S7C5Kp9KzJqoV/view?usp=drive_link" TargetMode="External"/><Relationship Id="rId81" Type="http://schemas.openxmlformats.org/officeDocument/2006/relationships/hyperlink" Target="https://drive.google.com/file/d/1Y0ZAH3PcIXhux3GFf3FFrW5LCucG2Jir/view?usp=drive_link" TargetMode="External"/><Relationship Id="rId1" Type="http://schemas.openxmlformats.org/officeDocument/2006/relationships/hyperlink" Target="https://ecoquery.ecoinvent.org/3.11/apos/dataset/10867/impact_assessment" TargetMode="External"/><Relationship Id="rId2" Type="http://schemas.openxmlformats.org/officeDocument/2006/relationships/hyperlink" Target="https://ecoquery.ecoinvent.org/3.11/cutoff/dataset/10867/documentation" TargetMode="External"/><Relationship Id="rId3" Type="http://schemas.openxmlformats.org/officeDocument/2006/relationships/hyperlink" Target="https://ecoquery.ecoinvent.org/3.11/cutoff/dataset/10723/documentation" TargetMode="External"/><Relationship Id="rId149" Type="http://schemas.openxmlformats.org/officeDocument/2006/relationships/hyperlink" Target="https://drive.google.com/file/d/1sgOUPBez4EUCf-SH7yZx5aj3arT7Ao49/view?usp=drive_link" TargetMode="External"/><Relationship Id="rId4" Type="http://schemas.openxmlformats.org/officeDocument/2006/relationships/hyperlink" Target="https://ecoquery.ecoinvent.org/3.11/cutoff/dataset/12077/impact_assessment" TargetMode="External"/><Relationship Id="rId148" Type="http://schemas.openxmlformats.org/officeDocument/2006/relationships/hyperlink" Target="https://drive.google.com/file/d/1sgOUPBez4EUCf-SH7yZx5aj3arT7Ao49/view?usp=drive_link" TargetMode="External"/><Relationship Id="rId9" Type="http://schemas.openxmlformats.org/officeDocument/2006/relationships/hyperlink" Target="https://ecoquery.ecoinvent.org/3.11/cutoff/dataset/11808/documentation" TargetMode="External"/><Relationship Id="rId143" Type="http://schemas.openxmlformats.org/officeDocument/2006/relationships/hyperlink" Target="https://drive.google.com/file/d/1Xzqm6y46eNIwiRxQxMf4ipoN4kSi2d9z/view?usp=drive_link" TargetMode="External"/><Relationship Id="rId142" Type="http://schemas.openxmlformats.org/officeDocument/2006/relationships/hyperlink" Target="https://drive.google.com/file/d/1sgOUPBez4EUCf-SH7yZx5aj3arT7Ao49/view?usp=drive_link" TargetMode="External"/><Relationship Id="rId141" Type="http://schemas.openxmlformats.org/officeDocument/2006/relationships/hyperlink" Target="https://drive.google.com/file/d/1Xzqm6y46eNIwiRxQxMf4ipoN4kSi2d9z/view?usp=drive_link" TargetMode="External"/><Relationship Id="rId140" Type="http://schemas.openxmlformats.org/officeDocument/2006/relationships/hyperlink" Target="https://drive.google.com/file/d/1sgOUPBez4EUCf-SH7yZx5aj3arT7Ao49/view?usp=drive_link" TargetMode="External"/><Relationship Id="rId5" Type="http://schemas.openxmlformats.org/officeDocument/2006/relationships/hyperlink" Target="https://ecoquery.ecoinvent.org/3.11/cutoff/dataset/11560/documentation" TargetMode="External"/><Relationship Id="rId147" Type="http://schemas.openxmlformats.org/officeDocument/2006/relationships/hyperlink" Target="https://drive.google.com/file/d/1sgOUPBez4EUCf-SH7yZx5aj3arT7Ao49/view?usp=drive_link" TargetMode="External"/><Relationship Id="rId6" Type="http://schemas.openxmlformats.org/officeDocument/2006/relationships/hyperlink" Target="https://ecoquery.ecoinvent.org/3.11/cutoff/dataset/10618/documentation" TargetMode="External"/><Relationship Id="rId146" Type="http://schemas.openxmlformats.org/officeDocument/2006/relationships/hyperlink" Target="https://drive.google.com/file/d/1sgOUPBez4EUCf-SH7yZx5aj3arT7Ao49/view?usp=drive_link" TargetMode="External"/><Relationship Id="rId7" Type="http://schemas.openxmlformats.org/officeDocument/2006/relationships/hyperlink" Target="https://ecoquery.ecoinvent.org/3.11/cutoff/dataset/11724/documentation" TargetMode="External"/><Relationship Id="rId145" Type="http://schemas.openxmlformats.org/officeDocument/2006/relationships/hyperlink" Target="https://drive.google.com/file/d/1Xzqm6y46eNIwiRxQxMf4ipoN4kSi2d9z/view?usp=drive_link" TargetMode="External"/><Relationship Id="rId8" Type="http://schemas.openxmlformats.org/officeDocument/2006/relationships/hyperlink" Target="https://ecoquery.ecoinvent.org/3.11/cutoff/dataset/10725/documentation" TargetMode="External"/><Relationship Id="rId144" Type="http://schemas.openxmlformats.org/officeDocument/2006/relationships/hyperlink" Target="https://drive.google.com/file/d/1sgOUPBez4EUCf-SH7yZx5aj3arT7Ao49/view?usp=drive_link" TargetMode="External"/><Relationship Id="rId73" Type="http://schemas.openxmlformats.org/officeDocument/2006/relationships/hyperlink" Target="https://ecoquery.ecoinvent.org/3.11/cutoff/dataset/21750/documentation" TargetMode="External"/><Relationship Id="rId72" Type="http://schemas.openxmlformats.org/officeDocument/2006/relationships/hyperlink" Target="https://ecoquery.ecoinvent.org/3.11/cutoff/dataset/20027/documentation" TargetMode="External"/><Relationship Id="rId75" Type="http://schemas.openxmlformats.org/officeDocument/2006/relationships/hyperlink" Target="https://drive.google.com/file/d/1I8aMhC0Gr5KbVgov_q-l1WJDi0aPRWFH/view?usp=drive_link" TargetMode="External"/><Relationship Id="rId74" Type="http://schemas.openxmlformats.org/officeDocument/2006/relationships/hyperlink" Target="https://ecoquery.ecoinvent.org/3.11/cutoff/dataset/6250/documentation" TargetMode="External"/><Relationship Id="rId77" Type="http://schemas.openxmlformats.org/officeDocument/2006/relationships/hyperlink" Target="https://ecoquery.ecoinvent.org/3.11/cutoff/dataset/21750/documentation" TargetMode="External"/><Relationship Id="rId76" Type="http://schemas.openxmlformats.org/officeDocument/2006/relationships/hyperlink" Target="https://ecoquery.ecoinvent.org/3.11/cutoff/dataset/20027/documentation" TargetMode="External"/><Relationship Id="rId79" Type="http://schemas.openxmlformats.org/officeDocument/2006/relationships/hyperlink" Target="https://drive.google.com/file/d/1YoGTDA0It7dWXMEPbavJdJyDOWhg9Kj9/view?usp=drive_link" TargetMode="External"/><Relationship Id="rId78" Type="http://schemas.openxmlformats.org/officeDocument/2006/relationships/hyperlink" Target="https://drive.google.com/file/d/19dFFAJi_gPIG6afQfXnYiUXo9BGfGvcq/view?usp=drive_link" TargetMode="External"/><Relationship Id="rId71" Type="http://schemas.openxmlformats.org/officeDocument/2006/relationships/hyperlink" Target="https://ecoquery.ecoinvent.org/3.11/cutoff/dataset/18120/documentation" TargetMode="External"/><Relationship Id="rId70" Type="http://schemas.openxmlformats.org/officeDocument/2006/relationships/hyperlink" Target="https://ecoquery.ecoinvent.org/3.11/cutoff/dataset/18120/documentation" TargetMode="External"/><Relationship Id="rId139" Type="http://schemas.openxmlformats.org/officeDocument/2006/relationships/hyperlink" Target="https://drive.google.com/file/d/1Xzqm6y46eNIwiRxQxMf4ipoN4kSi2d9z/view?usp=drive_link" TargetMode="External"/><Relationship Id="rId138" Type="http://schemas.openxmlformats.org/officeDocument/2006/relationships/hyperlink" Target="https://drive.google.com/file/d/1sgOUPBez4EUCf-SH7yZx5aj3arT7Ao49/view?usp=drive_link" TargetMode="External"/><Relationship Id="rId137" Type="http://schemas.openxmlformats.org/officeDocument/2006/relationships/hyperlink" Target="https://drive.google.com/file/d/1sgOUPBez4EUCf-SH7yZx5aj3arT7Ao49/view?usp=drive_link" TargetMode="External"/><Relationship Id="rId132" Type="http://schemas.openxmlformats.org/officeDocument/2006/relationships/hyperlink" Target="https://drive.google.com/file/d/1Xzqm6y46eNIwiRxQxMf4ipoN4kSi2d9z/view?usp=drive_link" TargetMode="External"/><Relationship Id="rId131" Type="http://schemas.openxmlformats.org/officeDocument/2006/relationships/hyperlink" Target="https://drive.google.com/file/d/1sgOUPBez4EUCf-SH7yZx5aj3arT7Ao49/view?usp=drive_link" TargetMode="External"/><Relationship Id="rId130" Type="http://schemas.openxmlformats.org/officeDocument/2006/relationships/hyperlink" Target="https://drive.google.com/file/d/1sgOUPBez4EUCf-SH7yZx5aj3arT7Ao49/view?usp=drive_link" TargetMode="External"/><Relationship Id="rId136" Type="http://schemas.openxmlformats.org/officeDocument/2006/relationships/hyperlink" Target="https://drive.google.com/file/d/1sgOUPBez4EUCf-SH7yZx5aj3arT7Ao49/view?usp=drive_link" TargetMode="External"/><Relationship Id="rId135" Type="http://schemas.openxmlformats.org/officeDocument/2006/relationships/hyperlink" Target="https://drive.google.com/file/d/1sgOUPBez4EUCf-SH7yZx5aj3arT7Ao49/view?usp=drive_link" TargetMode="External"/><Relationship Id="rId134" Type="http://schemas.openxmlformats.org/officeDocument/2006/relationships/hyperlink" Target="https://drive.google.com/file/d/1JmzfF3gY1qNwijsIbaTsGXS_3NxVREmu/view?usp=drive_link" TargetMode="External"/><Relationship Id="rId133" Type="http://schemas.openxmlformats.org/officeDocument/2006/relationships/hyperlink" Target="https://drive.google.com/file/d/1sgOUPBez4EUCf-SH7yZx5aj3arT7Ao49/view?usp=drive_link" TargetMode="External"/><Relationship Id="rId62" Type="http://schemas.openxmlformats.org/officeDocument/2006/relationships/hyperlink" Target="https://ecoquery.ecoinvent.org/3.11/cutoff/dataset/92940/documentation" TargetMode="External"/><Relationship Id="rId61" Type="http://schemas.openxmlformats.org/officeDocument/2006/relationships/hyperlink" Target="https://ecoquery.ecoinvent.org/3.11/cutoff/dataset/93084/documentation" TargetMode="External"/><Relationship Id="rId64" Type="http://schemas.openxmlformats.org/officeDocument/2006/relationships/hyperlink" Target="https://ecoquery.ecoinvent.org/3.11/cutoff/dataset/21959/documentation" TargetMode="External"/><Relationship Id="rId63" Type="http://schemas.openxmlformats.org/officeDocument/2006/relationships/hyperlink" Target="https://ecoquery.ecoinvent.org/3.11/cutoff/dataset/20105/documentation" TargetMode="External"/><Relationship Id="rId66" Type="http://schemas.openxmlformats.org/officeDocument/2006/relationships/hyperlink" Target="https://ecoquery.ecoinvent.org/3.11/cutoff/dataset/3222/documentation" TargetMode="External"/><Relationship Id="rId172" Type="http://schemas.openxmlformats.org/officeDocument/2006/relationships/hyperlink" Target="https://drive.google.com/file/d/1tBiwLYl1brvZLELjsKFbEdGrHWSi1B5q/view?usp=drive_link" TargetMode="External"/><Relationship Id="rId65" Type="http://schemas.openxmlformats.org/officeDocument/2006/relationships/hyperlink" Target="https://ecoquery.ecoinvent.org/3.11/cutoff/dataset/6889/documentation" TargetMode="External"/><Relationship Id="rId171" Type="http://schemas.openxmlformats.org/officeDocument/2006/relationships/hyperlink" Target="https://ecoquery.ecoinvent.org/3.11/cutoff/dataset/17871/documentation" TargetMode="External"/><Relationship Id="rId68" Type="http://schemas.openxmlformats.org/officeDocument/2006/relationships/hyperlink" Target="https://ecoquery.ecoinvent.org/3.11/cutoff/dataset/17609/documentation" TargetMode="External"/><Relationship Id="rId170" Type="http://schemas.openxmlformats.org/officeDocument/2006/relationships/hyperlink" Target="https://ecoquery.ecoinvent.org/3.11/cutoff/dataset/15777/documentation" TargetMode="External"/><Relationship Id="rId67" Type="http://schemas.openxmlformats.org/officeDocument/2006/relationships/hyperlink" Target="https://ecoquery.ecoinvent.org/3.11/cutoff/dataset/6889/documentation" TargetMode="External"/><Relationship Id="rId60" Type="http://schemas.openxmlformats.org/officeDocument/2006/relationships/hyperlink" Target="https://ecoquery.ecoinvent.org/3.11/cutoff/dataset/18428/documentation" TargetMode="External"/><Relationship Id="rId165" Type="http://schemas.openxmlformats.org/officeDocument/2006/relationships/hyperlink" Target="https://drive.google.com/file/d/1dTnTY1UuoNV5Q4aNW6FjT3wTHKv9JPJp/view?usp=drive_link" TargetMode="External"/><Relationship Id="rId69" Type="http://schemas.openxmlformats.org/officeDocument/2006/relationships/hyperlink" Target="https://ecoquery.ecoinvent.org/3.11/cutoff/dataset/18819/documentation" TargetMode="External"/><Relationship Id="rId164" Type="http://schemas.openxmlformats.org/officeDocument/2006/relationships/hyperlink" Target="https://drive.google.com/file/d/1AdbDcVEL1OaVWjWoqjicivWLbO83p7Cb/view?usp=drive_link" TargetMode="External"/><Relationship Id="rId163" Type="http://schemas.openxmlformats.org/officeDocument/2006/relationships/hyperlink" Target="https://drive.google.com/file/d/1dTnTY1UuoNV5Q4aNW6FjT3wTHKv9JPJp/view?usp=drive_link" TargetMode="External"/><Relationship Id="rId162" Type="http://schemas.openxmlformats.org/officeDocument/2006/relationships/hyperlink" Target="https://drive.google.com/file/d/1dTnTY1UuoNV5Q4aNW6FjT3wTHKv9JPJp/view?usp=drive_link" TargetMode="External"/><Relationship Id="rId169" Type="http://schemas.openxmlformats.org/officeDocument/2006/relationships/hyperlink" Target="https://ecoquery.ecoinvent.org/3.11/cutoff/dataset/15376/documentation" TargetMode="External"/><Relationship Id="rId168" Type="http://schemas.openxmlformats.org/officeDocument/2006/relationships/hyperlink" Target="https://drive.google.com/file/d/1bNvouGpSAXPWE8NHNigjl9DyXdEDPxhe/view?usp=drive_link" TargetMode="External"/><Relationship Id="rId167" Type="http://schemas.openxmlformats.org/officeDocument/2006/relationships/hyperlink" Target="https://drive.google.com/file/d/1tBiwLYl1brvZLELjsKFbEdGrHWSi1B5q/view?usp=drive_link" TargetMode="External"/><Relationship Id="rId166" Type="http://schemas.openxmlformats.org/officeDocument/2006/relationships/hyperlink" Target="https://drive.google.com/file/d/1b8znMUzUsNXDs_SWx_Kr3DzmX0EP-bcy/view?usp=drive_link" TargetMode="External"/><Relationship Id="rId51" Type="http://schemas.openxmlformats.org/officeDocument/2006/relationships/hyperlink" Target="https://ecoquery.ecoinvent.org/3.11/cutoff/dataset/8302/documentation" TargetMode="External"/><Relationship Id="rId50" Type="http://schemas.openxmlformats.org/officeDocument/2006/relationships/hyperlink" Target="https://drive.google.com/file/d/1MHHOTcsiaeQETBVj6VHXDWhUKwP8oIz3/view?usp=drive_link" TargetMode="External"/><Relationship Id="rId53" Type="http://schemas.openxmlformats.org/officeDocument/2006/relationships/hyperlink" Target="https://ecoquery.ecoinvent.org/3.11/cutoff/dataset/10034/documentation" TargetMode="External"/><Relationship Id="rId52" Type="http://schemas.openxmlformats.org/officeDocument/2006/relationships/hyperlink" Target="https://ecoquery.ecoinvent.org/3.11/cutoff/dataset/720/documentation" TargetMode="External"/><Relationship Id="rId55" Type="http://schemas.openxmlformats.org/officeDocument/2006/relationships/hyperlink" Target="https://ecoquery.ecoinvent.org/3.11/cutoff/dataset/93796/documentation" TargetMode="External"/><Relationship Id="rId161" Type="http://schemas.openxmlformats.org/officeDocument/2006/relationships/hyperlink" Target="https://drive.google.com/file/d/1dTnTY1UuoNV5Q4aNW6FjT3wTHKv9JPJp/view?usp=drive_link" TargetMode="External"/><Relationship Id="rId54" Type="http://schemas.openxmlformats.org/officeDocument/2006/relationships/hyperlink" Target="https://ecoquery.ecoinvent.org/3.11/cutoff/dataset/92952/documentation" TargetMode="External"/><Relationship Id="rId160" Type="http://schemas.openxmlformats.org/officeDocument/2006/relationships/hyperlink" Target="https://drive.google.com/file/d/1dTnTY1UuoNV5Q4aNW6FjT3wTHKv9JPJp/view?usp=drive_link" TargetMode="External"/><Relationship Id="rId57" Type="http://schemas.openxmlformats.org/officeDocument/2006/relationships/hyperlink" Target="https://ecoquery.ecoinvent.org/3.11/cutoff/dataset/29244/documentation" TargetMode="External"/><Relationship Id="rId56" Type="http://schemas.openxmlformats.org/officeDocument/2006/relationships/hyperlink" Target="https://ecoquery.ecoinvent.org/3.11/cutoff/dataset/27784/documentation" TargetMode="External"/><Relationship Id="rId159" Type="http://schemas.openxmlformats.org/officeDocument/2006/relationships/hyperlink" Target="https://drive.google.com/file/d/1dTnTY1UuoNV5Q4aNW6FjT3wTHKv9JPJp/view?usp=drive_link" TargetMode="External"/><Relationship Id="rId59" Type="http://schemas.openxmlformats.org/officeDocument/2006/relationships/hyperlink" Target="https://ecoquery.ecoinvent.org/3.11/cutoff/dataset/18330/documentation" TargetMode="External"/><Relationship Id="rId154" Type="http://schemas.openxmlformats.org/officeDocument/2006/relationships/hyperlink" Target="https://drive.google.com/file/d/1dTnTY1UuoNV5Q4aNW6FjT3wTHKv9JPJp/view?usp=drive_link" TargetMode="External"/><Relationship Id="rId58" Type="http://schemas.openxmlformats.org/officeDocument/2006/relationships/hyperlink" Target="https://ecoquery.ecoinvent.org/3.11/cutoff/dataset/5563/documentation" TargetMode="External"/><Relationship Id="rId153" Type="http://schemas.openxmlformats.org/officeDocument/2006/relationships/hyperlink" Target="https://drive.google.com/file/d/1dTnTY1UuoNV5Q4aNW6FjT3wTHKv9JPJp/view?usp=drive_link" TargetMode="External"/><Relationship Id="rId152" Type="http://schemas.openxmlformats.org/officeDocument/2006/relationships/hyperlink" Target="https://drive.google.com/file/d/1dTnTY1UuoNV5Q4aNW6FjT3wTHKv9JPJp/view?usp=drive_link" TargetMode="External"/><Relationship Id="rId151" Type="http://schemas.openxmlformats.org/officeDocument/2006/relationships/hyperlink" Target="https://drive.google.com/file/d/1sgOUPBez4EUCf-SH7yZx5aj3arT7Ao49/view?usp=drive_link" TargetMode="External"/><Relationship Id="rId158" Type="http://schemas.openxmlformats.org/officeDocument/2006/relationships/hyperlink" Target="https://drive.google.com/file/d/1dTnTY1UuoNV5Q4aNW6FjT3wTHKv9JPJp/view?usp=drive_link" TargetMode="External"/><Relationship Id="rId157" Type="http://schemas.openxmlformats.org/officeDocument/2006/relationships/hyperlink" Target="https://drive.google.com/file/d/1dTnTY1UuoNV5Q4aNW6FjT3wTHKv9JPJp/view?usp=drive_link" TargetMode="External"/><Relationship Id="rId156" Type="http://schemas.openxmlformats.org/officeDocument/2006/relationships/hyperlink" Target="https://drive.google.com/file/d/1dTnTY1UuoNV5Q4aNW6FjT3wTHKv9JPJp/view?usp=drive_link" TargetMode="External"/><Relationship Id="rId155" Type="http://schemas.openxmlformats.org/officeDocument/2006/relationships/hyperlink" Target="https://drive.google.com/file/d/1dTnTY1UuoNV5Q4aNW6FjT3wTHKv9JPJp/view?usp=drive_link" TargetMode="External"/><Relationship Id="rId107" Type="http://schemas.openxmlformats.org/officeDocument/2006/relationships/hyperlink" Target="https://drive.google.com/file/d/1BHPFgqGKYlzivn-unLm_SYixLd8yzgGs/view?usp=drive_link" TargetMode="External"/><Relationship Id="rId106" Type="http://schemas.openxmlformats.org/officeDocument/2006/relationships/hyperlink" Target="https://drive.google.com/file/d/1BHPFgqGKYlzivn-unLm_SYixLd8yzgGs/view?usp=drive_link" TargetMode="External"/><Relationship Id="rId105" Type="http://schemas.openxmlformats.org/officeDocument/2006/relationships/hyperlink" Target="https://drive.google.com/file/d/1BHPFgqGKYlzivn-unLm_SYixLd8yzgGs/view?usp=drive_link" TargetMode="External"/><Relationship Id="rId104" Type="http://schemas.openxmlformats.org/officeDocument/2006/relationships/hyperlink" Target="https://drive.google.com/file/d/1xmr6yzuz1JGUJ80QnJWwcOq1WuVsTwOU/view?usp=drive_link" TargetMode="External"/><Relationship Id="rId109" Type="http://schemas.openxmlformats.org/officeDocument/2006/relationships/hyperlink" Target="https://drive.google.com/file/d/1xmr6yzuz1JGUJ80QnJWwcOq1WuVsTwOU/view?usp=drive_link" TargetMode="External"/><Relationship Id="rId108" Type="http://schemas.openxmlformats.org/officeDocument/2006/relationships/hyperlink" Target="https://drive.google.com/file/d/1BHPFgqGKYlzivn-unLm_SYixLd8yzgGs/view?usp=drive_link" TargetMode="External"/><Relationship Id="rId103" Type="http://schemas.openxmlformats.org/officeDocument/2006/relationships/hyperlink" Target="https://drive.google.com/file/d/1xmr6yzuz1JGUJ80QnJWwcOq1WuVsTwOU/view?usp=drive_link" TargetMode="External"/><Relationship Id="rId102" Type="http://schemas.openxmlformats.org/officeDocument/2006/relationships/hyperlink" Target="https://drive.google.com/file/d/1xmr6yzuz1JGUJ80QnJWwcOq1WuVsTwOU/view?usp=drive_link" TargetMode="External"/><Relationship Id="rId101" Type="http://schemas.openxmlformats.org/officeDocument/2006/relationships/hyperlink" Target="https://drive.google.com/file/d/1fiW43Z7fGSUTjRPSMI6-Z_puRJxp2zyo/view?usp=drive_link" TargetMode="External"/><Relationship Id="rId100" Type="http://schemas.openxmlformats.org/officeDocument/2006/relationships/hyperlink" Target="https://drive.google.com/file/d/1pFqat_Yo-ZoOx61O8qUVBebEJZBDPoGd/view?usp=drive_link" TargetMode="External"/><Relationship Id="rId129" Type="http://schemas.openxmlformats.org/officeDocument/2006/relationships/hyperlink" Target="https://drive.google.com/file/d/1BwKrTgff-5elQhOJxkVJp1Dl4CkYArKD/view?usp=drive_link" TargetMode="External"/><Relationship Id="rId128" Type="http://schemas.openxmlformats.org/officeDocument/2006/relationships/hyperlink" Target="https://drive.google.com/file/d/1BwKrTgff-5elQhOJxkVJp1Dl4CkYArKD/view?usp=drive_link" TargetMode="External"/><Relationship Id="rId127" Type="http://schemas.openxmlformats.org/officeDocument/2006/relationships/hyperlink" Target="https://drive.google.com/file/d/1I0Y0goCMLCqUZ7VYXJXYqxOr72SlCy0D/view?usp=drive_link" TargetMode="External"/><Relationship Id="rId126" Type="http://schemas.openxmlformats.org/officeDocument/2006/relationships/hyperlink" Target="https://drive.google.com/file/d/1I0Y0goCMLCqUZ7VYXJXYqxOr72SlCy0D/view?usp=drive_link" TargetMode="External"/><Relationship Id="rId121" Type="http://schemas.openxmlformats.org/officeDocument/2006/relationships/hyperlink" Target="https://drive.google.com/file/d/1BwKrTgff-5elQhOJxkVJp1Dl4CkYArKD/view?usp=drive_link" TargetMode="External"/><Relationship Id="rId120" Type="http://schemas.openxmlformats.org/officeDocument/2006/relationships/hyperlink" Target="https://drive.google.com/file/d/1BwKrTgff-5elQhOJxkVJp1Dl4CkYArKD/view?usp=drive_link" TargetMode="External"/><Relationship Id="rId125" Type="http://schemas.openxmlformats.org/officeDocument/2006/relationships/hyperlink" Target="https://drive.google.com/file/d/1I0Y0goCMLCqUZ7VYXJXYqxOr72SlCy0D/view?usp=drive_link" TargetMode="External"/><Relationship Id="rId124" Type="http://schemas.openxmlformats.org/officeDocument/2006/relationships/hyperlink" Target="https://drive.google.com/file/d/1I0Y0goCMLCqUZ7VYXJXYqxOr72SlCy0D/view?usp=drive_link" TargetMode="External"/><Relationship Id="rId123" Type="http://schemas.openxmlformats.org/officeDocument/2006/relationships/hyperlink" Target="https://drive.google.com/file/d/1BwKrTgff-5elQhOJxkVJp1Dl4CkYArKD/view?usp=drive_link" TargetMode="External"/><Relationship Id="rId122" Type="http://schemas.openxmlformats.org/officeDocument/2006/relationships/hyperlink" Target="https://drive.google.com/file/d/1BwKrTgff-5elQhOJxkVJp1Dl4CkYArKD/view?usp=drive_link" TargetMode="External"/><Relationship Id="rId95" Type="http://schemas.openxmlformats.org/officeDocument/2006/relationships/hyperlink" Target="http://ecoquery.ecoinvent.org/3.11/cutoff/dataset/6756/documentation" TargetMode="External"/><Relationship Id="rId94" Type="http://schemas.openxmlformats.org/officeDocument/2006/relationships/hyperlink" Target="https://drive.google.com/file/d/1ZdAWawy0ZLdACBWmS7TlPhiWJoEv9L2g/view?usp=drive_link" TargetMode="External"/><Relationship Id="rId97" Type="http://schemas.openxmlformats.org/officeDocument/2006/relationships/hyperlink" Target="http://ecoquery.ecoinvent.org/3.11/cutoff/dataset/6756/documentation" TargetMode="External"/><Relationship Id="rId96" Type="http://schemas.openxmlformats.org/officeDocument/2006/relationships/hyperlink" Target="http://ecoquery.ecoinvent.org/3.11/cutoff/dataset/3368/impact_assessment" TargetMode="External"/><Relationship Id="rId99" Type="http://schemas.openxmlformats.org/officeDocument/2006/relationships/hyperlink" Target="https://drive.google.com/file/d/1YRMvMCzvh0fokO7pFc34494u8ZnAJOVu/view?usp=drive_link" TargetMode="External"/><Relationship Id="rId98" Type="http://schemas.openxmlformats.org/officeDocument/2006/relationships/hyperlink" Target="https://drive.google.com/file/d/1OEl_mGEh8HQ9-pZnUfGBwTqMQu-3SHpo/view?usp=drive_link" TargetMode="External"/><Relationship Id="rId91" Type="http://schemas.openxmlformats.org/officeDocument/2006/relationships/hyperlink" Target="https://drive.google.com/file/d/1QOC59grWQjmLrkabknK0WaeXsNGu-WDc/view?usp=drive_link" TargetMode="External"/><Relationship Id="rId90" Type="http://schemas.openxmlformats.org/officeDocument/2006/relationships/hyperlink" Target="https://drive.google.com/file/d/1USRKzWiNumEP7k9-t71_aOf7Z3cSRW6t/view?usp=drive_link" TargetMode="External"/><Relationship Id="rId93" Type="http://schemas.openxmlformats.org/officeDocument/2006/relationships/hyperlink" Target="https://drive.google.com/file/d/1FA7LGqQyck2r-ZoXTtVRflZyJ5IZ3UUP/view?usp=drive_link" TargetMode="External"/><Relationship Id="rId92" Type="http://schemas.openxmlformats.org/officeDocument/2006/relationships/hyperlink" Target="https://drive.google.com/file/d/1sjd0NCxPM8IzFdCRSiOOK5YeO5A9QPds/view?usp=drive_link" TargetMode="External"/><Relationship Id="rId118" Type="http://schemas.openxmlformats.org/officeDocument/2006/relationships/hyperlink" Target="https://drive.google.com/file/d/1BwKrTgff-5elQhOJxkVJp1Dl4CkYArKD/view?usp=drive_link" TargetMode="External"/><Relationship Id="rId117" Type="http://schemas.openxmlformats.org/officeDocument/2006/relationships/hyperlink" Target="https://drive.google.com/file/d/1BwKrTgff-5elQhOJxkVJp1Dl4CkYArKD/view?usp=drive_link" TargetMode="External"/><Relationship Id="rId116" Type="http://schemas.openxmlformats.org/officeDocument/2006/relationships/hyperlink" Target="https://drive.google.com/file/d/1BwKrTgff-5elQhOJxkVJp1Dl4CkYArKD/view?usp=drive_link" TargetMode="External"/><Relationship Id="rId115" Type="http://schemas.openxmlformats.org/officeDocument/2006/relationships/hyperlink" Target="https://drive.google.com/file/d/1xmr6yzuz1JGUJ80QnJWwcOq1WuVsTwOU/view?usp=drive_link" TargetMode="External"/><Relationship Id="rId119" Type="http://schemas.openxmlformats.org/officeDocument/2006/relationships/hyperlink" Target="https://drive.google.com/file/d/1BwKrTgff-5elQhOJxkVJp1Dl4CkYArKD/view?usp=drive_link" TargetMode="External"/><Relationship Id="rId110" Type="http://schemas.openxmlformats.org/officeDocument/2006/relationships/hyperlink" Target="https://drive.google.com/file/d/1xmr6yzuz1JGUJ80QnJWwcOq1WuVsTwOU/view?usp=drive_link" TargetMode="External"/><Relationship Id="rId114" Type="http://schemas.openxmlformats.org/officeDocument/2006/relationships/hyperlink" Target="https://drive.google.com/file/d/1BmwLtQ7g7_bDw-PnViee74OkIJWQAbnR/view?usp=drive_link" TargetMode="External"/><Relationship Id="rId113" Type="http://schemas.openxmlformats.org/officeDocument/2006/relationships/hyperlink" Target="https://drive.google.com/file/d/1xmr6yzuz1JGUJ80QnJWwcOq1WuVsTwOU/view?usp=drive_link" TargetMode="External"/><Relationship Id="rId112" Type="http://schemas.openxmlformats.org/officeDocument/2006/relationships/hyperlink" Target="https://drive.google.com/file/d/1xmr6yzuz1JGUJ80QnJWwcOq1WuVsTwOU/view?usp=drive_link" TargetMode="External"/><Relationship Id="rId111" Type="http://schemas.openxmlformats.org/officeDocument/2006/relationships/hyperlink" Target="https://drive.google.com/file/d/1BHPFgqGKYlzivn-unLm_SYixLd8yzgGs/view?usp=drive_link"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ecoquery.ecoinvent.org/3.11/cutoff/dataset/6831/documentation" TargetMode="External"/><Relationship Id="rId22" Type="http://schemas.openxmlformats.org/officeDocument/2006/relationships/hyperlink" Target="https://api.environdec.com/api/v1/EPDLibrary/Files/37acc746-138e-49fc-311c-08dd782daa80/Data" TargetMode="External"/><Relationship Id="rId21" Type="http://schemas.openxmlformats.org/officeDocument/2006/relationships/hyperlink" Target="https://ecoquery.ecoinvent.org/3.11/cutoff/dataset/8037/documentation" TargetMode="External"/><Relationship Id="rId24" Type="http://schemas.openxmlformats.org/officeDocument/2006/relationships/hyperlink" Target="https://api.environdec.com/api/v1/EPDLibrary/Files/ba162176-b11a-49f9-cccf-08dc9affd6eb/Data" TargetMode="External"/><Relationship Id="rId23" Type="http://schemas.openxmlformats.org/officeDocument/2006/relationships/hyperlink" Target="https://www.epdturkey.org/service/detail/s-p-0017302" TargetMode="External"/><Relationship Id="rId25" Type="http://schemas.openxmlformats.org/officeDocument/2006/relationships/drawing" Target="../drawings/drawing8.xml"/><Relationship Id="rId11" Type="http://schemas.openxmlformats.org/officeDocument/2006/relationships/hyperlink" Target="https://www.sciencedirect.com/science/article/abs/pii/S0360544210001489" TargetMode="External"/><Relationship Id="rId10" Type="http://schemas.openxmlformats.org/officeDocument/2006/relationships/hyperlink" Target="https://api.environdec.com/api/v1/EPDLibrary/Files/ca053820-7ea1-4a7f-e13a-08dbf085b35e/Data" TargetMode="External"/><Relationship Id="rId13" Type="http://schemas.openxmlformats.org/officeDocument/2006/relationships/hyperlink" Target="https://www.sciencedirect.com/science/article/abs/pii/S0360544210001489" TargetMode="External"/><Relationship Id="rId12" Type="http://schemas.openxmlformats.org/officeDocument/2006/relationships/hyperlink" Target="https://publications.lib.chalmers.se/records/fulltext/218968/218968.pdf" TargetMode="External"/><Relationship Id="rId15" Type="http://schemas.openxmlformats.org/officeDocument/2006/relationships/hyperlink" Target="https://transparencycatalog.com/assets/uploads/pdf/Natural-Stone-Countertops_NSI.pdf" TargetMode="External"/><Relationship Id="rId14" Type="http://schemas.openxmlformats.org/officeDocument/2006/relationships/hyperlink" Target="https://www.environdec.com/library/epd16017" TargetMode="External"/><Relationship Id="rId17" Type="http://schemas.openxmlformats.org/officeDocument/2006/relationships/hyperlink" Target="https://ecoquery.ecoinvent.org/3.11/cutoff/dataset/7824/documentation" TargetMode="External"/><Relationship Id="rId16" Type="http://schemas.openxmlformats.org/officeDocument/2006/relationships/hyperlink" Target="https://ecoquery.ecoinvent.org/3.11/cutoff/dataset/4580/documentation" TargetMode="External"/><Relationship Id="rId19" Type="http://schemas.openxmlformats.org/officeDocument/2006/relationships/hyperlink" Target="https://ecoquery.ecoinvent.org/3.11/cutoff/dataset/4730/documentation" TargetMode="External"/><Relationship Id="rId18" Type="http://schemas.openxmlformats.org/officeDocument/2006/relationships/hyperlink" Target="https://ecoquery.ecoinvent.org/3.11/cutoff/dataset/1438/documentation" TargetMode="External"/><Relationship Id="rId1" Type="http://schemas.openxmlformats.org/officeDocument/2006/relationships/hyperlink" Target="https://ecoquery.ecoinvent.org/3.11/cutoff/dataset/22003/documentation" TargetMode="External"/><Relationship Id="rId2" Type="http://schemas.openxmlformats.org/officeDocument/2006/relationships/hyperlink" Target="https://www.calameo.com/read/000312381231221df015c" TargetMode="External"/><Relationship Id="rId3" Type="http://schemas.openxmlformats.org/officeDocument/2006/relationships/hyperlink" Target="https://api.environdec.com/api/v1/EPDLibrary/Files/f8b2ed18-2792-4dd8-dd00-08da1c754aa8/Data" TargetMode="External"/><Relationship Id="rId4" Type="http://schemas.openxmlformats.org/officeDocument/2006/relationships/hyperlink" Target="https://ecoquery.ecoinvent.org/3.11/cutoff/dataset/1315/documentation" TargetMode="External"/><Relationship Id="rId9" Type="http://schemas.openxmlformats.org/officeDocument/2006/relationships/hyperlink" Target="https://ecoquery.ecoinvent.org/3.11/cutoff/dataset/11733/documentation" TargetMode="External"/><Relationship Id="rId5" Type="http://schemas.openxmlformats.org/officeDocument/2006/relationships/hyperlink" Target="https://ecoquery.ecoinvent.org/3.11/cutoff/dataset/3753/documentation" TargetMode="External"/><Relationship Id="rId6" Type="http://schemas.openxmlformats.org/officeDocument/2006/relationships/hyperlink" Target="https://ecoquery.ecoinvent.org/3.11/cutoff/dataset/11934/documentation" TargetMode="External"/><Relationship Id="rId7" Type="http://schemas.openxmlformats.org/officeDocument/2006/relationships/hyperlink" Target="https://ecoquery.ecoinvent.org/3.11/cutoff/dataset/3/documentation" TargetMode="External"/><Relationship Id="rId8" Type="http://schemas.openxmlformats.org/officeDocument/2006/relationships/hyperlink" Target="https://ecoquery.ecoinvent.org/3.11/cutoff/dataset/1962/documenta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88"/>
    <col customWidth="1" min="2" max="2" width="16.0"/>
    <col customWidth="1" min="3" max="3" width="10.75"/>
    <col customWidth="1" min="4" max="4" width="15.88"/>
    <col customWidth="1" min="5" max="5" width="6.75"/>
    <col customWidth="1" min="6" max="6" width="10.0"/>
    <col customWidth="1" min="7" max="7" width="11.75"/>
    <col customWidth="1" min="8" max="8" width="9.88"/>
    <col customWidth="1" min="9" max="9" width="26.38"/>
    <col customWidth="1" min="10" max="10" width="20.63"/>
    <col customWidth="1" min="11" max="11" width="30.0"/>
    <col customWidth="1" min="12" max="12" width="55.75"/>
    <col customWidth="1" min="13" max="13" width="54.88"/>
    <col customWidth="1" min="14" max="14" width="68.63"/>
    <col customWidth="1" min="15" max="15" width="22.13"/>
  </cols>
  <sheetData>
    <row r="1">
      <c r="A1" s="1" t="s">
        <v>0</v>
      </c>
      <c r="B1" s="2" t="s">
        <v>1</v>
      </c>
      <c r="C1" s="3" t="s">
        <v>2</v>
      </c>
      <c r="D1" s="4" t="s">
        <v>3</v>
      </c>
      <c r="E1" s="2" t="s">
        <v>4</v>
      </c>
      <c r="F1" s="5" t="s">
        <v>5</v>
      </c>
      <c r="G1" s="6" t="s">
        <v>6</v>
      </c>
      <c r="H1" s="4" t="s">
        <v>7</v>
      </c>
      <c r="I1" s="4" t="s">
        <v>8</v>
      </c>
      <c r="J1" s="7" t="s">
        <v>9</v>
      </c>
      <c r="K1" s="8" t="s">
        <v>10</v>
      </c>
      <c r="L1" s="4" t="s">
        <v>11</v>
      </c>
      <c r="M1" s="8"/>
      <c r="N1" s="8" t="s">
        <v>12</v>
      </c>
      <c r="O1" s="9"/>
      <c r="P1" s="9"/>
      <c r="Q1" s="9"/>
      <c r="R1" s="9"/>
      <c r="S1" s="9"/>
      <c r="T1" s="9"/>
      <c r="U1" s="9"/>
      <c r="V1" s="9"/>
      <c r="W1" s="9"/>
      <c r="X1" s="9"/>
      <c r="Y1" s="9"/>
      <c r="Z1" s="9"/>
      <c r="AA1" s="9"/>
    </row>
    <row r="2" hidden="1">
      <c r="A2" s="10" t="s">
        <v>13</v>
      </c>
      <c r="B2" s="11" t="s">
        <v>14</v>
      </c>
      <c r="C2" s="12" t="s">
        <v>15</v>
      </c>
      <c r="D2" s="13" t="s">
        <v>16</v>
      </c>
      <c r="E2" s="14" t="s">
        <v>17</v>
      </c>
      <c r="F2" s="15">
        <v>0.0380738725063607</v>
      </c>
      <c r="G2" s="16" t="s">
        <v>18</v>
      </c>
      <c r="H2" s="17" t="s">
        <v>19</v>
      </c>
      <c r="I2" s="18" t="s">
        <v>20</v>
      </c>
      <c r="J2" s="19" t="s">
        <v>21</v>
      </c>
      <c r="K2" s="20" t="s">
        <v>22</v>
      </c>
      <c r="L2" s="18" t="s">
        <v>23</v>
      </c>
      <c r="M2" s="21"/>
      <c r="N2" s="21"/>
      <c r="O2" s="21"/>
      <c r="P2" s="22"/>
      <c r="Q2" s="22"/>
      <c r="R2" s="22"/>
      <c r="S2" s="22"/>
      <c r="T2" s="22"/>
      <c r="U2" s="22"/>
      <c r="V2" s="22"/>
      <c r="W2" s="22"/>
      <c r="X2" s="22"/>
      <c r="Y2" s="22"/>
      <c r="Z2" s="22"/>
      <c r="AA2" s="22"/>
    </row>
    <row r="3" hidden="1">
      <c r="A3" s="10" t="s">
        <v>24</v>
      </c>
      <c r="B3" s="11" t="s">
        <v>25</v>
      </c>
      <c r="C3" s="12" t="s">
        <v>15</v>
      </c>
      <c r="D3" s="10" t="s">
        <v>16</v>
      </c>
      <c r="E3" s="14" t="s">
        <v>17</v>
      </c>
      <c r="F3" s="15">
        <v>0.0374876075872088</v>
      </c>
      <c r="G3" s="16" t="s">
        <v>18</v>
      </c>
      <c r="H3" s="17" t="s">
        <v>19</v>
      </c>
      <c r="I3" s="18" t="s">
        <v>20</v>
      </c>
      <c r="J3" s="19" t="s">
        <v>21</v>
      </c>
      <c r="K3" s="23" t="s">
        <v>26</v>
      </c>
      <c r="L3" s="18" t="s">
        <v>27</v>
      </c>
      <c r="M3" s="21"/>
      <c r="N3" s="21"/>
      <c r="O3" s="21"/>
      <c r="P3" s="22"/>
      <c r="Q3" s="22"/>
      <c r="R3" s="22"/>
      <c r="S3" s="22"/>
      <c r="T3" s="22"/>
      <c r="U3" s="22"/>
      <c r="V3" s="22"/>
      <c r="W3" s="22"/>
      <c r="X3" s="22"/>
      <c r="Y3" s="22"/>
      <c r="Z3" s="22"/>
      <c r="AA3" s="22"/>
    </row>
    <row r="4" hidden="1">
      <c r="A4" s="10" t="s">
        <v>28</v>
      </c>
      <c r="B4" s="11" t="s">
        <v>29</v>
      </c>
      <c r="C4" s="12" t="s">
        <v>15</v>
      </c>
      <c r="D4" s="10" t="s">
        <v>30</v>
      </c>
      <c r="E4" s="14" t="s">
        <v>17</v>
      </c>
      <c r="F4" s="15">
        <v>0.29657662206153335</v>
      </c>
      <c r="G4" s="16" t="s">
        <v>18</v>
      </c>
      <c r="H4" s="17" t="s">
        <v>31</v>
      </c>
      <c r="I4" s="18" t="s">
        <v>32</v>
      </c>
      <c r="J4" s="19" t="s">
        <v>31</v>
      </c>
      <c r="K4" s="19" t="s">
        <v>31</v>
      </c>
      <c r="L4" s="18" t="s">
        <v>23</v>
      </c>
      <c r="M4" s="21"/>
      <c r="N4" s="21"/>
      <c r="O4" s="22"/>
      <c r="P4" s="22"/>
      <c r="Q4" s="22"/>
      <c r="R4" s="22"/>
      <c r="S4" s="22"/>
      <c r="T4" s="22"/>
      <c r="U4" s="22"/>
      <c r="V4" s="22"/>
      <c r="W4" s="22"/>
      <c r="X4" s="22"/>
      <c r="Y4" s="22"/>
      <c r="Z4" s="22"/>
      <c r="AA4" s="22"/>
    </row>
    <row r="5" hidden="1">
      <c r="A5" s="10" t="s">
        <v>28</v>
      </c>
      <c r="B5" s="11" t="s">
        <v>33</v>
      </c>
      <c r="C5" s="12" t="s">
        <v>15</v>
      </c>
      <c r="D5" s="13" t="s">
        <v>34</v>
      </c>
      <c r="E5" s="14" t="s">
        <v>17</v>
      </c>
      <c r="F5" s="15">
        <v>0.29657662206153335</v>
      </c>
      <c r="G5" s="16" t="s">
        <v>18</v>
      </c>
      <c r="H5" s="17" t="s">
        <v>31</v>
      </c>
      <c r="I5" s="18" t="s">
        <v>32</v>
      </c>
      <c r="J5" s="19" t="s">
        <v>31</v>
      </c>
      <c r="K5" s="19" t="s">
        <v>31</v>
      </c>
      <c r="L5" s="18" t="s">
        <v>35</v>
      </c>
      <c r="M5" s="21"/>
      <c r="N5" s="21"/>
      <c r="O5" s="22"/>
      <c r="P5" s="22"/>
      <c r="Q5" s="22"/>
      <c r="R5" s="22"/>
      <c r="S5" s="22"/>
      <c r="T5" s="22"/>
      <c r="U5" s="22"/>
      <c r="V5" s="22"/>
      <c r="W5" s="22"/>
      <c r="X5" s="22"/>
      <c r="Y5" s="22"/>
      <c r="Z5" s="22"/>
      <c r="AA5" s="22"/>
    </row>
    <row r="6" hidden="1">
      <c r="A6" s="10" t="s">
        <v>28</v>
      </c>
      <c r="B6" s="11" t="s">
        <v>36</v>
      </c>
      <c r="C6" s="12" t="s">
        <v>15</v>
      </c>
      <c r="D6" s="13" t="s">
        <v>37</v>
      </c>
      <c r="E6" s="14" t="s">
        <v>17</v>
      </c>
      <c r="F6" s="15">
        <v>0.29657662206153335</v>
      </c>
      <c r="G6" s="16" t="s">
        <v>18</v>
      </c>
      <c r="H6" s="17" t="s">
        <v>31</v>
      </c>
      <c r="I6" s="18" t="s">
        <v>32</v>
      </c>
      <c r="J6" s="19" t="s">
        <v>31</v>
      </c>
      <c r="K6" s="19" t="s">
        <v>31</v>
      </c>
      <c r="L6" s="18" t="s">
        <v>38</v>
      </c>
      <c r="M6" s="21"/>
      <c r="N6" s="21"/>
      <c r="O6" s="22"/>
      <c r="P6" s="22"/>
      <c r="Q6" s="22"/>
      <c r="R6" s="22"/>
      <c r="S6" s="22"/>
      <c r="T6" s="22"/>
      <c r="U6" s="22"/>
      <c r="V6" s="22"/>
      <c r="W6" s="22"/>
      <c r="X6" s="22"/>
      <c r="Y6" s="22"/>
      <c r="Z6" s="22"/>
      <c r="AA6" s="22"/>
    </row>
    <row r="7" hidden="1">
      <c r="A7" s="10" t="s">
        <v>13</v>
      </c>
      <c r="B7" s="11" t="s">
        <v>39</v>
      </c>
      <c r="C7" s="12" t="s">
        <v>15</v>
      </c>
      <c r="D7" s="13" t="s">
        <v>40</v>
      </c>
      <c r="E7" s="14" t="s">
        <v>17</v>
      </c>
      <c r="F7" s="15">
        <v>0.0400647333542789</v>
      </c>
      <c r="G7" s="16" t="s">
        <v>18</v>
      </c>
      <c r="H7" s="17" t="s">
        <v>19</v>
      </c>
      <c r="I7" s="18" t="s">
        <v>20</v>
      </c>
      <c r="J7" s="19" t="s">
        <v>41</v>
      </c>
      <c r="K7" s="23" t="s">
        <v>42</v>
      </c>
      <c r="L7" s="18" t="s">
        <v>43</v>
      </c>
      <c r="M7" s="21"/>
      <c r="N7" s="21"/>
      <c r="O7" s="21"/>
      <c r="P7" s="22"/>
      <c r="Q7" s="22"/>
      <c r="R7" s="22"/>
      <c r="S7" s="22"/>
      <c r="T7" s="22"/>
      <c r="U7" s="22"/>
      <c r="V7" s="22"/>
      <c r="W7" s="22"/>
      <c r="X7" s="22"/>
      <c r="Y7" s="22"/>
      <c r="Z7" s="22"/>
      <c r="AA7" s="22"/>
    </row>
    <row r="8" hidden="1">
      <c r="A8" s="10" t="s">
        <v>24</v>
      </c>
      <c r="B8" s="11" t="s">
        <v>44</v>
      </c>
      <c r="C8" s="12" t="s">
        <v>15</v>
      </c>
      <c r="D8" s="10" t="s">
        <v>40</v>
      </c>
      <c r="E8" s="14" t="s">
        <v>17</v>
      </c>
      <c r="F8" s="15">
        <v>0.0377782809588037</v>
      </c>
      <c r="G8" s="16" t="s">
        <v>18</v>
      </c>
      <c r="H8" s="17" t="s">
        <v>19</v>
      </c>
      <c r="I8" s="18" t="s">
        <v>20</v>
      </c>
      <c r="J8" s="19" t="s">
        <v>41</v>
      </c>
      <c r="K8" s="20" t="s">
        <v>45</v>
      </c>
      <c r="L8" s="18" t="s">
        <v>43</v>
      </c>
      <c r="M8" s="21"/>
      <c r="N8" s="21"/>
      <c r="O8" s="21"/>
      <c r="P8" s="22"/>
      <c r="Q8" s="22"/>
      <c r="R8" s="22"/>
      <c r="S8" s="22"/>
      <c r="T8" s="22"/>
      <c r="U8" s="22"/>
      <c r="V8" s="22"/>
      <c r="W8" s="22"/>
      <c r="X8" s="22"/>
      <c r="Y8" s="22"/>
      <c r="Z8" s="22"/>
      <c r="AA8" s="22"/>
    </row>
    <row r="9" hidden="1">
      <c r="A9" s="10" t="s">
        <v>28</v>
      </c>
      <c r="B9" s="11" t="s">
        <v>46</v>
      </c>
      <c r="C9" s="12" t="s">
        <v>15</v>
      </c>
      <c r="D9" s="13" t="s">
        <v>47</v>
      </c>
      <c r="E9" s="14" t="s">
        <v>17</v>
      </c>
      <c r="F9" s="15">
        <v>0.2506</v>
      </c>
      <c r="G9" s="16" t="s">
        <v>18</v>
      </c>
      <c r="H9" s="17" t="s">
        <v>31</v>
      </c>
      <c r="I9" s="18" t="s">
        <v>32</v>
      </c>
      <c r="J9" s="19" t="s">
        <v>31</v>
      </c>
      <c r="K9" s="19" t="s">
        <v>31</v>
      </c>
      <c r="L9" s="18" t="s">
        <v>48</v>
      </c>
      <c r="M9" s="21"/>
      <c r="N9" s="21"/>
      <c r="O9" s="22"/>
      <c r="P9" s="22"/>
      <c r="Q9" s="22"/>
      <c r="R9" s="22"/>
      <c r="S9" s="22"/>
      <c r="T9" s="22"/>
      <c r="U9" s="22"/>
      <c r="V9" s="22"/>
      <c r="W9" s="22"/>
      <c r="X9" s="22"/>
      <c r="Y9" s="22"/>
      <c r="Z9" s="22"/>
      <c r="AA9" s="22"/>
    </row>
    <row r="10" hidden="1">
      <c r="A10" s="10" t="s">
        <v>13</v>
      </c>
      <c r="B10" s="11" t="s">
        <v>49</v>
      </c>
      <c r="C10" s="12" t="s">
        <v>15</v>
      </c>
      <c r="D10" s="10" t="s">
        <v>50</v>
      </c>
      <c r="E10" s="14" t="s">
        <v>17</v>
      </c>
      <c r="F10" s="15">
        <v>0.0441237420893215</v>
      </c>
      <c r="G10" s="16" t="s">
        <v>18</v>
      </c>
      <c r="H10" s="24" t="s">
        <v>19</v>
      </c>
      <c r="I10" s="18" t="s">
        <v>20</v>
      </c>
      <c r="J10" s="19" t="s">
        <v>51</v>
      </c>
      <c r="K10" s="20" t="s">
        <v>52</v>
      </c>
      <c r="L10" s="18" t="s">
        <v>53</v>
      </c>
      <c r="M10" s="21"/>
      <c r="N10" s="21"/>
      <c r="O10" s="21"/>
      <c r="P10" s="22"/>
      <c r="Q10" s="22"/>
      <c r="R10" s="22"/>
      <c r="S10" s="22"/>
      <c r="T10" s="22"/>
      <c r="U10" s="22"/>
      <c r="V10" s="22"/>
      <c r="W10" s="22"/>
      <c r="X10" s="22"/>
      <c r="Y10" s="22"/>
      <c r="Z10" s="22"/>
      <c r="AA10" s="22"/>
    </row>
    <row r="11" hidden="1">
      <c r="A11" s="10" t="s">
        <v>24</v>
      </c>
      <c r="B11" s="11" t="s">
        <v>54</v>
      </c>
      <c r="C11" s="12" t="s">
        <v>15</v>
      </c>
      <c r="D11" s="25" t="s">
        <v>50</v>
      </c>
      <c r="E11" s="26" t="s">
        <v>17</v>
      </c>
      <c r="F11" s="15">
        <v>0.0456218705381075</v>
      </c>
      <c r="G11" s="16" t="s">
        <v>18</v>
      </c>
      <c r="H11" s="17" t="s">
        <v>19</v>
      </c>
      <c r="I11" s="18" t="s">
        <v>20</v>
      </c>
      <c r="J11" s="18" t="s">
        <v>51</v>
      </c>
      <c r="K11" s="20" t="s">
        <v>55</v>
      </c>
      <c r="L11" s="18" t="s">
        <v>53</v>
      </c>
      <c r="M11" s="21"/>
      <c r="N11" s="21"/>
      <c r="O11" s="21"/>
      <c r="P11" s="22"/>
      <c r="Q11" s="22"/>
      <c r="R11" s="22"/>
      <c r="S11" s="22"/>
      <c r="T11" s="22"/>
      <c r="U11" s="22"/>
      <c r="V11" s="22"/>
      <c r="W11" s="22"/>
      <c r="X11" s="22"/>
      <c r="Y11" s="22"/>
      <c r="Z11" s="22"/>
      <c r="AA11" s="22"/>
    </row>
    <row r="12" hidden="1">
      <c r="A12" s="10" t="s">
        <v>56</v>
      </c>
      <c r="B12" s="11" t="s">
        <v>57</v>
      </c>
      <c r="C12" s="12" t="s">
        <v>15</v>
      </c>
      <c r="D12" s="25" t="s">
        <v>50</v>
      </c>
      <c r="E12" s="26" t="s">
        <v>17</v>
      </c>
      <c r="F12" s="15">
        <v>0.0418456123994567</v>
      </c>
      <c r="G12" s="16" t="s">
        <v>18</v>
      </c>
      <c r="H12" s="17" t="s">
        <v>19</v>
      </c>
      <c r="I12" s="18" t="s">
        <v>20</v>
      </c>
      <c r="J12" s="18" t="s">
        <v>51</v>
      </c>
      <c r="K12" s="20" t="s">
        <v>58</v>
      </c>
      <c r="L12" s="18" t="s">
        <v>53</v>
      </c>
      <c r="M12" s="21"/>
      <c r="N12" s="21"/>
      <c r="O12" s="21"/>
      <c r="P12" s="22"/>
      <c r="Q12" s="22"/>
      <c r="R12" s="22"/>
      <c r="S12" s="22"/>
      <c r="T12" s="22"/>
      <c r="U12" s="22"/>
      <c r="V12" s="22"/>
      <c r="W12" s="22"/>
      <c r="X12" s="22"/>
      <c r="Y12" s="22"/>
      <c r="Z12" s="22"/>
      <c r="AA12" s="22"/>
    </row>
    <row r="13" hidden="1">
      <c r="A13" s="10" t="s">
        <v>13</v>
      </c>
      <c r="B13" s="11" t="s">
        <v>59</v>
      </c>
      <c r="C13" s="12" t="s">
        <v>15</v>
      </c>
      <c r="D13" s="10" t="s">
        <v>60</v>
      </c>
      <c r="E13" s="14" t="s">
        <v>17</v>
      </c>
      <c r="F13" s="15">
        <v>0.0314804625904319</v>
      </c>
      <c r="G13" s="16" t="s">
        <v>18</v>
      </c>
      <c r="H13" s="17" t="s">
        <v>19</v>
      </c>
      <c r="I13" s="18" t="s">
        <v>20</v>
      </c>
      <c r="J13" s="19" t="s">
        <v>61</v>
      </c>
      <c r="K13" s="27" t="s">
        <v>62</v>
      </c>
      <c r="L13" s="18" t="s">
        <v>63</v>
      </c>
      <c r="M13" s="21"/>
      <c r="N13" s="21"/>
      <c r="O13" s="21"/>
      <c r="P13" s="22"/>
      <c r="Q13" s="22"/>
      <c r="R13" s="22"/>
      <c r="S13" s="22"/>
      <c r="T13" s="22"/>
      <c r="U13" s="22"/>
      <c r="V13" s="22"/>
      <c r="W13" s="22"/>
      <c r="X13" s="22"/>
      <c r="Y13" s="22"/>
      <c r="Z13" s="22"/>
      <c r="AA13" s="22"/>
    </row>
    <row r="14" hidden="1">
      <c r="A14" s="10" t="s">
        <v>56</v>
      </c>
      <c r="B14" s="11" t="s">
        <v>64</v>
      </c>
      <c r="C14" s="12" t="s">
        <v>15</v>
      </c>
      <c r="D14" s="10" t="s">
        <v>60</v>
      </c>
      <c r="E14" s="14" t="s">
        <v>17</v>
      </c>
      <c r="F14" s="15">
        <v>0.030232613171089</v>
      </c>
      <c r="G14" s="16" t="s">
        <v>18</v>
      </c>
      <c r="H14" s="17" t="s">
        <v>19</v>
      </c>
      <c r="I14" s="18" t="s">
        <v>20</v>
      </c>
      <c r="J14" s="18" t="s">
        <v>61</v>
      </c>
      <c r="K14" s="23" t="s">
        <v>65</v>
      </c>
      <c r="L14" s="18" t="s">
        <v>63</v>
      </c>
      <c r="M14" s="21"/>
      <c r="N14" s="21"/>
      <c r="O14" s="21"/>
      <c r="P14" s="22"/>
      <c r="Q14" s="22"/>
      <c r="R14" s="22"/>
      <c r="S14" s="22"/>
      <c r="T14" s="22"/>
      <c r="U14" s="22"/>
      <c r="V14" s="22"/>
      <c r="W14" s="22"/>
      <c r="X14" s="22"/>
      <c r="Y14" s="22"/>
      <c r="Z14" s="22"/>
      <c r="AA14" s="22"/>
    </row>
    <row r="15" hidden="1">
      <c r="A15" s="10" t="s">
        <v>28</v>
      </c>
      <c r="B15" s="11" t="s">
        <v>66</v>
      </c>
      <c r="C15" s="12" t="s">
        <v>15</v>
      </c>
      <c r="D15" s="13" t="s">
        <v>67</v>
      </c>
      <c r="E15" s="14" t="s">
        <v>17</v>
      </c>
      <c r="F15" s="15">
        <v>0.29657662206153335</v>
      </c>
      <c r="G15" s="16" t="s">
        <v>18</v>
      </c>
      <c r="H15" s="17" t="s">
        <v>31</v>
      </c>
      <c r="I15" s="18" t="s">
        <v>32</v>
      </c>
      <c r="J15" s="19" t="s">
        <v>31</v>
      </c>
      <c r="K15" s="19" t="s">
        <v>31</v>
      </c>
      <c r="L15" s="18" t="s">
        <v>68</v>
      </c>
      <c r="M15" s="21"/>
      <c r="N15" s="21"/>
      <c r="O15" s="22"/>
      <c r="P15" s="22"/>
      <c r="Q15" s="22"/>
      <c r="R15" s="22"/>
      <c r="S15" s="22"/>
      <c r="T15" s="22"/>
      <c r="U15" s="22"/>
      <c r="V15" s="22"/>
      <c r="W15" s="22"/>
      <c r="X15" s="22"/>
      <c r="Y15" s="22"/>
      <c r="Z15" s="22"/>
      <c r="AA15" s="22"/>
    </row>
    <row r="16" hidden="1">
      <c r="A16" s="10" t="s">
        <v>28</v>
      </c>
      <c r="B16" s="11" t="s">
        <v>69</v>
      </c>
      <c r="C16" s="12" t="s">
        <v>15</v>
      </c>
      <c r="D16" s="13" t="s">
        <v>70</v>
      </c>
      <c r="E16" s="14" t="s">
        <v>17</v>
      </c>
      <c r="F16" s="15">
        <v>0.29657662206153335</v>
      </c>
      <c r="G16" s="16" t="s">
        <v>18</v>
      </c>
      <c r="H16" s="17" t="s">
        <v>31</v>
      </c>
      <c r="I16" s="18" t="s">
        <v>32</v>
      </c>
      <c r="J16" s="19" t="s">
        <v>31</v>
      </c>
      <c r="K16" s="19" t="s">
        <v>31</v>
      </c>
      <c r="L16" s="18" t="s">
        <v>71</v>
      </c>
      <c r="M16" s="21"/>
      <c r="N16" s="21"/>
      <c r="O16" s="22"/>
      <c r="P16" s="22"/>
      <c r="Q16" s="22"/>
      <c r="R16" s="22"/>
      <c r="S16" s="22"/>
      <c r="T16" s="22"/>
      <c r="U16" s="22"/>
      <c r="V16" s="22"/>
      <c r="W16" s="22"/>
      <c r="X16" s="22"/>
      <c r="Y16" s="22"/>
      <c r="Z16" s="22"/>
      <c r="AA16" s="22"/>
    </row>
    <row r="17" hidden="1">
      <c r="A17" s="10" t="s">
        <v>28</v>
      </c>
      <c r="B17" s="11" t="s">
        <v>72</v>
      </c>
      <c r="C17" s="12" t="s">
        <v>15</v>
      </c>
      <c r="D17" s="13" t="s">
        <v>73</v>
      </c>
      <c r="E17" s="14" t="s">
        <v>17</v>
      </c>
      <c r="F17" s="15">
        <v>0.29657662206153335</v>
      </c>
      <c r="G17" s="16" t="s">
        <v>18</v>
      </c>
      <c r="H17" s="17" t="s">
        <v>31</v>
      </c>
      <c r="I17" s="18" t="s">
        <v>32</v>
      </c>
      <c r="J17" s="19" t="s">
        <v>31</v>
      </c>
      <c r="K17" s="19" t="s">
        <v>31</v>
      </c>
      <c r="L17" s="18" t="s">
        <v>74</v>
      </c>
      <c r="M17" s="21"/>
      <c r="N17" s="21"/>
      <c r="O17" s="22"/>
      <c r="P17" s="22"/>
      <c r="Q17" s="22"/>
      <c r="R17" s="22"/>
      <c r="S17" s="22"/>
      <c r="T17" s="22"/>
      <c r="U17" s="22"/>
      <c r="V17" s="22"/>
      <c r="W17" s="22"/>
      <c r="X17" s="22"/>
      <c r="Y17" s="22"/>
      <c r="Z17" s="22"/>
      <c r="AA17" s="22"/>
    </row>
    <row r="18" hidden="1">
      <c r="A18" s="10" t="s">
        <v>28</v>
      </c>
      <c r="B18" s="11" t="s">
        <v>75</v>
      </c>
      <c r="C18" s="12" t="s">
        <v>15</v>
      </c>
      <c r="D18" s="13" t="s">
        <v>76</v>
      </c>
      <c r="E18" s="14" t="s">
        <v>17</v>
      </c>
      <c r="F18" s="15">
        <v>0.29657662206153335</v>
      </c>
      <c r="G18" s="16" t="s">
        <v>18</v>
      </c>
      <c r="H18" s="17" t="s">
        <v>31</v>
      </c>
      <c r="I18" s="18" t="s">
        <v>32</v>
      </c>
      <c r="J18" s="19" t="s">
        <v>31</v>
      </c>
      <c r="K18" s="19" t="s">
        <v>31</v>
      </c>
      <c r="L18" s="18" t="s">
        <v>77</v>
      </c>
      <c r="M18" s="21"/>
      <c r="N18" s="21"/>
      <c r="O18" s="22"/>
      <c r="P18" s="22"/>
      <c r="Q18" s="22"/>
      <c r="R18" s="22"/>
      <c r="S18" s="22"/>
      <c r="T18" s="22"/>
      <c r="U18" s="22"/>
      <c r="V18" s="22"/>
      <c r="W18" s="22"/>
      <c r="X18" s="22"/>
      <c r="Y18" s="22"/>
      <c r="Z18" s="22"/>
      <c r="AA18" s="22"/>
    </row>
    <row r="19" hidden="1">
      <c r="A19" s="10" t="s">
        <v>28</v>
      </c>
      <c r="B19" s="11" t="s">
        <v>78</v>
      </c>
      <c r="C19" s="12" t="s">
        <v>15</v>
      </c>
      <c r="D19" s="13" t="s">
        <v>79</v>
      </c>
      <c r="E19" s="14" t="s">
        <v>17</v>
      </c>
      <c r="F19" s="15">
        <v>0.29657662206153335</v>
      </c>
      <c r="G19" s="16" t="s">
        <v>18</v>
      </c>
      <c r="H19" s="17" t="s">
        <v>31</v>
      </c>
      <c r="I19" s="18" t="s">
        <v>32</v>
      </c>
      <c r="J19" s="19" t="s">
        <v>31</v>
      </c>
      <c r="K19" s="19" t="s">
        <v>31</v>
      </c>
      <c r="L19" s="18" t="s">
        <v>80</v>
      </c>
      <c r="M19" s="21"/>
      <c r="N19" s="21"/>
      <c r="O19" s="22"/>
      <c r="P19" s="22"/>
      <c r="Q19" s="22"/>
      <c r="R19" s="22"/>
      <c r="S19" s="22"/>
      <c r="T19" s="22"/>
      <c r="U19" s="22"/>
      <c r="V19" s="22"/>
      <c r="W19" s="22"/>
      <c r="X19" s="22"/>
      <c r="Y19" s="22"/>
      <c r="Z19" s="22"/>
      <c r="AA19" s="22"/>
    </row>
    <row r="20" hidden="1">
      <c r="A20" s="10" t="s">
        <v>28</v>
      </c>
      <c r="B20" s="11" t="s">
        <v>81</v>
      </c>
      <c r="C20" s="12" t="s">
        <v>15</v>
      </c>
      <c r="D20" s="13" t="s">
        <v>82</v>
      </c>
      <c r="E20" s="14" t="s">
        <v>17</v>
      </c>
      <c r="F20" s="15">
        <v>0.29657662206153335</v>
      </c>
      <c r="G20" s="16" t="s">
        <v>18</v>
      </c>
      <c r="H20" s="17" t="s">
        <v>31</v>
      </c>
      <c r="I20" s="18" t="s">
        <v>32</v>
      </c>
      <c r="J20" s="19" t="s">
        <v>31</v>
      </c>
      <c r="K20" s="19" t="s">
        <v>31</v>
      </c>
      <c r="L20" s="18" t="s">
        <v>83</v>
      </c>
      <c r="M20" s="21"/>
      <c r="N20" s="21"/>
      <c r="O20" s="22"/>
      <c r="P20" s="22"/>
      <c r="Q20" s="22"/>
      <c r="R20" s="22"/>
      <c r="S20" s="22"/>
      <c r="T20" s="22"/>
      <c r="U20" s="22"/>
      <c r="V20" s="22"/>
      <c r="W20" s="22"/>
      <c r="X20" s="22"/>
      <c r="Y20" s="22"/>
      <c r="Z20" s="22"/>
      <c r="AA20" s="22"/>
    </row>
    <row r="21" hidden="1">
      <c r="A21" s="10" t="s">
        <v>84</v>
      </c>
      <c r="B21" s="11" t="s">
        <v>85</v>
      </c>
      <c r="C21" s="12" t="s">
        <v>15</v>
      </c>
      <c r="D21" s="25" t="s">
        <v>86</v>
      </c>
      <c r="E21" s="26" t="s">
        <v>17</v>
      </c>
      <c r="F21" s="15">
        <v>0.623340403457778</v>
      </c>
      <c r="G21" s="16" t="s">
        <v>18</v>
      </c>
      <c r="H21" s="17" t="s">
        <v>19</v>
      </c>
      <c r="I21" s="18" t="s">
        <v>20</v>
      </c>
      <c r="J21" s="19" t="s">
        <v>87</v>
      </c>
      <c r="K21" s="20" t="s">
        <v>88</v>
      </c>
      <c r="L21" s="18" t="s">
        <v>89</v>
      </c>
      <c r="M21" s="21"/>
      <c r="N21" s="21"/>
      <c r="O21" s="21"/>
      <c r="P21" s="22"/>
      <c r="Q21" s="22"/>
      <c r="R21" s="22"/>
      <c r="S21" s="22"/>
      <c r="T21" s="22"/>
      <c r="U21" s="22"/>
      <c r="V21" s="22"/>
      <c r="W21" s="22"/>
      <c r="X21" s="22"/>
      <c r="Y21" s="22"/>
      <c r="Z21" s="22"/>
      <c r="AA21" s="22"/>
    </row>
    <row r="22" hidden="1">
      <c r="A22" s="10" t="s">
        <v>13</v>
      </c>
      <c r="B22" s="11" t="s">
        <v>90</v>
      </c>
      <c r="C22" s="12" t="s">
        <v>15</v>
      </c>
      <c r="D22" s="25" t="s">
        <v>86</v>
      </c>
      <c r="E22" s="26" t="s">
        <v>17</v>
      </c>
      <c r="F22" s="15">
        <v>0.477747420569191</v>
      </c>
      <c r="G22" s="16" t="s">
        <v>18</v>
      </c>
      <c r="H22" s="17" t="s">
        <v>19</v>
      </c>
      <c r="I22" s="18" t="s">
        <v>20</v>
      </c>
      <c r="J22" s="18" t="s">
        <v>87</v>
      </c>
      <c r="K22" s="20" t="s">
        <v>91</v>
      </c>
      <c r="L22" s="18" t="s">
        <v>89</v>
      </c>
      <c r="M22" s="21"/>
      <c r="N22" s="21"/>
      <c r="O22" s="21"/>
      <c r="P22" s="22"/>
      <c r="Q22" s="22"/>
      <c r="R22" s="22"/>
      <c r="S22" s="22"/>
      <c r="T22" s="22"/>
      <c r="U22" s="22"/>
      <c r="V22" s="22"/>
      <c r="W22" s="22"/>
      <c r="X22" s="22"/>
      <c r="Y22" s="22"/>
      <c r="Z22" s="22"/>
      <c r="AA22" s="22"/>
    </row>
    <row r="23" hidden="1">
      <c r="A23" s="10" t="s">
        <v>92</v>
      </c>
      <c r="B23" s="11" t="s">
        <v>93</v>
      </c>
      <c r="C23" s="12" t="s">
        <v>15</v>
      </c>
      <c r="D23" s="25" t="s">
        <v>86</v>
      </c>
      <c r="E23" s="26" t="s">
        <v>17</v>
      </c>
      <c r="F23" s="15">
        <v>0.335683273997128</v>
      </c>
      <c r="G23" s="16" t="s">
        <v>18</v>
      </c>
      <c r="H23" s="17" t="s">
        <v>19</v>
      </c>
      <c r="I23" s="18" t="s">
        <v>20</v>
      </c>
      <c r="J23" s="18" t="s">
        <v>87</v>
      </c>
      <c r="K23" s="20" t="s">
        <v>94</v>
      </c>
      <c r="L23" s="18" t="s">
        <v>89</v>
      </c>
      <c r="M23" s="21"/>
      <c r="N23" s="21"/>
      <c r="O23" s="21"/>
      <c r="P23" s="22"/>
      <c r="Q23" s="22"/>
      <c r="R23" s="22"/>
      <c r="S23" s="22"/>
      <c r="T23" s="22"/>
      <c r="U23" s="22"/>
      <c r="V23" s="22"/>
      <c r="W23" s="22"/>
      <c r="X23" s="22"/>
      <c r="Y23" s="22"/>
      <c r="Z23" s="22"/>
      <c r="AA23" s="22"/>
    </row>
    <row r="24" hidden="1">
      <c r="A24" s="10" t="s">
        <v>95</v>
      </c>
      <c r="B24" s="11" t="s">
        <v>96</v>
      </c>
      <c r="C24" s="12" t="s">
        <v>15</v>
      </c>
      <c r="D24" s="25" t="s">
        <v>86</v>
      </c>
      <c r="E24" s="26" t="s">
        <v>17</v>
      </c>
      <c r="F24" s="15">
        <v>0.341773336402111</v>
      </c>
      <c r="G24" s="16" t="s">
        <v>18</v>
      </c>
      <c r="H24" s="17" t="s">
        <v>19</v>
      </c>
      <c r="I24" s="18" t="s">
        <v>20</v>
      </c>
      <c r="J24" s="18" t="s">
        <v>87</v>
      </c>
      <c r="K24" s="20" t="s">
        <v>97</v>
      </c>
      <c r="L24" s="18" t="s">
        <v>89</v>
      </c>
      <c r="M24" s="21"/>
      <c r="N24" s="21"/>
      <c r="O24" s="21"/>
      <c r="P24" s="22"/>
      <c r="Q24" s="22"/>
      <c r="R24" s="22"/>
      <c r="S24" s="22"/>
      <c r="T24" s="22"/>
      <c r="U24" s="22"/>
      <c r="V24" s="22"/>
      <c r="W24" s="22"/>
      <c r="X24" s="22"/>
      <c r="Y24" s="22"/>
      <c r="Z24" s="22"/>
      <c r="AA24" s="22"/>
    </row>
    <row r="25" hidden="1">
      <c r="A25" s="10" t="s">
        <v>98</v>
      </c>
      <c r="B25" s="11" t="s">
        <v>99</v>
      </c>
      <c r="C25" s="12" t="s">
        <v>15</v>
      </c>
      <c r="D25" s="25" t="s">
        <v>86</v>
      </c>
      <c r="E25" s="26" t="s">
        <v>17</v>
      </c>
      <c r="F25" s="15">
        <v>0.667077950008334</v>
      </c>
      <c r="G25" s="16" t="s">
        <v>18</v>
      </c>
      <c r="H25" s="17" t="s">
        <v>19</v>
      </c>
      <c r="I25" s="18" t="s">
        <v>20</v>
      </c>
      <c r="J25" s="18" t="s">
        <v>87</v>
      </c>
      <c r="K25" s="20" t="s">
        <v>100</v>
      </c>
      <c r="L25" s="18" t="s">
        <v>89</v>
      </c>
      <c r="M25" s="21"/>
      <c r="N25" s="21"/>
      <c r="O25" s="21"/>
      <c r="P25" s="22"/>
      <c r="Q25" s="22"/>
      <c r="R25" s="22"/>
      <c r="S25" s="22"/>
      <c r="T25" s="22"/>
      <c r="U25" s="22"/>
      <c r="V25" s="22"/>
      <c r="W25" s="22"/>
      <c r="X25" s="22"/>
      <c r="Y25" s="22"/>
      <c r="Z25" s="22"/>
      <c r="AA25" s="22"/>
    </row>
    <row r="26" hidden="1">
      <c r="A26" s="10" t="s">
        <v>101</v>
      </c>
      <c r="B26" s="11" t="s">
        <v>102</v>
      </c>
      <c r="C26" s="12" t="s">
        <v>15</v>
      </c>
      <c r="D26" s="25" t="s">
        <v>86</v>
      </c>
      <c r="E26" s="26" t="s">
        <v>17</v>
      </c>
      <c r="F26" s="15">
        <v>0.0994559455881948</v>
      </c>
      <c r="G26" s="16" t="s">
        <v>18</v>
      </c>
      <c r="H26" s="17" t="s">
        <v>19</v>
      </c>
      <c r="I26" s="18" t="s">
        <v>20</v>
      </c>
      <c r="J26" s="18" t="s">
        <v>87</v>
      </c>
      <c r="K26" s="20" t="s">
        <v>103</v>
      </c>
      <c r="L26" s="18" t="s">
        <v>89</v>
      </c>
      <c r="M26" s="21"/>
      <c r="N26" s="21"/>
      <c r="O26" s="21"/>
      <c r="P26" s="22"/>
      <c r="Q26" s="22"/>
      <c r="R26" s="22"/>
      <c r="S26" s="22"/>
      <c r="T26" s="22"/>
      <c r="U26" s="22"/>
      <c r="V26" s="22"/>
      <c r="W26" s="22"/>
      <c r="X26" s="22"/>
      <c r="Y26" s="22"/>
      <c r="Z26" s="22"/>
      <c r="AA26" s="22"/>
    </row>
    <row r="27" hidden="1">
      <c r="A27" s="10" t="s">
        <v>56</v>
      </c>
      <c r="B27" s="11" t="s">
        <v>104</v>
      </c>
      <c r="C27" s="12" t="s">
        <v>15</v>
      </c>
      <c r="D27" s="28" t="s">
        <v>105</v>
      </c>
      <c r="E27" s="26" t="s">
        <v>17</v>
      </c>
      <c r="F27" s="15">
        <v>0.0102</v>
      </c>
      <c r="G27" s="16" t="s">
        <v>106</v>
      </c>
      <c r="H27" s="17" t="s">
        <v>19</v>
      </c>
      <c r="I27" s="18" t="s">
        <v>20</v>
      </c>
      <c r="J27" s="19" t="s">
        <v>107</v>
      </c>
      <c r="K27" s="29" t="s">
        <v>108</v>
      </c>
      <c r="L27" s="18" t="s">
        <v>109</v>
      </c>
      <c r="M27" s="21"/>
      <c r="N27" s="21"/>
      <c r="O27" s="21"/>
      <c r="P27" s="22"/>
      <c r="Q27" s="22"/>
      <c r="R27" s="22"/>
      <c r="S27" s="22"/>
      <c r="T27" s="22"/>
      <c r="U27" s="22"/>
      <c r="V27" s="22"/>
      <c r="W27" s="22"/>
      <c r="X27" s="22"/>
      <c r="Y27" s="22"/>
      <c r="Z27" s="22"/>
      <c r="AA27" s="22"/>
    </row>
    <row r="28" hidden="1">
      <c r="A28" s="10" t="s">
        <v>28</v>
      </c>
      <c r="B28" s="11" t="s">
        <v>110</v>
      </c>
      <c r="C28" s="12" t="s">
        <v>15</v>
      </c>
      <c r="D28" s="28" t="s">
        <v>105</v>
      </c>
      <c r="E28" s="26" t="s">
        <v>17</v>
      </c>
      <c r="F28" s="15">
        <v>0.0102</v>
      </c>
      <c r="G28" s="16" t="s">
        <v>106</v>
      </c>
      <c r="H28" s="17" t="s">
        <v>19</v>
      </c>
      <c r="I28" s="18" t="s">
        <v>20</v>
      </c>
      <c r="J28" s="19" t="s">
        <v>111</v>
      </c>
      <c r="K28" s="29" t="s">
        <v>112</v>
      </c>
      <c r="L28" s="18" t="s">
        <v>109</v>
      </c>
      <c r="M28" s="21">
        <f>0.86+0.049+0.16</f>
        <v>1.069</v>
      </c>
      <c r="N28" s="21"/>
      <c r="O28" s="21"/>
      <c r="P28" s="22"/>
      <c r="Q28" s="22"/>
      <c r="R28" s="22"/>
      <c r="S28" s="22"/>
      <c r="T28" s="22"/>
      <c r="U28" s="22"/>
      <c r="V28" s="22"/>
      <c r="W28" s="22"/>
      <c r="X28" s="22"/>
      <c r="Y28" s="22"/>
      <c r="Z28" s="22"/>
      <c r="AA28" s="22"/>
    </row>
    <row r="29" hidden="1">
      <c r="A29" s="10" t="s">
        <v>113</v>
      </c>
      <c r="B29" s="11" t="s">
        <v>114</v>
      </c>
      <c r="C29" s="12" t="s">
        <v>15</v>
      </c>
      <c r="D29" s="13" t="s">
        <v>115</v>
      </c>
      <c r="E29" s="14" t="s">
        <v>17</v>
      </c>
      <c r="F29" s="15">
        <f>269.069745955176/750</f>
        <v>0.3587596613</v>
      </c>
      <c r="G29" s="16" t="s">
        <v>18</v>
      </c>
      <c r="H29" s="17" t="s">
        <v>19</v>
      </c>
      <c r="I29" s="18" t="s">
        <v>20</v>
      </c>
      <c r="J29" s="19" t="s">
        <v>116</v>
      </c>
      <c r="K29" s="30" t="s">
        <v>117</v>
      </c>
      <c r="L29" s="18" t="s">
        <v>118</v>
      </c>
      <c r="M29" s="19" t="s">
        <v>119</v>
      </c>
      <c r="N29" s="21"/>
      <c r="O29" s="21"/>
      <c r="P29" s="22"/>
      <c r="Q29" s="22"/>
      <c r="R29" s="22"/>
      <c r="S29" s="22"/>
      <c r="T29" s="22"/>
      <c r="U29" s="22"/>
      <c r="V29" s="22"/>
      <c r="W29" s="22"/>
      <c r="X29" s="22"/>
      <c r="Y29" s="22"/>
      <c r="Z29" s="22"/>
      <c r="AA29" s="22"/>
    </row>
    <row r="30" hidden="1">
      <c r="A30" s="10" t="s">
        <v>13</v>
      </c>
      <c r="B30" s="11" t="s">
        <v>120</v>
      </c>
      <c r="C30" s="12" t="s">
        <v>15</v>
      </c>
      <c r="D30" s="13" t="s">
        <v>115</v>
      </c>
      <c r="E30" s="14" t="s">
        <v>17</v>
      </c>
      <c r="F30" s="15">
        <f>419.161026065288/750</f>
        <v>0.5588813681</v>
      </c>
      <c r="G30" s="16" t="s">
        <v>18</v>
      </c>
      <c r="H30" s="17" t="s">
        <v>19</v>
      </c>
      <c r="I30" s="18" t="s">
        <v>20</v>
      </c>
      <c r="J30" s="19" t="s">
        <v>116</v>
      </c>
      <c r="K30" s="30" t="s">
        <v>121</v>
      </c>
      <c r="L30" s="18" t="s">
        <v>118</v>
      </c>
      <c r="M30" s="19" t="s">
        <v>119</v>
      </c>
      <c r="N30" s="21"/>
      <c r="O30" s="19" t="s">
        <v>122</v>
      </c>
      <c r="P30" s="22"/>
      <c r="Q30" s="22"/>
      <c r="R30" s="22"/>
      <c r="S30" s="22"/>
      <c r="T30" s="22"/>
      <c r="U30" s="22"/>
      <c r="V30" s="22"/>
      <c r="W30" s="22"/>
      <c r="X30" s="22"/>
      <c r="Y30" s="22"/>
      <c r="Z30" s="22"/>
      <c r="AA30" s="22"/>
    </row>
    <row r="31" hidden="1">
      <c r="A31" s="10" t="s">
        <v>13</v>
      </c>
      <c r="B31" s="11" t="s">
        <v>123</v>
      </c>
      <c r="C31" s="12" t="s">
        <v>15</v>
      </c>
      <c r="D31" s="13" t="s">
        <v>124</v>
      </c>
      <c r="E31" s="14" t="s">
        <v>17</v>
      </c>
      <c r="F31" s="15">
        <f>808.660452835254/700</f>
        <v>1.155229218</v>
      </c>
      <c r="G31" s="16" t="s">
        <v>18</v>
      </c>
      <c r="H31" s="17" t="s">
        <v>19</v>
      </c>
      <c r="I31" s="18" t="s">
        <v>20</v>
      </c>
      <c r="J31" s="19" t="s">
        <v>125</v>
      </c>
      <c r="K31" s="20" t="s">
        <v>126</v>
      </c>
      <c r="L31" s="18" t="s">
        <v>127</v>
      </c>
      <c r="M31" s="21"/>
      <c r="N31" s="21"/>
      <c r="O31" s="19" t="s">
        <v>122</v>
      </c>
      <c r="P31" s="22"/>
      <c r="Q31" s="22"/>
      <c r="R31" s="22"/>
      <c r="S31" s="22"/>
      <c r="T31" s="22"/>
      <c r="U31" s="22"/>
      <c r="V31" s="22"/>
      <c r="W31" s="22"/>
      <c r="X31" s="22"/>
      <c r="Y31" s="22"/>
      <c r="Z31" s="22"/>
      <c r="AA31" s="22"/>
    </row>
    <row r="32" hidden="1">
      <c r="A32" s="10" t="s">
        <v>128</v>
      </c>
      <c r="B32" s="11" t="s">
        <v>129</v>
      </c>
      <c r="C32" s="12" t="s">
        <v>15</v>
      </c>
      <c r="D32" s="13" t="s">
        <v>124</v>
      </c>
      <c r="E32" s="14" t="s">
        <v>17</v>
      </c>
      <c r="F32" s="15">
        <f>616.470113861717/700</f>
        <v>0.8806715912</v>
      </c>
      <c r="G32" s="16" t="s">
        <v>18</v>
      </c>
      <c r="H32" s="17" t="s">
        <v>19</v>
      </c>
      <c r="I32" s="18" t="s">
        <v>20</v>
      </c>
      <c r="J32" s="18" t="s">
        <v>125</v>
      </c>
      <c r="K32" s="20" t="s">
        <v>130</v>
      </c>
      <c r="L32" s="18" t="s">
        <v>127</v>
      </c>
      <c r="M32" s="21"/>
      <c r="N32" s="21"/>
      <c r="O32" s="21"/>
      <c r="P32" s="22"/>
      <c r="Q32" s="22"/>
      <c r="R32" s="22"/>
      <c r="S32" s="22"/>
      <c r="T32" s="22"/>
      <c r="U32" s="22"/>
      <c r="V32" s="22"/>
      <c r="W32" s="22"/>
      <c r="X32" s="22"/>
      <c r="Y32" s="22"/>
      <c r="Z32" s="22"/>
      <c r="AA32" s="22"/>
    </row>
    <row r="33" hidden="1">
      <c r="A33" s="10" t="s">
        <v>98</v>
      </c>
      <c r="B33" s="11" t="s">
        <v>131</v>
      </c>
      <c r="C33" s="12" t="s">
        <v>15</v>
      </c>
      <c r="D33" s="13" t="s">
        <v>132</v>
      </c>
      <c r="E33" s="14" t="s">
        <v>17</v>
      </c>
      <c r="F33" s="15">
        <f>887/541</f>
        <v>1.639556377</v>
      </c>
      <c r="G33" s="16" t="s">
        <v>106</v>
      </c>
      <c r="H33" s="17" t="s">
        <v>19</v>
      </c>
      <c r="I33" s="18" t="s">
        <v>20</v>
      </c>
      <c r="J33" s="18" t="s">
        <v>132</v>
      </c>
      <c r="K33" s="31" t="s">
        <v>133</v>
      </c>
      <c r="L33" s="19" t="s">
        <v>134</v>
      </c>
      <c r="M33" s="21"/>
      <c r="N33" s="21"/>
      <c r="O33" s="21" t="s">
        <v>135</v>
      </c>
      <c r="P33" s="22"/>
      <c r="Q33" s="22"/>
      <c r="R33" s="22"/>
      <c r="S33" s="22"/>
      <c r="T33" s="22"/>
      <c r="U33" s="22"/>
      <c r="V33" s="22"/>
      <c r="W33" s="22"/>
      <c r="X33" s="22"/>
      <c r="Y33" s="22"/>
      <c r="Z33" s="22"/>
      <c r="AA33" s="22"/>
    </row>
    <row r="34" hidden="1">
      <c r="A34" s="32" t="s">
        <v>13</v>
      </c>
      <c r="B34" s="33" t="s">
        <v>136</v>
      </c>
      <c r="C34" s="34" t="s">
        <v>137</v>
      </c>
      <c r="D34" s="35" t="s">
        <v>138</v>
      </c>
      <c r="E34" s="14" t="s">
        <v>17</v>
      </c>
      <c r="F34" s="15">
        <v>5.30144354021143</v>
      </c>
      <c r="G34" s="16" t="s">
        <v>18</v>
      </c>
      <c r="H34" s="22" t="s">
        <v>19</v>
      </c>
      <c r="I34" s="21" t="s">
        <v>20</v>
      </c>
      <c r="J34" s="19" t="s">
        <v>139</v>
      </c>
      <c r="K34" s="36" t="s">
        <v>140</v>
      </c>
      <c r="L34" s="21" t="s">
        <v>141</v>
      </c>
      <c r="M34" s="37"/>
      <c r="N34" s="37"/>
      <c r="O34" s="21"/>
      <c r="P34" s="22"/>
      <c r="Q34" s="22"/>
      <c r="R34" s="22"/>
      <c r="S34" s="22"/>
      <c r="T34" s="22"/>
      <c r="U34" s="22"/>
      <c r="V34" s="22"/>
      <c r="W34" s="22"/>
      <c r="X34" s="22"/>
      <c r="Y34" s="22"/>
      <c r="Z34" s="22"/>
      <c r="AA34" s="22"/>
    </row>
    <row r="35" hidden="1">
      <c r="A35" s="32" t="s">
        <v>142</v>
      </c>
      <c r="B35" s="33" t="s">
        <v>143</v>
      </c>
      <c r="C35" s="34" t="s">
        <v>137</v>
      </c>
      <c r="D35" s="35" t="s">
        <v>138</v>
      </c>
      <c r="E35" s="14" t="s">
        <v>17</v>
      </c>
      <c r="F35" s="15">
        <f>2010/1000</f>
        <v>2.01</v>
      </c>
      <c r="G35" s="16" t="s">
        <v>106</v>
      </c>
      <c r="H35" s="22" t="s">
        <v>19</v>
      </c>
      <c r="I35" s="21" t="s">
        <v>20</v>
      </c>
      <c r="J35" s="19" t="s">
        <v>144</v>
      </c>
      <c r="K35" s="31" t="s">
        <v>145</v>
      </c>
      <c r="L35" s="21" t="s">
        <v>146</v>
      </c>
      <c r="M35" s="21"/>
      <c r="N35" s="21"/>
      <c r="O35" s="21"/>
      <c r="P35" s="22"/>
      <c r="Q35" s="22"/>
      <c r="R35" s="22"/>
      <c r="S35" s="22"/>
      <c r="T35" s="22"/>
      <c r="U35" s="22"/>
      <c r="V35" s="22"/>
      <c r="W35" s="22"/>
      <c r="X35" s="22"/>
      <c r="Y35" s="22"/>
      <c r="Z35" s="22"/>
      <c r="AA35" s="22"/>
    </row>
    <row r="36" hidden="1">
      <c r="A36" s="35" t="s">
        <v>128</v>
      </c>
      <c r="B36" s="33" t="s">
        <v>147</v>
      </c>
      <c r="C36" s="34" t="s">
        <v>137</v>
      </c>
      <c r="D36" s="38" t="s">
        <v>138</v>
      </c>
      <c r="E36" s="14" t="s">
        <v>17</v>
      </c>
      <c r="F36" s="15">
        <v>5.2315185905877</v>
      </c>
      <c r="G36" s="16" t="s">
        <v>18</v>
      </c>
      <c r="H36" s="17" t="s">
        <v>19</v>
      </c>
      <c r="I36" s="18" t="s">
        <v>20</v>
      </c>
      <c r="J36" s="18" t="s">
        <v>139</v>
      </c>
      <c r="K36" s="20" t="s">
        <v>148</v>
      </c>
      <c r="L36" s="18" t="s">
        <v>141</v>
      </c>
      <c r="M36" s="39"/>
      <c r="N36" s="39"/>
      <c r="O36" s="21"/>
      <c r="P36" s="22"/>
      <c r="Q36" s="22"/>
      <c r="R36" s="22"/>
      <c r="S36" s="22"/>
      <c r="T36" s="22"/>
      <c r="U36" s="22"/>
      <c r="V36" s="22"/>
      <c r="W36" s="22"/>
      <c r="X36" s="22"/>
      <c r="Y36" s="22"/>
      <c r="Z36" s="22"/>
      <c r="AA36" s="22"/>
    </row>
    <row r="37" hidden="1">
      <c r="A37" s="38" t="s">
        <v>98</v>
      </c>
      <c r="B37" s="33" t="s">
        <v>149</v>
      </c>
      <c r="C37" s="34" t="s">
        <v>137</v>
      </c>
      <c r="D37" s="38" t="s">
        <v>138</v>
      </c>
      <c r="E37" s="14" t="s">
        <v>17</v>
      </c>
      <c r="F37" s="15">
        <v>5.74</v>
      </c>
      <c r="G37" s="16" t="s">
        <v>106</v>
      </c>
      <c r="H37" s="22" t="s">
        <v>19</v>
      </c>
      <c r="I37" s="21" t="s">
        <v>20</v>
      </c>
      <c r="J37" s="19" t="s">
        <v>150</v>
      </c>
      <c r="K37" s="31" t="s">
        <v>151</v>
      </c>
      <c r="L37" s="21" t="s">
        <v>141</v>
      </c>
      <c r="M37" s="37"/>
      <c r="N37" s="37"/>
      <c r="O37" s="19" t="s">
        <v>152</v>
      </c>
      <c r="P37" s="22"/>
      <c r="Q37" s="22"/>
      <c r="R37" s="22"/>
      <c r="S37" s="22"/>
      <c r="T37" s="22"/>
      <c r="U37" s="22"/>
      <c r="V37" s="22"/>
      <c r="W37" s="22"/>
      <c r="X37" s="22"/>
      <c r="Y37" s="22"/>
      <c r="Z37" s="22"/>
      <c r="AA37" s="22"/>
    </row>
    <row r="38" hidden="1">
      <c r="A38" s="35" t="s">
        <v>153</v>
      </c>
      <c r="B38" s="33" t="s">
        <v>154</v>
      </c>
      <c r="C38" s="40" t="s">
        <v>137</v>
      </c>
      <c r="D38" s="38" t="s">
        <v>155</v>
      </c>
      <c r="E38" s="14" t="s">
        <v>17</v>
      </c>
      <c r="F38" s="15">
        <v>10.1845730338918</v>
      </c>
      <c r="G38" s="16" t="s">
        <v>18</v>
      </c>
      <c r="H38" s="17" t="s">
        <v>19</v>
      </c>
      <c r="I38" s="18" t="s">
        <v>20</v>
      </c>
      <c r="J38" s="19" t="s">
        <v>156</v>
      </c>
      <c r="K38" s="20" t="s">
        <v>157</v>
      </c>
      <c r="L38" s="18" t="s">
        <v>158</v>
      </c>
      <c r="M38" s="37"/>
      <c r="N38" s="37"/>
      <c r="O38" s="21"/>
      <c r="P38" s="22"/>
      <c r="Q38" s="22"/>
      <c r="R38" s="22"/>
      <c r="S38" s="22"/>
      <c r="T38" s="22"/>
      <c r="U38" s="22"/>
      <c r="V38" s="22"/>
      <c r="W38" s="22"/>
      <c r="X38" s="22"/>
      <c r="Y38" s="22"/>
      <c r="Z38" s="22"/>
      <c r="AA38" s="22"/>
    </row>
    <row r="39" hidden="1">
      <c r="A39" s="35" t="s">
        <v>13</v>
      </c>
      <c r="B39" s="33" t="s">
        <v>159</v>
      </c>
      <c r="C39" s="34" t="s">
        <v>137</v>
      </c>
      <c r="D39" s="38" t="s">
        <v>155</v>
      </c>
      <c r="E39" s="14" t="s">
        <v>17</v>
      </c>
      <c r="F39" s="15">
        <v>21.3187410947427</v>
      </c>
      <c r="G39" s="16" t="s">
        <v>18</v>
      </c>
      <c r="H39" s="17" t="s">
        <v>19</v>
      </c>
      <c r="I39" s="18" t="s">
        <v>20</v>
      </c>
      <c r="J39" s="18" t="s">
        <v>156</v>
      </c>
      <c r="K39" s="20" t="s">
        <v>160</v>
      </c>
      <c r="L39" s="18" t="s">
        <v>158</v>
      </c>
      <c r="M39" s="37"/>
      <c r="N39" s="37"/>
      <c r="O39" s="21"/>
      <c r="P39" s="22"/>
      <c r="Q39" s="22"/>
      <c r="R39" s="22"/>
      <c r="S39" s="22"/>
      <c r="T39" s="22"/>
      <c r="U39" s="22"/>
      <c r="V39" s="22"/>
      <c r="W39" s="22"/>
      <c r="X39" s="22"/>
      <c r="Y39" s="22"/>
      <c r="Z39" s="22"/>
      <c r="AA39" s="22"/>
    </row>
    <row r="40" hidden="1">
      <c r="A40" s="35" t="s">
        <v>161</v>
      </c>
      <c r="B40" s="33" t="s">
        <v>162</v>
      </c>
      <c r="C40" s="34" t="s">
        <v>137</v>
      </c>
      <c r="D40" s="38" t="s">
        <v>155</v>
      </c>
      <c r="E40" s="14" t="s">
        <v>17</v>
      </c>
      <c r="F40" s="15">
        <v>10.9903657054313</v>
      </c>
      <c r="G40" s="16" t="s">
        <v>18</v>
      </c>
      <c r="H40" s="17" t="s">
        <v>19</v>
      </c>
      <c r="I40" s="18" t="s">
        <v>20</v>
      </c>
      <c r="J40" s="18" t="s">
        <v>156</v>
      </c>
      <c r="K40" s="20" t="s">
        <v>163</v>
      </c>
      <c r="L40" s="18" t="s">
        <v>158</v>
      </c>
      <c r="M40" s="37"/>
      <c r="N40" s="37"/>
      <c r="O40" s="21"/>
      <c r="P40" s="22"/>
      <c r="Q40" s="22"/>
      <c r="R40" s="22"/>
      <c r="S40" s="22"/>
      <c r="T40" s="22"/>
      <c r="U40" s="22"/>
      <c r="V40" s="22"/>
      <c r="W40" s="22"/>
      <c r="X40" s="22"/>
      <c r="Y40" s="22"/>
      <c r="Z40" s="22"/>
      <c r="AA40" s="22"/>
    </row>
    <row r="41" hidden="1">
      <c r="A41" s="35" t="s">
        <v>28</v>
      </c>
      <c r="B41" s="33" t="s">
        <v>164</v>
      </c>
      <c r="C41" s="34" t="s">
        <v>137</v>
      </c>
      <c r="D41" s="38" t="s">
        <v>165</v>
      </c>
      <c r="E41" s="14" t="s">
        <v>17</v>
      </c>
      <c r="F41" s="15">
        <v>2.32722449199322</v>
      </c>
      <c r="G41" s="16" t="s">
        <v>18</v>
      </c>
      <c r="H41" s="17" t="s">
        <v>19</v>
      </c>
      <c r="I41" s="18" t="s">
        <v>20</v>
      </c>
      <c r="J41" s="19" t="s">
        <v>166</v>
      </c>
      <c r="K41" s="23" t="s">
        <v>167</v>
      </c>
      <c r="L41" s="18" t="s">
        <v>168</v>
      </c>
      <c r="M41" s="37"/>
      <c r="N41" s="37"/>
      <c r="O41" s="21"/>
      <c r="P41" s="22"/>
      <c r="Q41" s="22"/>
      <c r="R41" s="22"/>
      <c r="S41" s="22"/>
      <c r="T41" s="22"/>
      <c r="U41" s="22"/>
      <c r="V41" s="22"/>
      <c r="W41" s="22"/>
      <c r="X41" s="22"/>
      <c r="Y41" s="22"/>
      <c r="Z41" s="22"/>
      <c r="AA41" s="22"/>
    </row>
    <row r="42" hidden="1">
      <c r="A42" s="38" t="s">
        <v>142</v>
      </c>
      <c r="B42" s="33" t="s">
        <v>169</v>
      </c>
      <c r="C42" s="34" t="s">
        <v>137</v>
      </c>
      <c r="D42" s="38" t="s">
        <v>165</v>
      </c>
      <c r="E42" s="14" t="s">
        <v>17</v>
      </c>
      <c r="F42" s="41"/>
      <c r="G42" s="42" t="s">
        <v>106</v>
      </c>
      <c r="H42" s="17" t="s">
        <v>19</v>
      </c>
      <c r="I42" s="18" t="s">
        <v>20</v>
      </c>
      <c r="J42" s="19" t="s">
        <v>170</v>
      </c>
      <c r="K42" s="43" t="s">
        <v>171</v>
      </c>
      <c r="L42" s="18" t="s">
        <v>168</v>
      </c>
      <c r="M42" s="37"/>
      <c r="N42" s="37"/>
      <c r="O42" s="19" t="s">
        <v>172</v>
      </c>
      <c r="P42" s="22"/>
      <c r="Q42" s="22"/>
      <c r="R42" s="22"/>
      <c r="S42" s="22"/>
      <c r="T42" s="22"/>
      <c r="U42" s="22"/>
      <c r="V42" s="22"/>
      <c r="W42" s="22"/>
      <c r="X42" s="22"/>
      <c r="Y42" s="22"/>
      <c r="Z42" s="22"/>
      <c r="AA42" s="22"/>
    </row>
    <row r="43" hidden="1">
      <c r="A43" s="35" t="s">
        <v>28</v>
      </c>
      <c r="B43" s="33" t="s">
        <v>173</v>
      </c>
      <c r="C43" s="34" t="s">
        <v>137</v>
      </c>
      <c r="D43" s="38" t="s">
        <v>174</v>
      </c>
      <c r="E43" s="14" t="s">
        <v>17</v>
      </c>
      <c r="F43" s="15">
        <v>0.207148079523101</v>
      </c>
      <c r="G43" s="16" t="s">
        <v>18</v>
      </c>
      <c r="H43" s="17" t="s">
        <v>19</v>
      </c>
      <c r="I43" s="19" t="s">
        <v>175</v>
      </c>
      <c r="J43" s="19" t="s">
        <v>176</v>
      </c>
      <c r="K43" s="23" t="s">
        <v>177</v>
      </c>
      <c r="L43" s="19" t="s">
        <v>178</v>
      </c>
      <c r="M43" s="37"/>
      <c r="N43" s="37"/>
      <c r="O43" s="21"/>
      <c r="P43" s="22"/>
      <c r="Q43" s="22"/>
      <c r="R43" s="22"/>
      <c r="S43" s="22"/>
      <c r="T43" s="22"/>
      <c r="U43" s="22"/>
      <c r="V43" s="22"/>
      <c r="W43" s="22"/>
      <c r="X43" s="22"/>
      <c r="Y43" s="22"/>
      <c r="Z43" s="22"/>
      <c r="AA43" s="22"/>
    </row>
    <row r="44" hidden="1">
      <c r="A44" s="38" t="s">
        <v>98</v>
      </c>
      <c r="B44" s="33" t="s">
        <v>179</v>
      </c>
      <c r="C44" s="34" t="s">
        <v>137</v>
      </c>
      <c r="D44" s="38" t="s">
        <v>174</v>
      </c>
      <c r="E44" s="14" t="s">
        <v>17</v>
      </c>
      <c r="F44" s="15">
        <f>4380/1000</f>
        <v>4.38</v>
      </c>
      <c r="G44" s="16" t="s">
        <v>106</v>
      </c>
      <c r="H44" s="22" t="s">
        <v>19</v>
      </c>
      <c r="I44" s="21" t="s">
        <v>20</v>
      </c>
      <c r="J44" s="19" t="s">
        <v>180</v>
      </c>
      <c r="K44" s="44" t="s">
        <v>181</v>
      </c>
      <c r="L44" s="21" t="s">
        <v>178</v>
      </c>
      <c r="M44" s="37"/>
      <c r="N44" s="37"/>
      <c r="O44" s="19" t="s">
        <v>182</v>
      </c>
      <c r="P44" s="22"/>
      <c r="Q44" s="22"/>
      <c r="R44" s="22"/>
      <c r="S44" s="22"/>
      <c r="T44" s="22"/>
      <c r="U44" s="22"/>
      <c r="V44" s="22"/>
      <c r="W44" s="22"/>
      <c r="X44" s="22"/>
      <c r="Y44" s="22"/>
      <c r="Z44" s="22"/>
      <c r="AA44" s="22"/>
    </row>
    <row r="45" hidden="1">
      <c r="A45" s="38" t="s">
        <v>142</v>
      </c>
      <c r="B45" s="33" t="s">
        <v>183</v>
      </c>
      <c r="C45" s="34" t="s">
        <v>137</v>
      </c>
      <c r="D45" s="38" t="s">
        <v>174</v>
      </c>
      <c r="E45" s="14" t="s">
        <v>17</v>
      </c>
      <c r="F45" s="41">
        <f>2580/1000</f>
        <v>2.58</v>
      </c>
      <c r="G45" s="42" t="s">
        <v>106</v>
      </c>
      <c r="H45" s="24" t="s">
        <v>184</v>
      </c>
      <c r="I45" s="18" t="s">
        <v>20</v>
      </c>
      <c r="J45" s="19" t="s">
        <v>170</v>
      </c>
      <c r="K45" s="43" t="s">
        <v>171</v>
      </c>
      <c r="L45" s="18" t="s">
        <v>178</v>
      </c>
      <c r="M45" s="37"/>
      <c r="N45" s="37"/>
      <c r="O45" s="19" t="s">
        <v>172</v>
      </c>
      <c r="P45" s="22"/>
      <c r="Q45" s="22"/>
      <c r="R45" s="22"/>
      <c r="S45" s="22"/>
      <c r="T45" s="22"/>
      <c r="U45" s="22"/>
      <c r="V45" s="22"/>
      <c r="W45" s="22"/>
      <c r="X45" s="22"/>
      <c r="Y45" s="22"/>
      <c r="Z45" s="22"/>
      <c r="AA45" s="22"/>
    </row>
    <row r="46" hidden="1">
      <c r="A46" s="35" t="s">
        <v>28</v>
      </c>
      <c r="B46" s="33" t="s">
        <v>185</v>
      </c>
      <c r="C46" s="34" t="s">
        <v>137</v>
      </c>
      <c r="D46" s="38" t="s">
        <v>186</v>
      </c>
      <c r="E46" s="14" t="s">
        <v>17</v>
      </c>
      <c r="F46" s="15">
        <f>0.376710295007152+2.32722449199322</f>
        <v>2.703934787</v>
      </c>
      <c r="G46" s="16" t="s">
        <v>18</v>
      </c>
      <c r="H46" s="17" t="s">
        <v>19</v>
      </c>
      <c r="I46" s="19" t="s">
        <v>187</v>
      </c>
      <c r="J46" s="19" t="s">
        <v>188</v>
      </c>
      <c r="K46" s="45" t="s">
        <v>189</v>
      </c>
      <c r="L46" s="19" t="s">
        <v>190</v>
      </c>
      <c r="M46" s="37"/>
      <c r="N46" s="37"/>
      <c r="O46" s="21"/>
      <c r="P46" s="22"/>
      <c r="Q46" s="22"/>
      <c r="R46" s="22"/>
      <c r="S46" s="22"/>
      <c r="T46" s="22"/>
      <c r="U46" s="22"/>
      <c r="V46" s="22"/>
      <c r="W46" s="22"/>
      <c r="X46" s="22"/>
      <c r="Y46" s="22"/>
      <c r="Z46" s="22"/>
      <c r="AA46" s="22"/>
    </row>
    <row r="47" hidden="1">
      <c r="A47" s="38" t="s">
        <v>142</v>
      </c>
      <c r="B47" s="33" t="s">
        <v>191</v>
      </c>
      <c r="C47" s="34" t="s">
        <v>137</v>
      </c>
      <c r="D47" s="38" t="s">
        <v>186</v>
      </c>
      <c r="E47" s="14" t="s">
        <v>17</v>
      </c>
      <c r="F47" s="41">
        <f>2580/1000</f>
        <v>2.58</v>
      </c>
      <c r="G47" s="42" t="s">
        <v>106</v>
      </c>
      <c r="H47" s="24" t="s">
        <v>184</v>
      </c>
      <c r="I47" s="18" t="s">
        <v>20</v>
      </c>
      <c r="J47" s="19" t="s">
        <v>170</v>
      </c>
      <c r="K47" s="43" t="s">
        <v>171</v>
      </c>
      <c r="L47" s="18" t="s">
        <v>190</v>
      </c>
      <c r="M47" s="37"/>
      <c r="N47" s="37"/>
      <c r="O47" s="19" t="s">
        <v>172</v>
      </c>
      <c r="P47" s="22"/>
      <c r="Q47" s="22"/>
      <c r="R47" s="22"/>
      <c r="S47" s="22"/>
      <c r="T47" s="22"/>
      <c r="U47" s="22"/>
      <c r="V47" s="22"/>
      <c r="W47" s="22"/>
      <c r="X47" s="22"/>
      <c r="Y47" s="22"/>
      <c r="Z47" s="22"/>
      <c r="AA47" s="22"/>
    </row>
    <row r="48" hidden="1">
      <c r="A48" s="35" t="s">
        <v>28</v>
      </c>
      <c r="B48" s="33" t="s">
        <v>192</v>
      </c>
      <c r="C48" s="34" t="s">
        <v>137</v>
      </c>
      <c r="D48" s="38" t="s">
        <v>193</v>
      </c>
      <c r="E48" s="14" t="s">
        <v>17</v>
      </c>
      <c r="F48" s="15">
        <v>3.50200842841822</v>
      </c>
      <c r="G48" s="16" t="s">
        <v>18</v>
      </c>
      <c r="H48" s="17" t="s">
        <v>19</v>
      </c>
      <c r="I48" s="18" t="s">
        <v>20</v>
      </c>
      <c r="J48" s="19" t="s">
        <v>194</v>
      </c>
      <c r="K48" s="20" t="s">
        <v>195</v>
      </c>
      <c r="L48" s="18" t="s">
        <v>196</v>
      </c>
      <c r="M48" s="37"/>
      <c r="N48" s="37"/>
      <c r="O48" s="21"/>
      <c r="P48" s="22"/>
      <c r="Q48" s="22"/>
      <c r="R48" s="22"/>
      <c r="S48" s="22"/>
      <c r="T48" s="22"/>
      <c r="U48" s="22"/>
      <c r="V48" s="22"/>
      <c r="W48" s="22"/>
      <c r="X48" s="22"/>
      <c r="Y48" s="22"/>
      <c r="Z48" s="22"/>
      <c r="AA48" s="22"/>
    </row>
    <row r="49" hidden="1">
      <c r="A49" s="35" t="s">
        <v>28</v>
      </c>
      <c r="B49" s="33" t="s">
        <v>197</v>
      </c>
      <c r="C49" s="34" t="s">
        <v>137</v>
      </c>
      <c r="D49" s="38" t="s">
        <v>198</v>
      </c>
      <c r="E49" s="14" t="s">
        <v>17</v>
      </c>
      <c r="F49" s="15">
        <v>13.4213898070313</v>
      </c>
      <c r="G49" s="16" t="s">
        <v>18</v>
      </c>
      <c r="H49" s="17" t="s">
        <v>19</v>
      </c>
      <c r="I49" s="18" t="s">
        <v>20</v>
      </c>
      <c r="J49" s="19" t="s">
        <v>199</v>
      </c>
      <c r="K49" s="20" t="s">
        <v>200</v>
      </c>
      <c r="L49" s="18" t="s">
        <v>201</v>
      </c>
      <c r="M49" s="37"/>
      <c r="N49" s="37"/>
      <c r="O49" s="21"/>
      <c r="P49" s="22"/>
      <c r="Q49" s="22"/>
      <c r="R49" s="22"/>
      <c r="S49" s="22"/>
      <c r="T49" s="22"/>
      <c r="U49" s="22"/>
      <c r="V49" s="22"/>
      <c r="W49" s="22"/>
      <c r="X49" s="22"/>
      <c r="Y49" s="22"/>
      <c r="Z49" s="22"/>
      <c r="AA49" s="22"/>
    </row>
    <row r="50" hidden="1">
      <c r="A50" s="38" t="s">
        <v>98</v>
      </c>
      <c r="B50" s="33" t="s">
        <v>202</v>
      </c>
      <c r="C50" s="34" t="s">
        <v>137</v>
      </c>
      <c r="D50" s="38" t="s">
        <v>198</v>
      </c>
      <c r="E50" s="14" t="s">
        <v>17</v>
      </c>
      <c r="F50" s="15">
        <v>26.4</v>
      </c>
      <c r="G50" s="16" t="s">
        <v>106</v>
      </c>
      <c r="H50" s="22" t="s">
        <v>19</v>
      </c>
      <c r="I50" s="21" t="s">
        <v>20</v>
      </c>
      <c r="J50" s="19" t="s">
        <v>203</v>
      </c>
      <c r="K50" s="43" t="s">
        <v>204</v>
      </c>
      <c r="L50" s="21" t="s">
        <v>201</v>
      </c>
      <c r="M50" s="37"/>
      <c r="N50" s="37"/>
      <c r="O50" s="19" t="s">
        <v>152</v>
      </c>
      <c r="P50" s="22"/>
      <c r="Q50" s="22"/>
      <c r="R50" s="22"/>
      <c r="S50" s="22"/>
      <c r="T50" s="22"/>
      <c r="U50" s="22"/>
      <c r="V50" s="22"/>
      <c r="W50" s="22"/>
      <c r="X50" s="22"/>
      <c r="Y50" s="22"/>
      <c r="Z50" s="22"/>
      <c r="AA50" s="22"/>
    </row>
    <row r="51" hidden="1">
      <c r="A51" s="35" t="s">
        <v>28</v>
      </c>
      <c r="B51" s="33" t="s">
        <v>205</v>
      </c>
      <c r="C51" s="34" t="s">
        <v>137</v>
      </c>
      <c r="D51" s="38" t="s">
        <v>206</v>
      </c>
      <c r="E51" s="14" t="s">
        <v>17</v>
      </c>
      <c r="F51" s="15">
        <v>0.870706512422379</v>
      </c>
      <c r="G51" s="16" t="s">
        <v>18</v>
      </c>
      <c r="H51" s="17" t="s">
        <v>19</v>
      </c>
      <c r="I51" s="18" t="s">
        <v>20</v>
      </c>
      <c r="J51" s="19" t="s">
        <v>207</v>
      </c>
      <c r="K51" s="23" t="s">
        <v>208</v>
      </c>
      <c r="L51" s="18" t="s">
        <v>209</v>
      </c>
      <c r="M51" s="37"/>
      <c r="N51" s="37"/>
      <c r="O51" s="21"/>
      <c r="P51" s="22"/>
      <c r="Q51" s="22"/>
      <c r="R51" s="22"/>
      <c r="S51" s="22"/>
      <c r="T51" s="22"/>
      <c r="U51" s="22"/>
      <c r="V51" s="22"/>
      <c r="W51" s="22"/>
      <c r="X51" s="22"/>
      <c r="Y51" s="22"/>
      <c r="Z51" s="22"/>
      <c r="AA51" s="22"/>
    </row>
    <row r="52" hidden="1">
      <c r="A52" s="35" t="s">
        <v>28</v>
      </c>
      <c r="B52" s="33" t="s">
        <v>210</v>
      </c>
      <c r="C52" s="34" t="s">
        <v>137</v>
      </c>
      <c r="D52" s="38" t="s">
        <v>211</v>
      </c>
      <c r="E52" s="14" t="s">
        <v>17</v>
      </c>
      <c r="F52" s="15">
        <v>6.43620779546419</v>
      </c>
      <c r="G52" s="16" t="s">
        <v>18</v>
      </c>
      <c r="H52" s="17" t="s">
        <v>19</v>
      </c>
      <c r="I52" s="18" t="s">
        <v>20</v>
      </c>
      <c r="J52" s="19" t="s">
        <v>212</v>
      </c>
      <c r="K52" s="20" t="s">
        <v>213</v>
      </c>
      <c r="L52" s="18" t="s">
        <v>214</v>
      </c>
      <c r="M52" s="37"/>
      <c r="N52" s="37"/>
      <c r="O52" s="21"/>
      <c r="P52" s="22"/>
      <c r="Q52" s="22"/>
      <c r="R52" s="22"/>
      <c r="S52" s="22"/>
      <c r="T52" s="22"/>
      <c r="U52" s="22"/>
      <c r="V52" s="22"/>
      <c r="W52" s="22"/>
      <c r="X52" s="22"/>
      <c r="Y52" s="22"/>
      <c r="Z52" s="22"/>
      <c r="AA52" s="22"/>
    </row>
    <row r="53" hidden="1">
      <c r="A53" s="35" t="s">
        <v>28</v>
      </c>
      <c r="B53" s="33" t="s">
        <v>215</v>
      </c>
      <c r="C53" s="34" t="s">
        <v>137</v>
      </c>
      <c r="D53" s="38" t="s">
        <v>216</v>
      </c>
      <c r="E53" s="14" t="s">
        <v>17</v>
      </c>
      <c r="F53" s="15">
        <v>2.32722449199322</v>
      </c>
      <c r="G53" s="16" t="s">
        <v>18</v>
      </c>
      <c r="H53" s="22" t="s">
        <v>184</v>
      </c>
      <c r="I53" s="21" t="s">
        <v>217</v>
      </c>
      <c r="J53" s="19" t="s">
        <v>166</v>
      </c>
      <c r="K53" s="20" t="s">
        <v>167</v>
      </c>
      <c r="L53" s="21" t="s">
        <v>218</v>
      </c>
      <c r="M53" s="37"/>
      <c r="N53" s="37"/>
      <c r="O53" s="21"/>
      <c r="P53" s="22"/>
      <c r="Q53" s="22"/>
      <c r="R53" s="22"/>
      <c r="S53" s="22"/>
      <c r="T53" s="22"/>
      <c r="U53" s="22"/>
      <c r="V53" s="22"/>
      <c r="W53" s="22"/>
      <c r="X53" s="22"/>
      <c r="Y53" s="22"/>
      <c r="Z53" s="22"/>
      <c r="AA53" s="22"/>
    </row>
    <row r="54" hidden="1">
      <c r="A54" s="35" t="s">
        <v>28</v>
      </c>
      <c r="B54" s="33" t="s">
        <v>219</v>
      </c>
      <c r="C54" s="34" t="s">
        <v>137</v>
      </c>
      <c r="D54" s="35" t="s">
        <v>220</v>
      </c>
      <c r="E54" s="14" t="s">
        <v>17</v>
      </c>
      <c r="F54" s="15">
        <v>2.32722449199322</v>
      </c>
      <c r="G54" s="16" t="s">
        <v>18</v>
      </c>
      <c r="H54" s="22" t="s">
        <v>184</v>
      </c>
      <c r="I54" s="21" t="s">
        <v>217</v>
      </c>
      <c r="J54" s="19" t="s">
        <v>166</v>
      </c>
      <c r="K54" s="20" t="s">
        <v>167</v>
      </c>
      <c r="L54" s="21" t="s">
        <v>221</v>
      </c>
      <c r="M54" s="37"/>
      <c r="N54" s="37"/>
      <c r="O54" s="21"/>
      <c r="P54" s="22"/>
      <c r="Q54" s="22"/>
      <c r="R54" s="22"/>
      <c r="S54" s="22"/>
      <c r="T54" s="22"/>
      <c r="U54" s="22"/>
      <c r="V54" s="22"/>
      <c r="W54" s="22"/>
      <c r="X54" s="22"/>
      <c r="Y54" s="22"/>
      <c r="Z54" s="22"/>
      <c r="AA54" s="22"/>
    </row>
    <row r="55" hidden="1">
      <c r="A55" s="35" t="s">
        <v>28</v>
      </c>
      <c r="B55" s="33" t="s">
        <v>222</v>
      </c>
      <c r="C55" s="34" t="s">
        <v>137</v>
      </c>
      <c r="D55" s="35" t="s">
        <v>223</v>
      </c>
      <c r="E55" s="14" t="s">
        <v>17</v>
      </c>
      <c r="F55" s="15">
        <v>1.8625671141262</v>
      </c>
      <c r="G55" s="16" t="s">
        <v>18</v>
      </c>
      <c r="H55" s="17" t="s">
        <v>19</v>
      </c>
      <c r="I55" s="18" t="s">
        <v>20</v>
      </c>
      <c r="J55" s="19" t="s">
        <v>224</v>
      </c>
      <c r="K55" s="20" t="s">
        <v>225</v>
      </c>
      <c r="L55" s="18" t="s">
        <v>226</v>
      </c>
      <c r="M55" s="37"/>
      <c r="N55" s="37"/>
      <c r="O55" s="21"/>
      <c r="P55" s="22"/>
      <c r="Q55" s="22"/>
      <c r="R55" s="22"/>
      <c r="S55" s="22"/>
      <c r="T55" s="22"/>
      <c r="U55" s="22"/>
      <c r="V55" s="22"/>
      <c r="W55" s="22"/>
      <c r="X55" s="22"/>
      <c r="Y55" s="22"/>
      <c r="Z55" s="22"/>
      <c r="AA55" s="22"/>
    </row>
    <row r="56" hidden="1">
      <c r="A56" s="35" t="s">
        <v>13</v>
      </c>
      <c r="B56" s="33" t="s">
        <v>227</v>
      </c>
      <c r="C56" s="34" t="s">
        <v>137</v>
      </c>
      <c r="D56" s="35" t="s">
        <v>228</v>
      </c>
      <c r="E56" s="14" t="s">
        <v>17</v>
      </c>
      <c r="F56" s="15">
        <v>5.91881342036795</v>
      </c>
      <c r="G56" s="16" t="s">
        <v>18</v>
      </c>
      <c r="H56" s="17" t="s">
        <v>19</v>
      </c>
      <c r="I56" s="18" t="s">
        <v>20</v>
      </c>
      <c r="J56" s="19" t="s">
        <v>229</v>
      </c>
      <c r="K56" s="27" t="s">
        <v>230</v>
      </c>
      <c r="L56" s="18" t="s">
        <v>231</v>
      </c>
      <c r="M56" s="19"/>
      <c r="N56" s="19"/>
      <c r="O56" s="21"/>
      <c r="P56" s="22"/>
      <c r="Q56" s="22"/>
      <c r="R56" s="22"/>
      <c r="S56" s="22"/>
      <c r="T56" s="22"/>
      <c r="U56" s="22"/>
      <c r="V56" s="22"/>
      <c r="W56" s="22"/>
      <c r="X56" s="22"/>
      <c r="Y56" s="22"/>
      <c r="Z56" s="22"/>
      <c r="AA56" s="22"/>
    </row>
    <row r="57" hidden="1">
      <c r="A57" s="35" t="s">
        <v>232</v>
      </c>
      <c r="B57" s="33" t="s">
        <v>233</v>
      </c>
      <c r="C57" s="34" t="s">
        <v>137</v>
      </c>
      <c r="D57" s="35" t="s">
        <v>228</v>
      </c>
      <c r="E57" s="14" t="s">
        <v>17</v>
      </c>
      <c r="F57" s="15">
        <v>5.80240948423459</v>
      </c>
      <c r="G57" s="16" t="s">
        <v>18</v>
      </c>
      <c r="H57" s="17" t="s">
        <v>19</v>
      </c>
      <c r="I57" s="18" t="s">
        <v>20</v>
      </c>
      <c r="J57" s="18" t="s">
        <v>229</v>
      </c>
      <c r="K57" s="20" t="s">
        <v>234</v>
      </c>
      <c r="L57" s="18" t="s">
        <v>231</v>
      </c>
      <c r="M57" s="19"/>
      <c r="N57" s="19"/>
      <c r="O57" s="21"/>
      <c r="P57" s="22"/>
      <c r="Q57" s="22"/>
      <c r="R57" s="22"/>
      <c r="S57" s="22"/>
      <c r="T57" s="22"/>
      <c r="U57" s="22"/>
      <c r="V57" s="22"/>
      <c r="W57" s="22"/>
      <c r="X57" s="22"/>
      <c r="Y57" s="22"/>
      <c r="Z57" s="22"/>
      <c r="AA57" s="22"/>
    </row>
    <row r="58" hidden="1">
      <c r="A58" s="35" t="s">
        <v>28</v>
      </c>
      <c r="B58" s="33" t="s">
        <v>235</v>
      </c>
      <c r="C58" s="34" t="s">
        <v>137</v>
      </c>
      <c r="D58" s="35" t="s">
        <v>236</v>
      </c>
      <c r="E58" s="14" t="s">
        <v>17</v>
      </c>
      <c r="F58" s="15">
        <v>6.8681815454311</v>
      </c>
      <c r="G58" s="16" t="s">
        <v>18</v>
      </c>
      <c r="H58" s="22" t="s">
        <v>19</v>
      </c>
      <c r="I58" s="21" t="s">
        <v>20</v>
      </c>
      <c r="J58" s="19" t="s">
        <v>237</v>
      </c>
      <c r="K58" s="30" t="s">
        <v>238</v>
      </c>
      <c r="L58" s="21" t="s">
        <v>239</v>
      </c>
      <c r="M58" s="19"/>
      <c r="N58" s="19"/>
      <c r="O58" s="21"/>
      <c r="P58" s="22"/>
      <c r="Q58" s="22"/>
      <c r="R58" s="22"/>
      <c r="S58" s="22"/>
      <c r="T58" s="22"/>
      <c r="U58" s="22"/>
      <c r="V58" s="22"/>
      <c r="W58" s="22"/>
      <c r="X58" s="22"/>
      <c r="Y58" s="22"/>
      <c r="Z58" s="22"/>
      <c r="AA58" s="22"/>
    </row>
    <row r="59" hidden="1">
      <c r="A59" s="35" t="s">
        <v>28</v>
      </c>
      <c r="B59" s="33" t="s">
        <v>240</v>
      </c>
      <c r="C59" s="34" t="s">
        <v>137</v>
      </c>
      <c r="D59" s="35" t="s">
        <v>241</v>
      </c>
      <c r="E59" s="14" t="s">
        <v>17</v>
      </c>
      <c r="F59" s="15">
        <v>3.04074776700876</v>
      </c>
      <c r="G59" s="16" t="s">
        <v>18</v>
      </c>
      <c r="H59" s="17" t="s">
        <v>19</v>
      </c>
      <c r="I59" s="18" t="s">
        <v>20</v>
      </c>
      <c r="J59" s="19" t="s">
        <v>242</v>
      </c>
      <c r="K59" s="30" t="s">
        <v>243</v>
      </c>
      <c r="L59" s="18" t="s">
        <v>244</v>
      </c>
      <c r="M59" s="19"/>
      <c r="N59" s="19"/>
      <c r="O59" s="21"/>
      <c r="P59" s="22"/>
      <c r="Q59" s="22"/>
      <c r="R59" s="22"/>
      <c r="S59" s="22"/>
      <c r="T59" s="22"/>
      <c r="U59" s="22"/>
      <c r="V59" s="22"/>
      <c r="W59" s="22"/>
      <c r="X59" s="22"/>
      <c r="Y59" s="22"/>
      <c r="Z59" s="22"/>
      <c r="AA59" s="22"/>
    </row>
    <row r="60" hidden="1">
      <c r="A60" s="35" t="s">
        <v>28</v>
      </c>
      <c r="B60" s="33" t="s">
        <v>245</v>
      </c>
      <c r="C60" s="34" t="s">
        <v>137</v>
      </c>
      <c r="D60" s="35" t="s">
        <v>246</v>
      </c>
      <c r="E60" s="14" t="s">
        <v>17</v>
      </c>
      <c r="F60" s="15">
        <v>47.1875412592778</v>
      </c>
      <c r="G60" s="16" t="s">
        <v>18</v>
      </c>
      <c r="H60" s="17" t="s">
        <v>19</v>
      </c>
      <c r="I60" s="18" t="s">
        <v>20</v>
      </c>
      <c r="J60" s="19" t="s">
        <v>247</v>
      </c>
      <c r="K60" s="20" t="s">
        <v>248</v>
      </c>
      <c r="L60" s="18" t="s">
        <v>249</v>
      </c>
      <c r="M60" s="19"/>
      <c r="N60" s="19"/>
      <c r="O60" s="21"/>
      <c r="P60" s="22"/>
      <c r="Q60" s="22"/>
      <c r="R60" s="22"/>
      <c r="S60" s="22"/>
      <c r="T60" s="22"/>
      <c r="U60" s="22"/>
      <c r="V60" s="22"/>
      <c r="W60" s="22"/>
      <c r="X60" s="22"/>
      <c r="Y60" s="22"/>
      <c r="Z60" s="22"/>
      <c r="AA60" s="22"/>
    </row>
    <row r="61" hidden="1">
      <c r="A61" s="35" t="s">
        <v>28</v>
      </c>
      <c r="B61" s="33" t="s">
        <v>250</v>
      </c>
      <c r="C61" s="34" t="s">
        <v>137</v>
      </c>
      <c r="D61" s="35" t="s">
        <v>251</v>
      </c>
      <c r="E61" s="14" t="s">
        <v>17</v>
      </c>
      <c r="F61" s="15">
        <v>2.32722449199322</v>
      </c>
      <c r="G61" s="16" t="s">
        <v>18</v>
      </c>
      <c r="H61" s="22" t="s">
        <v>184</v>
      </c>
      <c r="I61" s="21" t="s">
        <v>217</v>
      </c>
      <c r="J61" s="19" t="s">
        <v>166</v>
      </c>
      <c r="K61" s="20" t="s">
        <v>167</v>
      </c>
      <c r="L61" s="21" t="s">
        <v>252</v>
      </c>
      <c r="M61" s="37"/>
      <c r="N61" s="37"/>
      <c r="O61" s="21"/>
      <c r="P61" s="22"/>
      <c r="Q61" s="22"/>
      <c r="R61" s="22"/>
      <c r="S61" s="22"/>
      <c r="T61" s="22"/>
      <c r="U61" s="22"/>
      <c r="V61" s="22"/>
      <c r="W61" s="22"/>
      <c r="X61" s="22"/>
      <c r="Y61" s="22"/>
      <c r="Z61" s="22"/>
      <c r="AA61" s="22"/>
    </row>
    <row r="62" hidden="1">
      <c r="A62" s="38" t="s">
        <v>98</v>
      </c>
      <c r="B62" s="33" t="s">
        <v>253</v>
      </c>
      <c r="C62" s="34" t="s">
        <v>137</v>
      </c>
      <c r="D62" s="38" t="s">
        <v>254</v>
      </c>
      <c r="E62" s="14" t="s">
        <v>17</v>
      </c>
      <c r="F62" s="15">
        <v>5.18</v>
      </c>
      <c r="G62" s="16" t="s">
        <v>18</v>
      </c>
      <c r="H62" s="24" t="s">
        <v>19</v>
      </c>
      <c r="I62" s="19" t="s">
        <v>20</v>
      </c>
      <c r="J62" s="19" t="s">
        <v>255</v>
      </c>
      <c r="K62" s="31" t="s">
        <v>256</v>
      </c>
      <c r="L62" s="19" t="s">
        <v>257</v>
      </c>
      <c r="M62" s="37"/>
      <c r="N62" s="37"/>
      <c r="O62" s="19" t="s">
        <v>152</v>
      </c>
      <c r="P62" s="22"/>
      <c r="Q62" s="22"/>
      <c r="R62" s="22"/>
      <c r="S62" s="22"/>
      <c r="T62" s="22"/>
      <c r="U62" s="22"/>
      <c r="V62" s="22"/>
      <c r="W62" s="22"/>
      <c r="X62" s="22"/>
      <c r="Y62" s="22"/>
      <c r="Z62" s="22"/>
      <c r="AA62" s="22"/>
    </row>
    <row r="63" hidden="1">
      <c r="A63" s="35" t="s">
        <v>28</v>
      </c>
      <c r="B63" s="33" t="s">
        <v>258</v>
      </c>
      <c r="C63" s="34" t="s">
        <v>137</v>
      </c>
      <c r="D63" s="35" t="s">
        <v>259</v>
      </c>
      <c r="E63" s="14" t="s">
        <v>17</v>
      </c>
      <c r="F63" s="15">
        <v>16.8055925562782</v>
      </c>
      <c r="G63" s="16" t="s">
        <v>18</v>
      </c>
      <c r="H63" s="24" t="s">
        <v>19</v>
      </c>
      <c r="I63" s="19" t="s">
        <v>20</v>
      </c>
      <c r="J63" s="19" t="s">
        <v>260</v>
      </c>
      <c r="K63" s="30" t="s">
        <v>261</v>
      </c>
      <c r="L63" s="19" t="s">
        <v>262</v>
      </c>
      <c r="M63" s="19"/>
      <c r="N63" s="19"/>
      <c r="O63" s="21"/>
      <c r="P63" s="22"/>
      <c r="Q63" s="22"/>
      <c r="R63" s="22"/>
      <c r="S63" s="22"/>
      <c r="T63" s="22"/>
      <c r="U63" s="22"/>
      <c r="V63" s="22"/>
      <c r="W63" s="22"/>
      <c r="X63" s="22"/>
      <c r="Y63" s="22"/>
      <c r="Z63" s="22"/>
      <c r="AA63" s="22"/>
    </row>
    <row r="64" hidden="1">
      <c r="A64" s="46" t="s">
        <v>28</v>
      </c>
      <c r="B64" s="47" t="s">
        <v>263</v>
      </c>
      <c r="C64" s="48" t="s">
        <v>264</v>
      </c>
      <c r="D64" s="46" t="s">
        <v>265</v>
      </c>
      <c r="E64" s="14" t="s">
        <v>17</v>
      </c>
      <c r="F64" s="15">
        <v>3.15775973320167</v>
      </c>
      <c r="G64" s="16" t="s">
        <v>18</v>
      </c>
      <c r="H64" s="17" t="s">
        <v>19</v>
      </c>
      <c r="I64" s="18" t="s">
        <v>20</v>
      </c>
      <c r="J64" s="19" t="s">
        <v>266</v>
      </c>
      <c r="K64" s="20" t="s">
        <v>267</v>
      </c>
      <c r="L64" s="18" t="s">
        <v>268</v>
      </c>
      <c r="M64" s="21"/>
      <c r="N64" s="21"/>
      <c r="O64" s="21"/>
      <c r="P64" s="22"/>
      <c r="Q64" s="22"/>
      <c r="R64" s="22"/>
      <c r="S64" s="22"/>
      <c r="T64" s="22"/>
      <c r="U64" s="22"/>
      <c r="V64" s="22"/>
      <c r="W64" s="22"/>
      <c r="X64" s="22"/>
      <c r="Y64" s="22"/>
      <c r="Z64" s="22"/>
      <c r="AA64" s="22"/>
    </row>
    <row r="65" hidden="1">
      <c r="A65" s="46" t="s">
        <v>28</v>
      </c>
      <c r="B65" s="47" t="s">
        <v>269</v>
      </c>
      <c r="C65" s="48" t="s">
        <v>264</v>
      </c>
      <c r="D65" s="49" t="s">
        <v>270</v>
      </c>
      <c r="E65" s="14" t="s">
        <v>17</v>
      </c>
      <c r="F65" s="15">
        <v>4.84641823030201</v>
      </c>
      <c r="G65" s="16" t="s">
        <v>18</v>
      </c>
      <c r="H65" s="17" t="s">
        <v>19</v>
      </c>
      <c r="I65" s="18" t="s">
        <v>20</v>
      </c>
      <c r="J65" s="19" t="s">
        <v>271</v>
      </c>
      <c r="K65" s="20" t="s">
        <v>272</v>
      </c>
      <c r="L65" s="18" t="s">
        <v>273</v>
      </c>
      <c r="M65" s="21"/>
      <c r="N65" s="21"/>
      <c r="O65" s="21"/>
      <c r="P65" s="22"/>
      <c r="Q65" s="22"/>
      <c r="R65" s="22"/>
      <c r="S65" s="22"/>
      <c r="T65" s="22"/>
      <c r="U65" s="22"/>
      <c r="V65" s="22"/>
      <c r="W65" s="22"/>
      <c r="X65" s="22"/>
      <c r="Y65" s="22"/>
      <c r="Z65" s="22"/>
      <c r="AA65" s="22"/>
    </row>
    <row r="66" hidden="1">
      <c r="A66" s="46" t="s">
        <v>13</v>
      </c>
      <c r="B66" s="47" t="s">
        <v>274</v>
      </c>
      <c r="C66" s="48" t="s">
        <v>264</v>
      </c>
      <c r="D66" s="46" t="s">
        <v>275</v>
      </c>
      <c r="E66" s="14" t="s">
        <v>17</v>
      </c>
      <c r="F66" s="15">
        <v>3.08041672604509</v>
      </c>
      <c r="G66" s="16" t="s">
        <v>18</v>
      </c>
      <c r="H66" s="17" t="s">
        <v>19</v>
      </c>
      <c r="I66" s="18" t="s">
        <v>20</v>
      </c>
      <c r="J66" s="19" t="s">
        <v>276</v>
      </c>
      <c r="K66" s="20" t="s">
        <v>277</v>
      </c>
      <c r="L66" s="18" t="s">
        <v>278</v>
      </c>
      <c r="M66" s="21"/>
      <c r="N66" s="21"/>
      <c r="O66" s="21"/>
      <c r="P66" s="22"/>
      <c r="Q66" s="22"/>
      <c r="R66" s="22"/>
      <c r="S66" s="22"/>
      <c r="T66" s="22"/>
      <c r="U66" s="22"/>
      <c r="V66" s="22"/>
      <c r="W66" s="22"/>
      <c r="X66" s="22"/>
      <c r="Y66" s="22"/>
      <c r="Z66" s="22"/>
      <c r="AA66" s="22"/>
    </row>
    <row r="67" hidden="1">
      <c r="A67" s="46" t="s">
        <v>128</v>
      </c>
      <c r="B67" s="47" t="s">
        <v>279</v>
      </c>
      <c r="C67" s="48" t="s">
        <v>264</v>
      </c>
      <c r="D67" s="46" t="s">
        <v>275</v>
      </c>
      <c r="E67" s="14" t="s">
        <v>17</v>
      </c>
      <c r="F67" s="15">
        <v>2.45140314632993</v>
      </c>
      <c r="G67" s="16" t="s">
        <v>18</v>
      </c>
      <c r="H67" s="17" t="s">
        <v>19</v>
      </c>
      <c r="I67" s="18" t="s">
        <v>20</v>
      </c>
      <c r="J67" s="18" t="s">
        <v>276</v>
      </c>
      <c r="K67" s="20" t="s">
        <v>280</v>
      </c>
      <c r="L67" s="18" t="s">
        <v>278</v>
      </c>
      <c r="M67" s="21"/>
      <c r="N67" s="21"/>
      <c r="O67" s="21"/>
      <c r="P67" s="22"/>
      <c r="Q67" s="22"/>
      <c r="R67" s="22"/>
      <c r="S67" s="22"/>
      <c r="T67" s="22"/>
      <c r="U67" s="22"/>
      <c r="V67" s="22"/>
      <c r="W67" s="22"/>
      <c r="X67" s="22"/>
      <c r="Y67" s="22"/>
      <c r="Z67" s="22"/>
      <c r="AA67" s="22"/>
    </row>
    <row r="68" hidden="1">
      <c r="A68" s="46" t="s">
        <v>13</v>
      </c>
      <c r="B68" s="47" t="s">
        <v>281</v>
      </c>
      <c r="C68" s="48" t="s">
        <v>264</v>
      </c>
      <c r="D68" s="46" t="s">
        <v>282</v>
      </c>
      <c r="E68" s="14" t="s">
        <v>17</v>
      </c>
      <c r="F68" s="15">
        <v>6.30680608930837</v>
      </c>
      <c r="G68" s="16" t="s">
        <v>18</v>
      </c>
      <c r="H68" s="17" t="s">
        <v>19</v>
      </c>
      <c r="I68" s="18" t="s">
        <v>20</v>
      </c>
      <c r="J68" s="19" t="s">
        <v>283</v>
      </c>
      <c r="K68" s="20" t="s">
        <v>284</v>
      </c>
      <c r="L68" s="18" t="s">
        <v>285</v>
      </c>
      <c r="M68" s="21"/>
      <c r="N68" s="21"/>
      <c r="O68" s="21"/>
      <c r="P68" s="22"/>
      <c r="Q68" s="22"/>
      <c r="R68" s="22"/>
      <c r="S68" s="22"/>
      <c r="T68" s="22"/>
      <c r="U68" s="22"/>
      <c r="V68" s="22"/>
      <c r="W68" s="22"/>
      <c r="X68" s="22"/>
      <c r="Y68" s="22"/>
      <c r="Z68" s="22"/>
      <c r="AA68" s="22"/>
    </row>
    <row r="69" hidden="1">
      <c r="A69" s="46" t="s">
        <v>128</v>
      </c>
      <c r="B69" s="47" t="s">
        <v>286</v>
      </c>
      <c r="C69" s="48" t="s">
        <v>264</v>
      </c>
      <c r="D69" s="46" t="s">
        <v>282</v>
      </c>
      <c r="E69" s="14" t="s">
        <v>17</v>
      </c>
      <c r="F69" s="15">
        <v>5.16623341269134</v>
      </c>
      <c r="G69" s="16" t="s">
        <v>18</v>
      </c>
      <c r="H69" s="17" t="s">
        <v>19</v>
      </c>
      <c r="I69" s="18" t="s">
        <v>20</v>
      </c>
      <c r="J69" s="19" t="s">
        <v>283</v>
      </c>
      <c r="K69" s="20" t="s">
        <v>287</v>
      </c>
      <c r="L69" s="18" t="s">
        <v>285</v>
      </c>
      <c r="M69" s="21"/>
      <c r="N69" s="21"/>
      <c r="O69" s="21"/>
      <c r="P69" s="22"/>
      <c r="Q69" s="22"/>
      <c r="R69" s="22"/>
      <c r="S69" s="22"/>
      <c r="T69" s="22"/>
      <c r="U69" s="22"/>
      <c r="V69" s="22"/>
      <c r="W69" s="22"/>
      <c r="X69" s="22"/>
      <c r="Y69" s="22"/>
      <c r="Z69" s="22"/>
      <c r="AA69" s="22"/>
    </row>
    <row r="70" hidden="1">
      <c r="A70" s="46" t="s">
        <v>28</v>
      </c>
      <c r="B70" s="47" t="s">
        <v>288</v>
      </c>
      <c r="C70" s="48" t="s">
        <v>264</v>
      </c>
      <c r="D70" s="46" t="s">
        <v>289</v>
      </c>
      <c r="E70" s="14" t="s">
        <v>17</v>
      </c>
      <c r="F70" s="15">
        <v>2.93516102308909</v>
      </c>
      <c r="G70" s="16" t="s">
        <v>18</v>
      </c>
      <c r="H70" s="17" t="s">
        <v>19</v>
      </c>
      <c r="I70" s="18" t="s">
        <v>20</v>
      </c>
      <c r="J70" s="19" t="s">
        <v>290</v>
      </c>
      <c r="K70" s="20" t="s">
        <v>291</v>
      </c>
      <c r="L70" s="18" t="s">
        <v>292</v>
      </c>
      <c r="M70" s="21"/>
      <c r="N70" s="21"/>
      <c r="O70" s="21"/>
      <c r="P70" s="22"/>
      <c r="Q70" s="22"/>
      <c r="R70" s="22"/>
      <c r="S70" s="22"/>
      <c r="T70" s="22"/>
      <c r="U70" s="22"/>
      <c r="V70" s="22"/>
      <c r="W70" s="22"/>
      <c r="X70" s="22"/>
      <c r="Y70" s="22"/>
      <c r="Z70" s="22"/>
      <c r="AA70" s="22"/>
    </row>
    <row r="71" hidden="1">
      <c r="A71" s="46" t="s">
        <v>13</v>
      </c>
      <c r="B71" s="47" t="s">
        <v>293</v>
      </c>
      <c r="C71" s="48" t="s">
        <v>264</v>
      </c>
      <c r="D71" s="46" t="s">
        <v>294</v>
      </c>
      <c r="E71" s="14" t="s">
        <v>17</v>
      </c>
      <c r="F71" s="15">
        <v>6.22898492674176</v>
      </c>
      <c r="G71" s="16" t="s">
        <v>18</v>
      </c>
      <c r="H71" s="17" t="s">
        <v>19</v>
      </c>
      <c r="I71" s="18" t="s">
        <v>20</v>
      </c>
      <c r="J71" s="19" t="s">
        <v>295</v>
      </c>
      <c r="K71" s="20" t="s">
        <v>296</v>
      </c>
      <c r="L71" s="18" t="s">
        <v>297</v>
      </c>
      <c r="M71" s="21"/>
      <c r="N71" s="21"/>
      <c r="O71" s="21"/>
      <c r="P71" s="22"/>
      <c r="Q71" s="22"/>
      <c r="R71" s="22"/>
      <c r="S71" s="22"/>
      <c r="T71" s="22"/>
      <c r="U71" s="22"/>
      <c r="V71" s="22"/>
      <c r="W71" s="22"/>
      <c r="X71" s="22"/>
      <c r="Y71" s="22"/>
      <c r="Z71" s="22"/>
      <c r="AA71" s="22"/>
    </row>
    <row r="72" hidden="1">
      <c r="A72" s="46" t="s">
        <v>128</v>
      </c>
      <c r="B72" s="47" t="s">
        <v>298</v>
      </c>
      <c r="C72" s="48" t="s">
        <v>264</v>
      </c>
      <c r="D72" s="46" t="s">
        <v>294</v>
      </c>
      <c r="E72" s="14" t="s">
        <v>17</v>
      </c>
      <c r="F72" s="15">
        <v>4.37786264424637</v>
      </c>
      <c r="G72" s="16" t="s">
        <v>18</v>
      </c>
      <c r="H72" s="17" t="s">
        <v>19</v>
      </c>
      <c r="I72" s="18" t="s">
        <v>20</v>
      </c>
      <c r="J72" s="18" t="s">
        <v>295</v>
      </c>
      <c r="K72" s="20" t="s">
        <v>299</v>
      </c>
      <c r="L72" s="18" t="s">
        <v>297</v>
      </c>
      <c r="M72" s="21"/>
      <c r="N72" s="21"/>
      <c r="O72" s="21"/>
      <c r="P72" s="22"/>
      <c r="Q72" s="22"/>
      <c r="R72" s="22"/>
      <c r="S72" s="22"/>
      <c r="T72" s="22"/>
      <c r="U72" s="22"/>
      <c r="V72" s="22"/>
      <c r="W72" s="22"/>
      <c r="X72" s="22"/>
      <c r="Y72" s="22"/>
      <c r="Z72" s="22"/>
      <c r="AA72" s="22"/>
    </row>
    <row r="73" hidden="1">
      <c r="A73" s="46" t="s">
        <v>13</v>
      </c>
      <c r="B73" s="47" t="s">
        <v>300</v>
      </c>
      <c r="C73" s="48" t="s">
        <v>264</v>
      </c>
      <c r="D73" s="46" t="s">
        <v>301</v>
      </c>
      <c r="E73" s="14" t="s">
        <v>17</v>
      </c>
      <c r="F73" s="15">
        <v>7.91645941731586</v>
      </c>
      <c r="G73" s="16" t="s">
        <v>18</v>
      </c>
      <c r="H73" s="17" t="s">
        <v>19</v>
      </c>
      <c r="I73" s="18" t="s">
        <v>20</v>
      </c>
      <c r="J73" s="18" t="s">
        <v>302</v>
      </c>
      <c r="K73" s="20" t="s">
        <v>303</v>
      </c>
      <c r="L73" s="18" t="s">
        <v>304</v>
      </c>
      <c r="M73" s="21"/>
      <c r="N73" s="21"/>
      <c r="O73" s="21"/>
      <c r="P73" s="22"/>
      <c r="Q73" s="22"/>
      <c r="R73" s="22"/>
      <c r="S73" s="22"/>
      <c r="T73" s="22"/>
      <c r="U73" s="22"/>
      <c r="V73" s="22"/>
      <c r="W73" s="22"/>
      <c r="X73" s="22"/>
      <c r="Y73" s="22"/>
      <c r="Z73" s="22"/>
      <c r="AA73" s="22"/>
    </row>
    <row r="74" hidden="1">
      <c r="A74" s="46" t="s">
        <v>128</v>
      </c>
      <c r="B74" s="47" t="s">
        <v>305</v>
      </c>
      <c r="C74" s="48" t="s">
        <v>264</v>
      </c>
      <c r="D74" s="46" t="s">
        <v>301</v>
      </c>
      <c r="E74" s="14" t="s">
        <v>17</v>
      </c>
      <c r="F74" s="15">
        <v>6.92521247818833</v>
      </c>
      <c r="G74" s="16" t="s">
        <v>18</v>
      </c>
      <c r="H74" s="17" t="s">
        <v>19</v>
      </c>
      <c r="I74" s="18" t="s">
        <v>20</v>
      </c>
      <c r="J74" s="18" t="s">
        <v>302</v>
      </c>
      <c r="K74" s="20" t="s">
        <v>306</v>
      </c>
      <c r="L74" s="18" t="s">
        <v>304</v>
      </c>
      <c r="M74" s="21"/>
      <c r="N74" s="21"/>
      <c r="O74" s="21"/>
      <c r="P74" s="22"/>
      <c r="Q74" s="22"/>
      <c r="R74" s="22"/>
      <c r="S74" s="22"/>
      <c r="T74" s="22"/>
      <c r="U74" s="22"/>
      <c r="V74" s="22"/>
      <c r="W74" s="22"/>
      <c r="X74" s="22"/>
      <c r="Y74" s="22"/>
      <c r="Z74" s="22"/>
      <c r="AA74" s="22"/>
    </row>
    <row r="75" hidden="1">
      <c r="A75" s="46" t="s">
        <v>13</v>
      </c>
      <c r="B75" s="47" t="s">
        <v>307</v>
      </c>
      <c r="C75" s="48" t="s">
        <v>264</v>
      </c>
      <c r="D75" s="50" t="s">
        <v>308</v>
      </c>
      <c r="E75" s="14" t="s">
        <v>17</v>
      </c>
      <c r="F75" s="15">
        <v>8.64655198323731</v>
      </c>
      <c r="G75" s="16" t="s">
        <v>18</v>
      </c>
      <c r="H75" s="22" t="s">
        <v>184</v>
      </c>
      <c r="I75" s="21" t="s">
        <v>217</v>
      </c>
      <c r="J75" s="19" t="s">
        <v>309</v>
      </c>
      <c r="K75" s="27" t="s">
        <v>310</v>
      </c>
      <c r="L75" s="21" t="s">
        <v>311</v>
      </c>
      <c r="M75" s="21"/>
      <c r="N75" s="21"/>
      <c r="O75" s="21"/>
      <c r="P75" s="22"/>
      <c r="Q75" s="22"/>
      <c r="R75" s="22"/>
      <c r="S75" s="22"/>
      <c r="T75" s="22"/>
      <c r="U75" s="22"/>
      <c r="V75" s="22"/>
      <c r="W75" s="22"/>
      <c r="X75" s="22"/>
      <c r="Y75" s="22"/>
      <c r="Z75" s="22"/>
      <c r="AA75" s="22"/>
    </row>
    <row r="76" hidden="1">
      <c r="A76" s="46" t="s">
        <v>128</v>
      </c>
      <c r="B76" s="47" t="s">
        <v>312</v>
      </c>
      <c r="C76" s="48" t="s">
        <v>264</v>
      </c>
      <c r="D76" s="50" t="s">
        <v>308</v>
      </c>
      <c r="E76" s="14" t="s">
        <v>17</v>
      </c>
      <c r="F76" s="15">
        <v>8.57733815795991</v>
      </c>
      <c r="G76" s="16" t="s">
        <v>18</v>
      </c>
      <c r="H76" s="22" t="s">
        <v>184</v>
      </c>
      <c r="I76" s="21" t="s">
        <v>217</v>
      </c>
      <c r="J76" s="21" t="s">
        <v>309</v>
      </c>
      <c r="K76" s="20" t="s">
        <v>313</v>
      </c>
      <c r="L76" s="21" t="s">
        <v>311</v>
      </c>
      <c r="M76" s="21"/>
      <c r="N76" s="21"/>
      <c r="O76" s="21"/>
      <c r="P76" s="22"/>
      <c r="Q76" s="22"/>
      <c r="R76" s="22"/>
      <c r="S76" s="22"/>
      <c r="T76" s="22"/>
      <c r="U76" s="22"/>
      <c r="V76" s="22"/>
      <c r="W76" s="22"/>
      <c r="X76" s="22"/>
      <c r="Y76" s="22"/>
      <c r="Z76" s="22"/>
      <c r="AA76" s="22"/>
    </row>
    <row r="77" hidden="1">
      <c r="A77" s="46" t="s">
        <v>28</v>
      </c>
      <c r="B77" s="47" t="s">
        <v>314</v>
      </c>
      <c r="C77" s="48" t="s">
        <v>264</v>
      </c>
      <c r="D77" s="46" t="s">
        <v>315</v>
      </c>
      <c r="E77" s="14" t="s">
        <v>17</v>
      </c>
      <c r="F77" s="15">
        <v>3.66136651617035</v>
      </c>
      <c r="G77" s="16" t="s">
        <v>18</v>
      </c>
      <c r="H77" s="17" t="s">
        <v>19</v>
      </c>
      <c r="I77" s="18" t="s">
        <v>20</v>
      </c>
      <c r="J77" s="19" t="s">
        <v>316</v>
      </c>
      <c r="K77" s="20" t="s">
        <v>317</v>
      </c>
      <c r="L77" s="18" t="s">
        <v>318</v>
      </c>
      <c r="M77" s="21"/>
      <c r="N77" s="21"/>
      <c r="O77" s="21"/>
      <c r="P77" s="22"/>
      <c r="Q77" s="22"/>
      <c r="R77" s="22"/>
      <c r="S77" s="22"/>
      <c r="T77" s="22"/>
      <c r="U77" s="22"/>
      <c r="V77" s="22"/>
      <c r="W77" s="22"/>
      <c r="X77" s="22"/>
      <c r="Y77" s="22"/>
      <c r="Z77" s="22"/>
      <c r="AA77" s="22"/>
    </row>
    <row r="78" hidden="1">
      <c r="A78" s="46" t="s">
        <v>13</v>
      </c>
      <c r="B78" s="47" t="s">
        <v>319</v>
      </c>
      <c r="C78" s="48" t="s">
        <v>264</v>
      </c>
      <c r="D78" s="46" t="s">
        <v>320</v>
      </c>
      <c r="E78" s="14" t="s">
        <v>17</v>
      </c>
      <c r="F78" s="15">
        <v>3.82575089153457</v>
      </c>
      <c r="G78" s="16" t="s">
        <v>18</v>
      </c>
      <c r="H78" s="17" t="s">
        <v>19</v>
      </c>
      <c r="I78" s="18" t="s">
        <v>20</v>
      </c>
      <c r="J78" s="19" t="s">
        <v>321</v>
      </c>
      <c r="K78" s="30" t="s">
        <v>322</v>
      </c>
      <c r="L78" s="18" t="s">
        <v>323</v>
      </c>
      <c r="M78" s="21"/>
      <c r="N78" s="21"/>
      <c r="O78" s="21"/>
      <c r="P78" s="22"/>
      <c r="Q78" s="22"/>
      <c r="R78" s="22"/>
      <c r="S78" s="22"/>
      <c r="T78" s="22"/>
      <c r="U78" s="22"/>
      <c r="V78" s="22"/>
      <c r="W78" s="22"/>
      <c r="X78" s="22"/>
      <c r="Y78" s="22"/>
      <c r="Z78" s="22"/>
      <c r="AA78" s="22"/>
    </row>
    <row r="79" hidden="1">
      <c r="A79" s="46" t="s">
        <v>28</v>
      </c>
      <c r="B79" s="47" t="s">
        <v>324</v>
      </c>
      <c r="C79" s="48" t="s">
        <v>264</v>
      </c>
      <c r="D79" s="46" t="s">
        <v>325</v>
      </c>
      <c r="E79" s="14" t="s">
        <v>17</v>
      </c>
      <c r="F79" s="15">
        <v>3.66136651617035</v>
      </c>
      <c r="G79" s="16" t="s">
        <v>18</v>
      </c>
      <c r="H79" s="17" t="s">
        <v>19</v>
      </c>
      <c r="I79" s="18" t="s">
        <v>20</v>
      </c>
      <c r="J79" s="19" t="s">
        <v>316</v>
      </c>
      <c r="K79" s="20" t="s">
        <v>317</v>
      </c>
      <c r="L79" s="18" t="s">
        <v>326</v>
      </c>
      <c r="M79" s="21"/>
      <c r="N79" s="21"/>
      <c r="O79" s="21"/>
      <c r="P79" s="22"/>
      <c r="Q79" s="22"/>
      <c r="R79" s="22"/>
      <c r="S79" s="22"/>
      <c r="T79" s="22"/>
      <c r="U79" s="22"/>
      <c r="V79" s="22"/>
      <c r="W79" s="22"/>
      <c r="X79" s="22"/>
      <c r="Y79" s="22"/>
      <c r="Z79" s="22"/>
      <c r="AA79" s="22"/>
    </row>
    <row r="80" hidden="1">
      <c r="A80" s="46" t="s">
        <v>13</v>
      </c>
      <c r="B80" s="47" t="s">
        <v>327</v>
      </c>
      <c r="C80" s="48" t="s">
        <v>264</v>
      </c>
      <c r="D80" s="46" t="s">
        <v>328</v>
      </c>
      <c r="E80" s="14" t="s">
        <v>17</v>
      </c>
      <c r="F80" s="15">
        <v>6.14939294333457</v>
      </c>
      <c r="G80" s="16" t="s">
        <v>18</v>
      </c>
      <c r="H80" s="17" t="s">
        <v>19</v>
      </c>
      <c r="I80" s="18" t="s">
        <v>20</v>
      </c>
      <c r="J80" s="19" t="s">
        <v>329</v>
      </c>
      <c r="K80" s="20" t="s">
        <v>330</v>
      </c>
      <c r="L80" s="18" t="s">
        <v>331</v>
      </c>
      <c r="M80" s="21"/>
      <c r="N80" s="21"/>
      <c r="O80" s="21"/>
      <c r="P80" s="22"/>
      <c r="Q80" s="22"/>
      <c r="R80" s="22"/>
      <c r="S80" s="22"/>
      <c r="T80" s="22"/>
      <c r="U80" s="22"/>
      <c r="V80" s="22"/>
      <c r="W80" s="22"/>
      <c r="X80" s="22"/>
      <c r="Y80" s="22"/>
      <c r="Z80" s="22"/>
      <c r="AA80" s="22"/>
    </row>
    <row r="81" hidden="1">
      <c r="A81" s="46" t="s">
        <v>128</v>
      </c>
      <c r="B81" s="47" t="s">
        <v>332</v>
      </c>
      <c r="C81" s="48" t="s">
        <v>264</v>
      </c>
      <c r="D81" s="46" t="s">
        <v>328</v>
      </c>
      <c r="E81" s="14" t="s">
        <v>17</v>
      </c>
      <c r="F81" s="15">
        <v>5.78284225196125</v>
      </c>
      <c r="G81" s="16" t="s">
        <v>18</v>
      </c>
      <c r="H81" s="17" t="s">
        <v>19</v>
      </c>
      <c r="I81" s="18" t="s">
        <v>20</v>
      </c>
      <c r="J81" s="18" t="s">
        <v>329</v>
      </c>
      <c r="K81" s="20" t="s">
        <v>333</v>
      </c>
      <c r="L81" s="18" t="s">
        <v>331</v>
      </c>
      <c r="M81" s="21"/>
      <c r="N81" s="21"/>
      <c r="O81" s="21"/>
      <c r="P81" s="22"/>
      <c r="Q81" s="22"/>
      <c r="R81" s="22"/>
      <c r="S81" s="22"/>
      <c r="T81" s="22"/>
      <c r="U81" s="22"/>
      <c r="V81" s="22"/>
      <c r="W81" s="22"/>
      <c r="X81" s="22"/>
      <c r="Y81" s="22"/>
      <c r="Z81" s="22"/>
      <c r="AA81" s="22"/>
    </row>
    <row r="82" hidden="1">
      <c r="A82" s="46" t="s">
        <v>28</v>
      </c>
      <c r="B82" s="47" t="s">
        <v>334</v>
      </c>
      <c r="C82" s="48" t="s">
        <v>264</v>
      </c>
      <c r="D82" s="46" t="s">
        <v>335</v>
      </c>
      <c r="E82" s="14" t="s">
        <v>17</v>
      </c>
      <c r="F82" s="15">
        <v>3.49354737495631</v>
      </c>
      <c r="G82" s="16" t="s">
        <v>18</v>
      </c>
      <c r="H82" s="17" t="s">
        <v>184</v>
      </c>
      <c r="I82" s="18" t="s">
        <v>217</v>
      </c>
      <c r="J82" s="19" t="s">
        <v>336</v>
      </c>
      <c r="K82" s="20" t="s">
        <v>337</v>
      </c>
      <c r="L82" s="18" t="s">
        <v>338</v>
      </c>
      <c r="M82" s="21"/>
      <c r="N82" s="21"/>
      <c r="O82" s="21"/>
      <c r="P82" s="22"/>
      <c r="Q82" s="22"/>
      <c r="R82" s="22"/>
      <c r="S82" s="22"/>
      <c r="T82" s="22"/>
      <c r="U82" s="22"/>
      <c r="V82" s="22"/>
      <c r="W82" s="22"/>
      <c r="X82" s="22"/>
      <c r="Y82" s="22"/>
      <c r="Z82" s="22"/>
      <c r="AA82" s="22"/>
    </row>
    <row r="83" hidden="1">
      <c r="A83" s="46" t="s">
        <v>28</v>
      </c>
      <c r="B83" s="47" t="s">
        <v>339</v>
      </c>
      <c r="C83" s="48" t="s">
        <v>264</v>
      </c>
      <c r="D83" s="50" t="s">
        <v>340</v>
      </c>
      <c r="E83" s="14" t="s">
        <v>17</v>
      </c>
      <c r="F83" s="15">
        <v>3.49354737495631</v>
      </c>
      <c r="G83" s="16" t="s">
        <v>18</v>
      </c>
      <c r="H83" s="17" t="s">
        <v>184</v>
      </c>
      <c r="I83" s="18" t="s">
        <v>217</v>
      </c>
      <c r="J83" s="21" t="s">
        <v>336</v>
      </c>
      <c r="K83" s="20" t="s">
        <v>337</v>
      </c>
      <c r="L83" s="18" t="s">
        <v>341</v>
      </c>
      <c r="M83" s="21"/>
      <c r="N83" s="21"/>
      <c r="O83" s="21"/>
      <c r="P83" s="22"/>
      <c r="Q83" s="22"/>
      <c r="R83" s="22"/>
      <c r="S83" s="22"/>
      <c r="T83" s="22"/>
      <c r="U83" s="22"/>
      <c r="V83" s="22"/>
      <c r="W83" s="22"/>
      <c r="X83" s="22"/>
      <c r="Y83" s="22"/>
      <c r="Z83" s="22"/>
      <c r="AA83" s="22"/>
    </row>
    <row r="84" hidden="1">
      <c r="A84" s="51" t="s">
        <v>28</v>
      </c>
      <c r="B84" s="52" t="s">
        <v>342</v>
      </c>
      <c r="C84" s="53" t="s">
        <v>343</v>
      </c>
      <c r="D84" s="51" t="s">
        <v>344</v>
      </c>
      <c r="E84" s="14" t="s">
        <v>17</v>
      </c>
      <c r="F84" s="15">
        <v>1.07769250268101</v>
      </c>
      <c r="G84" s="16" t="s">
        <v>18</v>
      </c>
      <c r="H84" s="22" t="s">
        <v>184</v>
      </c>
      <c r="I84" s="21" t="s">
        <v>217</v>
      </c>
      <c r="J84" s="19" t="s">
        <v>345</v>
      </c>
      <c r="K84" s="30" t="s">
        <v>346</v>
      </c>
      <c r="L84" s="21" t="s">
        <v>347</v>
      </c>
      <c r="M84" s="21"/>
      <c r="N84" s="21" t="s">
        <v>348</v>
      </c>
      <c r="O84" s="21"/>
      <c r="P84" s="22"/>
      <c r="Q84" s="22"/>
      <c r="R84" s="22"/>
      <c r="S84" s="22"/>
      <c r="T84" s="22"/>
      <c r="U84" s="22"/>
      <c r="V84" s="22"/>
      <c r="W84" s="22"/>
      <c r="X84" s="22"/>
      <c r="Y84" s="22"/>
      <c r="Z84" s="22"/>
      <c r="AA84" s="22"/>
    </row>
    <row r="85" hidden="1">
      <c r="A85" s="51" t="s">
        <v>128</v>
      </c>
      <c r="B85" s="52" t="s">
        <v>349</v>
      </c>
      <c r="C85" s="53" t="s">
        <v>343</v>
      </c>
      <c r="D85" s="51" t="s">
        <v>344</v>
      </c>
      <c r="E85" s="14" t="s">
        <v>17</v>
      </c>
      <c r="F85" s="15">
        <v>0.996890400443625</v>
      </c>
      <c r="G85" s="16" t="s">
        <v>18</v>
      </c>
      <c r="H85" s="22" t="s">
        <v>184</v>
      </c>
      <c r="I85" s="21" t="s">
        <v>217</v>
      </c>
      <c r="J85" s="19" t="s">
        <v>345</v>
      </c>
      <c r="K85" s="30" t="s">
        <v>350</v>
      </c>
      <c r="L85" s="21" t="s">
        <v>347</v>
      </c>
      <c r="M85" s="21"/>
      <c r="N85" s="21"/>
      <c r="O85" s="21"/>
      <c r="P85" s="22"/>
      <c r="Q85" s="22"/>
      <c r="R85" s="22"/>
      <c r="S85" s="22"/>
      <c r="T85" s="22"/>
      <c r="U85" s="22"/>
      <c r="V85" s="22"/>
      <c r="W85" s="22"/>
      <c r="X85" s="22"/>
      <c r="Y85" s="22"/>
      <c r="Z85" s="22"/>
      <c r="AA85" s="22"/>
    </row>
    <row r="86" hidden="1">
      <c r="A86" s="51" t="s">
        <v>28</v>
      </c>
      <c r="B86" s="52" t="s">
        <v>351</v>
      </c>
      <c r="C86" s="53" t="s">
        <v>343</v>
      </c>
      <c r="D86" s="51" t="s">
        <v>352</v>
      </c>
      <c r="E86" s="14" t="s">
        <v>17</v>
      </c>
      <c r="F86" s="15">
        <f>48.1468544389748/26</f>
        <v>1.851802094</v>
      </c>
      <c r="G86" s="16" t="s">
        <v>18</v>
      </c>
      <c r="H86" s="22" t="s">
        <v>19</v>
      </c>
      <c r="I86" s="21" t="s">
        <v>20</v>
      </c>
      <c r="J86" s="19" t="s">
        <v>353</v>
      </c>
      <c r="K86" s="30" t="s">
        <v>354</v>
      </c>
      <c r="L86" s="21" t="s">
        <v>355</v>
      </c>
      <c r="M86" s="21"/>
      <c r="N86" s="21"/>
      <c r="O86" s="19" t="s">
        <v>356</v>
      </c>
      <c r="P86" s="22"/>
      <c r="Q86" s="22"/>
      <c r="R86" s="22"/>
      <c r="S86" s="22"/>
      <c r="T86" s="22"/>
      <c r="U86" s="22"/>
      <c r="V86" s="22"/>
      <c r="W86" s="22"/>
      <c r="X86" s="22"/>
      <c r="Y86" s="22"/>
      <c r="Z86" s="22"/>
      <c r="AA86" s="22"/>
    </row>
    <row r="87" hidden="1">
      <c r="A87" s="51" t="s">
        <v>28</v>
      </c>
      <c r="B87" s="52" t="s">
        <v>357</v>
      </c>
      <c r="C87" s="53" t="s">
        <v>343</v>
      </c>
      <c r="D87" s="51" t="s">
        <v>358</v>
      </c>
      <c r="E87" s="14" t="s">
        <v>17</v>
      </c>
      <c r="F87" s="15">
        <f>11.2/9.62</f>
        <v>1.164241164</v>
      </c>
      <c r="G87" s="16" t="s">
        <v>106</v>
      </c>
      <c r="H87" s="22" t="s">
        <v>184</v>
      </c>
      <c r="I87" s="21" t="s">
        <v>217</v>
      </c>
      <c r="J87" s="19" t="s">
        <v>359</v>
      </c>
      <c r="K87" s="29" t="s">
        <v>360</v>
      </c>
      <c r="L87" s="21" t="s">
        <v>361</v>
      </c>
      <c r="M87" s="21"/>
      <c r="N87" s="21"/>
      <c r="O87" s="19" t="s">
        <v>362</v>
      </c>
      <c r="P87" s="22"/>
      <c r="Q87" s="22"/>
      <c r="R87" s="22"/>
      <c r="S87" s="22"/>
      <c r="T87" s="22"/>
      <c r="U87" s="22"/>
      <c r="V87" s="22"/>
      <c r="W87" s="22"/>
      <c r="X87" s="22"/>
      <c r="Y87" s="22"/>
      <c r="Z87" s="22"/>
      <c r="AA87" s="22"/>
    </row>
    <row r="88" hidden="1">
      <c r="A88" s="51" t="s">
        <v>28</v>
      </c>
      <c r="B88" s="52" t="s">
        <v>363</v>
      </c>
      <c r="C88" s="53" t="s">
        <v>343</v>
      </c>
      <c r="D88" s="51" t="s">
        <v>364</v>
      </c>
      <c r="E88" s="14" t="s">
        <v>17</v>
      </c>
      <c r="F88" s="15">
        <v>1.07769250268101</v>
      </c>
      <c r="G88" s="16" t="s">
        <v>18</v>
      </c>
      <c r="H88" s="22" t="s">
        <v>184</v>
      </c>
      <c r="I88" s="21" t="s">
        <v>217</v>
      </c>
      <c r="J88" s="19" t="s">
        <v>345</v>
      </c>
      <c r="K88" s="30" t="s">
        <v>346</v>
      </c>
      <c r="L88" s="21" t="s">
        <v>365</v>
      </c>
      <c r="M88" s="21"/>
      <c r="N88" s="21" t="s">
        <v>348</v>
      </c>
      <c r="O88" s="21"/>
      <c r="P88" s="22"/>
      <c r="Q88" s="22"/>
      <c r="R88" s="22"/>
      <c r="S88" s="22"/>
      <c r="T88" s="22"/>
      <c r="U88" s="22"/>
      <c r="V88" s="22"/>
      <c r="W88" s="22"/>
      <c r="X88" s="22"/>
      <c r="Y88" s="22"/>
      <c r="Z88" s="22"/>
      <c r="AA88" s="22"/>
    </row>
    <row r="89" hidden="1">
      <c r="A89" s="51" t="s">
        <v>128</v>
      </c>
      <c r="B89" s="52" t="s">
        <v>366</v>
      </c>
      <c r="C89" s="53" t="s">
        <v>343</v>
      </c>
      <c r="D89" s="51" t="s">
        <v>364</v>
      </c>
      <c r="E89" s="14" t="s">
        <v>17</v>
      </c>
      <c r="F89" s="15">
        <v>0.996890400443625</v>
      </c>
      <c r="G89" s="16" t="s">
        <v>18</v>
      </c>
      <c r="H89" s="22" t="s">
        <v>184</v>
      </c>
      <c r="I89" s="21" t="s">
        <v>217</v>
      </c>
      <c r="J89" s="19" t="s">
        <v>345</v>
      </c>
      <c r="K89" s="30" t="s">
        <v>350</v>
      </c>
      <c r="L89" s="21" t="s">
        <v>365</v>
      </c>
      <c r="M89" s="21"/>
      <c r="N89" s="21"/>
      <c r="O89" s="19" t="s">
        <v>367</v>
      </c>
      <c r="P89" s="22"/>
      <c r="Q89" s="22"/>
      <c r="R89" s="22"/>
      <c r="S89" s="22"/>
      <c r="T89" s="22"/>
      <c r="U89" s="22"/>
      <c r="V89" s="22"/>
      <c r="W89" s="22"/>
      <c r="X89" s="22"/>
      <c r="Y89" s="22"/>
      <c r="Z89" s="22"/>
      <c r="AA89" s="22"/>
    </row>
    <row r="90" hidden="1">
      <c r="A90" s="51" t="s">
        <v>368</v>
      </c>
      <c r="B90" s="52" t="s">
        <v>369</v>
      </c>
      <c r="C90" s="53" t="s">
        <v>343</v>
      </c>
      <c r="D90" s="51" t="s">
        <v>370</v>
      </c>
      <c r="E90" s="14" t="s">
        <v>17</v>
      </c>
      <c r="F90" s="15">
        <f>26.5/15.4</f>
        <v>1.720779221</v>
      </c>
      <c r="G90" s="16" t="s">
        <v>106</v>
      </c>
      <c r="H90" s="17" t="s">
        <v>19</v>
      </c>
      <c r="I90" s="18" t="s">
        <v>20</v>
      </c>
      <c r="J90" s="19" t="s">
        <v>371</v>
      </c>
      <c r="K90" s="44" t="s">
        <v>372</v>
      </c>
      <c r="L90" s="18" t="s">
        <v>373</v>
      </c>
      <c r="M90" s="21"/>
      <c r="N90" s="21"/>
      <c r="O90" s="19" t="s">
        <v>374</v>
      </c>
      <c r="P90" s="22">
        <f>1*0.007*2200</f>
        <v>15.4</v>
      </c>
      <c r="Q90" s="22"/>
      <c r="R90" s="22"/>
      <c r="S90" s="22"/>
      <c r="T90" s="22"/>
      <c r="U90" s="22"/>
      <c r="V90" s="22"/>
      <c r="W90" s="22"/>
      <c r="X90" s="22"/>
      <c r="Y90" s="22"/>
      <c r="Z90" s="22"/>
      <c r="AA90" s="22"/>
    </row>
    <row r="91" hidden="1">
      <c r="A91" s="51" t="s">
        <v>56</v>
      </c>
      <c r="B91" s="52" t="s">
        <v>375</v>
      </c>
      <c r="C91" s="53" t="s">
        <v>343</v>
      </c>
      <c r="D91" s="51" t="s">
        <v>376</v>
      </c>
      <c r="E91" s="14" t="s">
        <v>17</v>
      </c>
      <c r="F91" s="15">
        <f>2.92/2.2</f>
        <v>1.327272727</v>
      </c>
      <c r="G91" s="16" t="s">
        <v>106</v>
      </c>
      <c r="H91" s="17" t="s">
        <v>19</v>
      </c>
      <c r="I91" s="18" t="s">
        <v>20</v>
      </c>
      <c r="J91" s="19" t="s">
        <v>377</v>
      </c>
      <c r="K91" s="54" t="s">
        <v>378</v>
      </c>
      <c r="L91" s="18" t="s">
        <v>379</v>
      </c>
      <c r="M91" s="21"/>
      <c r="N91" s="21"/>
      <c r="O91" s="19" t="s">
        <v>380</v>
      </c>
      <c r="P91" s="22">
        <f>1*0.001*2200</f>
        <v>2.2</v>
      </c>
      <c r="Q91" s="22"/>
      <c r="R91" s="22"/>
      <c r="S91" s="22"/>
      <c r="T91" s="22"/>
      <c r="U91" s="22"/>
      <c r="V91" s="22"/>
      <c r="W91" s="22"/>
      <c r="X91" s="22"/>
      <c r="Y91" s="22"/>
      <c r="Z91" s="22"/>
      <c r="AA91" s="22"/>
    </row>
    <row r="92" hidden="1">
      <c r="A92" s="51" t="s">
        <v>381</v>
      </c>
      <c r="B92" s="52" t="s">
        <v>382</v>
      </c>
      <c r="C92" s="53" t="s">
        <v>343</v>
      </c>
      <c r="D92" s="51" t="s">
        <v>383</v>
      </c>
      <c r="E92" s="14" t="s">
        <v>17</v>
      </c>
      <c r="F92" s="15">
        <f>21.3/9.62</f>
        <v>2.214137214</v>
      </c>
      <c r="G92" s="16" t="s">
        <v>106</v>
      </c>
      <c r="H92" s="17" t="s">
        <v>19</v>
      </c>
      <c r="I92" s="18" t="s">
        <v>20</v>
      </c>
      <c r="J92" s="19" t="s">
        <v>359</v>
      </c>
      <c r="K92" s="29" t="s">
        <v>360</v>
      </c>
      <c r="L92" s="18" t="s">
        <v>384</v>
      </c>
      <c r="M92" s="21"/>
      <c r="N92" s="21"/>
      <c r="O92" s="21"/>
      <c r="P92" s="22"/>
      <c r="Q92" s="22"/>
      <c r="R92" s="22"/>
      <c r="S92" s="22"/>
      <c r="T92" s="22"/>
      <c r="U92" s="22"/>
      <c r="V92" s="22"/>
      <c r="W92" s="22"/>
      <c r="X92" s="22"/>
      <c r="Y92" s="22"/>
      <c r="Z92" s="22"/>
      <c r="AA92" s="22"/>
    </row>
    <row r="93" hidden="1">
      <c r="A93" s="51" t="s">
        <v>385</v>
      </c>
      <c r="B93" s="52" t="s">
        <v>386</v>
      </c>
      <c r="C93" s="53" t="s">
        <v>343</v>
      </c>
      <c r="D93" s="51" t="s">
        <v>387</v>
      </c>
      <c r="E93" s="14" t="s">
        <v>17</v>
      </c>
      <c r="F93" s="15">
        <f>11.2/24.2</f>
        <v>0.4628099174</v>
      </c>
      <c r="G93" s="16" t="s">
        <v>106</v>
      </c>
      <c r="H93" s="17" t="s">
        <v>19</v>
      </c>
      <c r="I93" s="18" t="s">
        <v>20</v>
      </c>
      <c r="J93" s="19" t="s">
        <v>388</v>
      </c>
      <c r="K93" s="29" t="s">
        <v>389</v>
      </c>
      <c r="L93" s="18" t="s">
        <v>390</v>
      </c>
      <c r="M93" s="21"/>
      <c r="N93" s="21"/>
      <c r="O93" s="19" t="s">
        <v>391</v>
      </c>
      <c r="P93" s="22">
        <f>1*0.011*2200</f>
        <v>24.2</v>
      </c>
      <c r="Q93" s="22"/>
      <c r="R93" s="22"/>
      <c r="S93" s="22"/>
      <c r="T93" s="22"/>
      <c r="U93" s="22"/>
      <c r="V93" s="22"/>
      <c r="W93" s="22"/>
      <c r="X93" s="22"/>
      <c r="Y93" s="22"/>
      <c r="Z93" s="22"/>
      <c r="AA93" s="22"/>
    </row>
    <row r="94" hidden="1">
      <c r="A94" s="51" t="s">
        <v>56</v>
      </c>
      <c r="B94" s="52" t="s">
        <v>392</v>
      </c>
      <c r="C94" s="53" t="s">
        <v>343</v>
      </c>
      <c r="D94" s="51" t="s">
        <v>393</v>
      </c>
      <c r="E94" s="14" t="s">
        <v>17</v>
      </c>
      <c r="F94" s="15">
        <f>52/22</f>
        <v>2.363636364</v>
      </c>
      <c r="G94" s="16" t="s">
        <v>106</v>
      </c>
      <c r="H94" s="17" t="s">
        <v>19</v>
      </c>
      <c r="I94" s="18" t="s">
        <v>20</v>
      </c>
      <c r="J94" s="19" t="s">
        <v>394</v>
      </c>
      <c r="K94" s="29" t="s">
        <v>395</v>
      </c>
      <c r="L94" s="18" t="s">
        <v>396</v>
      </c>
      <c r="M94" s="21"/>
      <c r="N94" s="21"/>
      <c r="O94" s="19" t="s">
        <v>397</v>
      </c>
      <c r="P94" s="22">
        <f>1*0.01*2200</f>
        <v>22</v>
      </c>
      <c r="Q94" s="22"/>
      <c r="R94" s="22"/>
      <c r="S94" s="22"/>
      <c r="T94" s="22"/>
      <c r="U94" s="22"/>
      <c r="V94" s="22"/>
      <c r="W94" s="22"/>
      <c r="X94" s="22"/>
      <c r="Y94" s="22"/>
      <c r="Z94" s="22"/>
      <c r="AA94" s="22"/>
    </row>
    <row r="95" hidden="1">
      <c r="A95" s="55" t="s">
        <v>98</v>
      </c>
      <c r="B95" s="52" t="s">
        <v>398</v>
      </c>
      <c r="C95" s="53" t="s">
        <v>343</v>
      </c>
      <c r="D95" s="55" t="s">
        <v>399</v>
      </c>
      <c r="E95" s="14" t="s">
        <v>17</v>
      </c>
      <c r="F95" s="15">
        <f>172/107</f>
        <v>1.607476636</v>
      </c>
      <c r="G95" s="16" t="s">
        <v>106</v>
      </c>
      <c r="H95" s="17" t="s">
        <v>19</v>
      </c>
      <c r="I95" s="18" t="s">
        <v>20</v>
      </c>
      <c r="J95" s="19" t="s">
        <v>400</v>
      </c>
      <c r="K95" s="29" t="s">
        <v>401</v>
      </c>
      <c r="L95" s="18" t="s">
        <v>402</v>
      </c>
      <c r="M95" s="21"/>
      <c r="N95" s="21"/>
      <c r="O95" s="19" t="s">
        <v>403</v>
      </c>
      <c r="P95" s="22">
        <f>1*0.049*2200</f>
        <v>107.8</v>
      </c>
      <c r="Q95" s="22"/>
      <c r="R95" s="22"/>
      <c r="S95" s="22"/>
      <c r="T95" s="22"/>
      <c r="U95" s="22"/>
      <c r="V95" s="22"/>
      <c r="W95" s="22"/>
      <c r="X95" s="22"/>
      <c r="Y95" s="22"/>
      <c r="Z95" s="22"/>
      <c r="AA95" s="22"/>
    </row>
    <row r="96" hidden="1">
      <c r="A96" s="51" t="s">
        <v>95</v>
      </c>
      <c r="B96" s="52" t="s">
        <v>404</v>
      </c>
      <c r="C96" s="53" t="s">
        <v>343</v>
      </c>
      <c r="D96" s="51" t="s">
        <v>405</v>
      </c>
      <c r="E96" s="14" t="s">
        <v>17</v>
      </c>
      <c r="F96" s="15">
        <f>7.84/24.2</f>
        <v>0.3239669421</v>
      </c>
      <c r="G96" s="16" t="s">
        <v>106</v>
      </c>
      <c r="H96" s="17" t="s">
        <v>19</v>
      </c>
      <c r="I96" s="18" t="s">
        <v>20</v>
      </c>
      <c r="J96" s="19" t="s">
        <v>406</v>
      </c>
      <c r="K96" s="29" t="s">
        <v>407</v>
      </c>
      <c r="L96" s="18" t="s">
        <v>408</v>
      </c>
      <c r="M96" s="21"/>
      <c r="N96" s="21"/>
      <c r="O96" s="19" t="s">
        <v>409</v>
      </c>
      <c r="P96" s="22">
        <f>1*0.011*2200</f>
        <v>24.2</v>
      </c>
      <c r="Q96" s="22"/>
      <c r="R96" s="22"/>
      <c r="S96" s="22"/>
      <c r="T96" s="22"/>
      <c r="U96" s="22"/>
      <c r="V96" s="22"/>
      <c r="W96" s="22"/>
      <c r="X96" s="22"/>
      <c r="Y96" s="22"/>
      <c r="Z96" s="22"/>
      <c r="AA96" s="22"/>
    </row>
    <row r="97" hidden="1">
      <c r="A97" s="51" t="s">
        <v>381</v>
      </c>
      <c r="B97" s="52" t="s">
        <v>410</v>
      </c>
      <c r="C97" s="53" t="s">
        <v>343</v>
      </c>
      <c r="D97" s="51" t="s">
        <v>411</v>
      </c>
      <c r="E97" s="14" t="s">
        <v>17</v>
      </c>
      <c r="F97" s="15">
        <f>11.6/9.62</f>
        <v>1.205821206</v>
      </c>
      <c r="G97" s="16" t="s">
        <v>106</v>
      </c>
      <c r="H97" s="17" t="s">
        <v>19</v>
      </c>
      <c r="I97" s="18" t="s">
        <v>20</v>
      </c>
      <c r="J97" s="19" t="s">
        <v>412</v>
      </c>
      <c r="K97" s="29" t="s">
        <v>413</v>
      </c>
      <c r="L97" s="18" t="s">
        <v>414</v>
      </c>
      <c r="M97" s="21"/>
      <c r="N97" s="21"/>
      <c r="O97" s="19" t="s">
        <v>415</v>
      </c>
      <c r="P97" s="22"/>
      <c r="Q97" s="22"/>
      <c r="R97" s="22"/>
      <c r="S97" s="22"/>
      <c r="T97" s="22"/>
      <c r="U97" s="22"/>
      <c r="V97" s="22"/>
      <c r="W97" s="22"/>
      <c r="X97" s="22"/>
      <c r="Y97" s="22"/>
      <c r="Z97" s="22"/>
      <c r="AA97" s="22"/>
    </row>
    <row r="98" hidden="1">
      <c r="A98" s="56" t="s">
        <v>13</v>
      </c>
      <c r="B98" s="57" t="s">
        <v>416</v>
      </c>
      <c r="C98" s="58" t="s">
        <v>417</v>
      </c>
      <c r="D98" s="59" t="s">
        <v>418</v>
      </c>
      <c r="E98" s="14" t="s">
        <v>17</v>
      </c>
      <c r="F98" s="15">
        <v>5.11211902872812</v>
      </c>
      <c r="G98" s="16" t="s">
        <v>18</v>
      </c>
      <c r="H98" s="17" t="s">
        <v>19</v>
      </c>
      <c r="I98" s="18" t="s">
        <v>20</v>
      </c>
      <c r="J98" s="19" t="s">
        <v>419</v>
      </c>
      <c r="K98" s="30" t="s">
        <v>420</v>
      </c>
      <c r="L98" s="18" t="s">
        <v>421</v>
      </c>
      <c r="M98" s="60"/>
      <c r="N98" s="19" t="s">
        <v>422</v>
      </c>
      <c r="O98" s="19"/>
      <c r="P98" s="22"/>
      <c r="Q98" s="22"/>
      <c r="R98" s="22"/>
      <c r="S98" s="22"/>
      <c r="T98" s="22"/>
      <c r="U98" s="22"/>
      <c r="V98" s="22"/>
      <c r="W98" s="22"/>
      <c r="X98" s="22"/>
      <c r="Y98" s="22"/>
      <c r="Z98" s="22"/>
      <c r="AA98" s="22"/>
    </row>
    <row r="99" hidden="1">
      <c r="A99" s="56" t="s">
        <v>13</v>
      </c>
      <c r="B99" s="57" t="s">
        <v>423</v>
      </c>
      <c r="C99" s="58" t="s">
        <v>417</v>
      </c>
      <c r="D99" s="56" t="s">
        <v>424</v>
      </c>
      <c r="E99" s="14" t="s">
        <v>17</v>
      </c>
      <c r="F99" s="15">
        <v>8.64546513552745</v>
      </c>
      <c r="G99" s="16" t="s">
        <v>18</v>
      </c>
      <c r="H99" s="17" t="s">
        <v>19</v>
      </c>
      <c r="I99" s="18" t="s">
        <v>20</v>
      </c>
      <c r="J99" s="19" t="s">
        <v>309</v>
      </c>
      <c r="K99" s="20" t="s">
        <v>425</v>
      </c>
      <c r="L99" s="18" t="s">
        <v>426</v>
      </c>
      <c r="M99" s="21"/>
      <c r="N99" s="21"/>
      <c r="O99" s="21"/>
      <c r="P99" s="22"/>
      <c r="Q99" s="22"/>
      <c r="R99" s="22"/>
      <c r="S99" s="22"/>
      <c r="T99" s="22"/>
      <c r="U99" s="22"/>
      <c r="V99" s="22"/>
      <c r="W99" s="22"/>
      <c r="X99" s="22"/>
      <c r="Y99" s="22"/>
      <c r="Z99" s="22"/>
      <c r="AA99" s="22"/>
    </row>
    <row r="100" hidden="1">
      <c r="A100" s="56" t="s">
        <v>128</v>
      </c>
      <c r="B100" s="57" t="s">
        <v>427</v>
      </c>
      <c r="C100" s="58" t="s">
        <v>417</v>
      </c>
      <c r="D100" s="56" t="s">
        <v>424</v>
      </c>
      <c r="E100" s="14" t="s">
        <v>17</v>
      </c>
      <c r="F100" s="15">
        <v>8.5784294581476</v>
      </c>
      <c r="G100" s="16" t="s">
        <v>18</v>
      </c>
      <c r="H100" s="17" t="s">
        <v>19</v>
      </c>
      <c r="I100" s="18" t="s">
        <v>20</v>
      </c>
      <c r="J100" s="18" t="s">
        <v>309</v>
      </c>
      <c r="K100" s="20" t="s">
        <v>428</v>
      </c>
      <c r="L100" s="18" t="s">
        <v>426</v>
      </c>
      <c r="M100" s="21"/>
      <c r="N100" s="21"/>
      <c r="O100" s="21"/>
      <c r="P100" s="22"/>
      <c r="Q100" s="22"/>
      <c r="R100" s="22"/>
      <c r="S100" s="22"/>
      <c r="T100" s="22"/>
      <c r="U100" s="22"/>
      <c r="V100" s="22"/>
      <c r="W100" s="22"/>
      <c r="X100" s="22"/>
      <c r="Y100" s="22"/>
      <c r="Z100" s="22"/>
      <c r="AA100" s="22"/>
    </row>
    <row r="101" hidden="1">
      <c r="A101" s="56" t="s">
        <v>98</v>
      </c>
      <c r="B101" s="57" t="s">
        <v>429</v>
      </c>
      <c r="C101" s="58" t="s">
        <v>417</v>
      </c>
      <c r="D101" s="59" t="s">
        <v>418</v>
      </c>
      <c r="E101" s="14" t="s">
        <v>17</v>
      </c>
      <c r="F101" s="41">
        <f>(0.105+1.64)*7.46</f>
        <v>13.0177</v>
      </c>
      <c r="G101" s="42" t="s">
        <v>106</v>
      </c>
      <c r="H101" s="17" t="s">
        <v>19</v>
      </c>
      <c r="I101" s="18" t="s">
        <v>20</v>
      </c>
      <c r="J101" s="19" t="s">
        <v>430</v>
      </c>
      <c r="K101" s="61" t="s">
        <v>431</v>
      </c>
      <c r="L101" s="18" t="s">
        <v>432</v>
      </c>
      <c r="M101" s="21"/>
      <c r="N101" s="21"/>
      <c r="O101" s="19" t="s">
        <v>433</v>
      </c>
      <c r="P101" s="22"/>
      <c r="Q101" s="22"/>
      <c r="R101" s="22"/>
      <c r="S101" s="22"/>
      <c r="T101" s="22"/>
      <c r="U101" s="22"/>
      <c r="V101" s="22"/>
      <c r="W101" s="22"/>
      <c r="X101" s="22"/>
      <c r="Y101" s="22"/>
      <c r="Z101" s="22"/>
      <c r="AA101" s="22"/>
    </row>
    <row r="102" hidden="1">
      <c r="A102" s="56" t="s">
        <v>28</v>
      </c>
      <c r="B102" s="57" t="s">
        <v>434</v>
      </c>
      <c r="C102" s="58" t="s">
        <v>417</v>
      </c>
      <c r="D102" s="59" t="s">
        <v>435</v>
      </c>
      <c r="E102" s="14" t="s">
        <v>17</v>
      </c>
      <c r="F102" s="15">
        <f>(19.1+1.06)/1.58</f>
        <v>12.75949367</v>
      </c>
      <c r="G102" s="16" t="s">
        <v>106</v>
      </c>
      <c r="H102" s="17" t="s">
        <v>19</v>
      </c>
      <c r="I102" s="18" t="s">
        <v>20</v>
      </c>
      <c r="J102" s="19" t="s">
        <v>436</v>
      </c>
      <c r="K102" s="44" t="s">
        <v>437</v>
      </c>
      <c r="L102" s="18" t="s">
        <v>438</v>
      </c>
      <c r="M102" s="21"/>
      <c r="N102" s="21"/>
      <c r="O102" s="19" t="s">
        <v>439</v>
      </c>
      <c r="P102" s="22"/>
      <c r="Q102" s="22"/>
      <c r="R102" s="22"/>
      <c r="S102" s="22"/>
      <c r="T102" s="22"/>
      <c r="U102" s="22"/>
      <c r="V102" s="22"/>
      <c r="W102" s="22"/>
      <c r="X102" s="22"/>
      <c r="Y102" s="22"/>
      <c r="Z102" s="22"/>
      <c r="AA102" s="22"/>
    </row>
    <row r="103" hidden="1">
      <c r="A103" s="56" t="s">
        <v>440</v>
      </c>
      <c r="B103" s="57" t="s">
        <v>441</v>
      </c>
      <c r="C103" s="58" t="s">
        <v>417</v>
      </c>
      <c r="D103" s="62" t="s">
        <v>442</v>
      </c>
      <c r="E103" s="14" t="s">
        <v>17</v>
      </c>
      <c r="F103" s="15">
        <f>8.44+1.66</f>
        <v>10.1</v>
      </c>
      <c r="G103" s="16" t="s">
        <v>106</v>
      </c>
      <c r="H103" s="17" t="s">
        <v>19</v>
      </c>
      <c r="I103" s="18" t="s">
        <v>20</v>
      </c>
      <c r="J103" s="19" t="s">
        <v>443</v>
      </c>
      <c r="K103" s="44" t="s">
        <v>444</v>
      </c>
      <c r="L103" s="18" t="s">
        <v>445</v>
      </c>
      <c r="M103" s="21"/>
      <c r="N103" s="21"/>
      <c r="O103" s="19" t="s">
        <v>446</v>
      </c>
      <c r="P103" s="22"/>
      <c r="Q103" s="22"/>
      <c r="R103" s="22"/>
      <c r="S103" s="22"/>
      <c r="T103" s="22"/>
      <c r="U103" s="22"/>
      <c r="V103" s="22"/>
      <c r="W103" s="22"/>
      <c r="X103" s="22"/>
      <c r="Y103" s="22"/>
      <c r="Z103" s="22"/>
      <c r="AA103" s="22"/>
    </row>
    <row r="104" hidden="1">
      <c r="A104" s="56" t="s">
        <v>24</v>
      </c>
      <c r="B104" s="57" t="s">
        <v>447</v>
      </c>
      <c r="C104" s="58" t="s">
        <v>417</v>
      </c>
      <c r="D104" s="59" t="s">
        <v>448</v>
      </c>
      <c r="E104" s="14" t="s">
        <v>17</v>
      </c>
      <c r="F104" s="63">
        <f>0.51*(1/0.223)</f>
        <v>2.286995516</v>
      </c>
      <c r="G104" s="64" t="s">
        <v>106</v>
      </c>
      <c r="H104" s="17" t="s">
        <v>19</v>
      </c>
      <c r="I104" s="18" t="s">
        <v>20</v>
      </c>
      <c r="J104" s="18" t="s">
        <v>449</v>
      </c>
      <c r="K104" s="44" t="s">
        <v>450</v>
      </c>
      <c r="L104" s="18" t="s">
        <v>451</v>
      </c>
      <c r="M104" s="21"/>
      <c r="N104" s="21"/>
      <c r="O104" s="19" t="s">
        <v>452</v>
      </c>
      <c r="P104" s="22"/>
      <c r="Q104" s="22"/>
      <c r="R104" s="22"/>
      <c r="S104" s="22"/>
      <c r="T104" s="22"/>
      <c r="U104" s="22"/>
      <c r="V104" s="22"/>
      <c r="W104" s="22"/>
      <c r="X104" s="22"/>
      <c r="Y104" s="22"/>
      <c r="Z104" s="22"/>
      <c r="AA104" s="22"/>
    </row>
    <row r="105" hidden="1">
      <c r="A105" s="56" t="s">
        <v>453</v>
      </c>
      <c r="B105" s="57" t="s">
        <v>454</v>
      </c>
      <c r="C105" s="58" t="s">
        <v>417</v>
      </c>
      <c r="D105" s="56" t="s">
        <v>455</v>
      </c>
      <c r="E105" s="14" t="s">
        <v>17</v>
      </c>
      <c r="F105" s="63">
        <f>5.73*(1/0.72)</f>
        <v>7.958333333</v>
      </c>
      <c r="G105" s="64" t="s">
        <v>106</v>
      </c>
      <c r="H105" s="17" t="s">
        <v>19</v>
      </c>
      <c r="I105" s="18" t="s">
        <v>20</v>
      </c>
      <c r="J105" s="18" t="s">
        <v>456</v>
      </c>
      <c r="K105" s="44" t="s">
        <v>457</v>
      </c>
      <c r="L105" s="18" t="s">
        <v>458</v>
      </c>
      <c r="M105" s="21"/>
      <c r="N105" s="21"/>
      <c r="O105" s="19" t="s">
        <v>459</v>
      </c>
      <c r="P105" s="22"/>
      <c r="Q105" s="22"/>
      <c r="R105" s="22"/>
      <c r="S105" s="22"/>
      <c r="T105" s="22"/>
      <c r="U105" s="22"/>
      <c r="V105" s="22"/>
      <c r="W105" s="22"/>
      <c r="X105" s="22"/>
      <c r="Y105" s="22"/>
      <c r="Z105" s="22"/>
      <c r="AA105" s="22"/>
    </row>
    <row r="106" hidden="1">
      <c r="A106" s="56" t="s">
        <v>460</v>
      </c>
      <c r="B106" s="57" t="s">
        <v>461</v>
      </c>
      <c r="C106" s="58" t="s">
        <v>417</v>
      </c>
      <c r="D106" s="59" t="s">
        <v>462</v>
      </c>
      <c r="E106" s="14" t="s">
        <v>17</v>
      </c>
      <c r="F106" s="63">
        <f>(8.3+6)*(1000/435)</f>
        <v>32.87356322</v>
      </c>
      <c r="G106" s="64" t="s">
        <v>106</v>
      </c>
      <c r="H106" s="17" t="s">
        <v>19</v>
      </c>
      <c r="I106" s="18" t="s">
        <v>20</v>
      </c>
      <c r="J106" s="19" t="s">
        <v>463</v>
      </c>
      <c r="K106" s="44" t="s">
        <v>464</v>
      </c>
      <c r="L106" s="18" t="s">
        <v>465</v>
      </c>
      <c r="M106" s="21"/>
      <c r="N106" s="21"/>
      <c r="O106" s="19" t="s">
        <v>466</v>
      </c>
      <c r="P106" s="22"/>
      <c r="Q106" s="22"/>
      <c r="R106" s="22"/>
      <c r="S106" s="22"/>
      <c r="T106" s="22"/>
      <c r="U106" s="22"/>
      <c r="V106" s="22"/>
      <c r="W106" s="22"/>
      <c r="X106" s="22"/>
      <c r="Y106" s="22"/>
      <c r="Z106" s="22"/>
      <c r="AA106" s="22"/>
    </row>
    <row r="107" hidden="1">
      <c r="A107" s="56" t="s">
        <v>28</v>
      </c>
      <c r="B107" s="57" t="s">
        <v>467</v>
      </c>
      <c r="C107" s="58" t="s">
        <v>417</v>
      </c>
      <c r="D107" s="56" t="s">
        <v>468</v>
      </c>
      <c r="E107" s="14" t="s">
        <v>17</v>
      </c>
      <c r="F107" s="15">
        <v>11.1207343137854</v>
      </c>
      <c r="G107" s="16" t="s">
        <v>18</v>
      </c>
      <c r="H107" s="17" t="s">
        <v>19</v>
      </c>
      <c r="I107" s="18" t="s">
        <v>20</v>
      </c>
      <c r="J107" s="19" t="s">
        <v>469</v>
      </c>
      <c r="K107" s="65" t="s">
        <v>470</v>
      </c>
      <c r="L107" s="18" t="s">
        <v>471</v>
      </c>
      <c r="M107" s="21"/>
      <c r="N107" s="21"/>
      <c r="O107" s="21"/>
      <c r="P107" s="22"/>
      <c r="Q107" s="22"/>
      <c r="R107" s="22"/>
      <c r="S107" s="22"/>
      <c r="T107" s="22"/>
      <c r="U107" s="22"/>
      <c r="V107" s="22"/>
      <c r="W107" s="22"/>
      <c r="X107" s="22"/>
      <c r="Y107" s="22"/>
      <c r="Z107" s="22"/>
      <c r="AA107" s="22"/>
    </row>
    <row r="108" hidden="1">
      <c r="A108" s="56" t="s">
        <v>28</v>
      </c>
      <c r="B108" s="57" t="s">
        <v>472</v>
      </c>
      <c r="C108" s="58" t="s">
        <v>417</v>
      </c>
      <c r="D108" s="59" t="s">
        <v>473</v>
      </c>
      <c r="E108" s="14" t="s">
        <v>17</v>
      </c>
      <c r="F108" s="15">
        <v>2.19009790075429</v>
      </c>
      <c r="G108" s="16" t="s">
        <v>18</v>
      </c>
      <c r="H108" s="17" t="s">
        <v>19</v>
      </c>
      <c r="I108" s="18" t="s">
        <v>20</v>
      </c>
      <c r="J108" s="19" t="s">
        <v>474</v>
      </c>
      <c r="K108" s="20" t="s">
        <v>475</v>
      </c>
      <c r="L108" s="18" t="s">
        <v>476</v>
      </c>
      <c r="M108" s="21"/>
      <c r="N108" s="21"/>
      <c r="O108" s="21"/>
      <c r="P108" s="22"/>
      <c r="Q108" s="22"/>
      <c r="R108" s="22"/>
      <c r="S108" s="22"/>
      <c r="T108" s="22"/>
      <c r="U108" s="22"/>
      <c r="V108" s="22"/>
      <c r="W108" s="22"/>
      <c r="X108" s="22"/>
      <c r="Y108" s="22"/>
      <c r="Z108" s="22"/>
      <c r="AA108" s="22"/>
    </row>
    <row r="109" hidden="1">
      <c r="A109" s="56" t="s">
        <v>28</v>
      </c>
      <c r="B109" s="57" t="s">
        <v>477</v>
      </c>
      <c r="C109" s="58" t="s">
        <v>417</v>
      </c>
      <c r="D109" s="56" t="s">
        <v>478</v>
      </c>
      <c r="E109" s="14" t="s">
        <v>17</v>
      </c>
      <c r="F109" s="15">
        <v>11.1207343137854</v>
      </c>
      <c r="G109" s="16" t="s">
        <v>18</v>
      </c>
      <c r="H109" s="24" t="s">
        <v>184</v>
      </c>
      <c r="I109" s="18" t="s">
        <v>20</v>
      </c>
      <c r="J109" s="19" t="s">
        <v>469</v>
      </c>
      <c r="K109" s="65" t="s">
        <v>470</v>
      </c>
      <c r="L109" s="18" t="s">
        <v>479</v>
      </c>
      <c r="M109" s="21"/>
      <c r="N109" s="21"/>
      <c r="O109" s="21"/>
      <c r="P109" s="22"/>
      <c r="Q109" s="22"/>
      <c r="R109" s="22"/>
      <c r="S109" s="22"/>
      <c r="T109" s="22"/>
      <c r="U109" s="22"/>
      <c r="V109" s="22"/>
      <c r="W109" s="22"/>
      <c r="X109" s="22"/>
      <c r="Y109" s="22"/>
      <c r="Z109" s="22"/>
      <c r="AA109" s="22"/>
    </row>
    <row r="110" hidden="1">
      <c r="A110" s="56" t="s">
        <v>453</v>
      </c>
      <c r="B110" s="57" t="s">
        <v>480</v>
      </c>
      <c r="C110" s="58" t="s">
        <v>417</v>
      </c>
      <c r="D110" s="56" t="s">
        <v>481</v>
      </c>
      <c r="E110" s="14" t="s">
        <v>17</v>
      </c>
      <c r="F110" s="15">
        <f>(42.2+0.222+125)*(1/0.4)</f>
        <v>418.555</v>
      </c>
      <c r="G110" s="16" t="s">
        <v>106</v>
      </c>
      <c r="H110" s="17" t="s">
        <v>19</v>
      </c>
      <c r="I110" s="18" t="s">
        <v>20</v>
      </c>
      <c r="J110" s="19" t="s">
        <v>482</v>
      </c>
      <c r="K110" s="44" t="s">
        <v>483</v>
      </c>
      <c r="L110" s="18" t="s">
        <v>484</v>
      </c>
      <c r="M110" s="21"/>
      <c r="N110" s="21"/>
      <c r="O110" s="19" t="s">
        <v>485</v>
      </c>
      <c r="P110" s="22"/>
      <c r="Q110" s="22"/>
      <c r="R110" s="22"/>
      <c r="S110" s="22"/>
      <c r="T110" s="22"/>
      <c r="U110" s="22"/>
      <c r="V110" s="22"/>
      <c r="W110" s="22"/>
      <c r="X110" s="22"/>
      <c r="Y110" s="22"/>
      <c r="Z110" s="22"/>
      <c r="AA110" s="22"/>
    </row>
    <row r="111" hidden="1">
      <c r="A111" s="56" t="s">
        <v>56</v>
      </c>
      <c r="B111" s="57" t="s">
        <v>486</v>
      </c>
      <c r="C111" s="58" t="s">
        <v>417</v>
      </c>
      <c r="D111" s="56" t="s">
        <v>487</v>
      </c>
      <c r="E111" s="14" t="s">
        <v>17</v>
      </c>
      <c r="F111" s="15">
        <f>10.9*(1/0.4)</f>
        <v>27.25</v>
      </c>
      <c r="G111" s="16" t="s">
        <v>106</v>
      </c>
      <c r="H111" s="17" t="s">
        <v>19</v>
      </c>
      <c r="I111" s="18" t="s">
        <v>20</v>
      </c>
      <c r="J111" s="19" t="s">
        <v>488</v>
      </c>
      <c r="K111" s="44" t="s">
        <v>489</v>
      </c>
      <c r="L111" s="18" t="s">
        <v>490</v>
      </c>
      <c r="M111" s="21"/>
      <c r="N111" s="21"/>
      <c r="O111" s="19" t="s">
        <v>491</v>
      </c>
      <c r="P111" s="22"/>
      <c r="Q111" s="22"/>
      <c r="R111" s="22"/>
      <c r="S111" s="22"/>
      <c r="T111" s="22"/>
      <c r="U111" s="22"/>
      <c r="V111" s="22"/>
      <c r="W111" s="22"/>
      <c r="X111" s="22"/>
      <c r="Y111" s="22"/>
      <c r="Z111" s="22"/>
      <c r="AA111" s="22"/>
    </row>
    <row r="112" hidden="1">
      <c r="A112" s="56" t="s">
        <v>453</v>
      </c>
      <c r="B112" s="57" t="s">
        <v>492</v>
      </c>
      <c r="C112" s="58" t="s">
        <v>417</v>
      </c>
      <c r="D112" s="59" t="s">
        <v>493</v>
      </c>
      <c r="E112" s="14" t="s">
        <v>17</v>
      </c>
      <c r="F112" s="15">
        <v>3.33</v>
      </c>
      <c r="G112" s="16" t="s">
        <v>106</v>
      </c>
      <c r="H112" s="17" t="s">
        <v>19</v>
      </c>
      <c r="I112" s="18" t="s">
        <v>20</v>
      </c>
      <c r="J112" s="19" t="s">
        <v>494</v>
      </c>
      <c r="K112" s="44" t="s">
        <v>495</v>
      </c>
      <c r="L112" s="18" t="s">
        <v>496</v>
      </c>
      <c r="M112" s="21"/>
      <c r="N112" s="21"/>
      <c r="O112" s="19" t="s">
        <v>497</v>
      </c>
      <c r="P112" s="22"/>
      <c r="Q112" s="22"/>
      <c r="R112" s="22"/>
      <c r="S112" s="22"/>
      <c r="T112" s="22"/>
      <c r="U112" s="22"/>
      <c r="V112" s="22"/>
      <c r="W112" s="22"/>
      <c r="X112" s="22"/>
      <c r="Y112" s="22"/>
      <c r="Z112" s="22"/>
      <c r="AA112" s="22"/>
    </row>
    <row r="113" hidden="1">
      <c r="A113" s="56" t="s">
        <v>56</v>
      </c>
      <c r="B113" s="57" t="s">
        <v>498</v>
      </c>
      <c r="C113" s="58" t="s">
        <v>417</v>
      </c>
      <c r="D113" s="59" t="s">
        <v>499</v>
      </c>
      <c r="E113" s="14" t="s">
        <v>17</v>
      </c>
      <c r="F113" s="15">
        <f>1.63*(1/0.26)</f>
        <v>6.269230769</v>
      </c>
      <c r="G113" s="16" t="s">
        <v>106</v>
      </c>
      <c r="H113" s="22" t="s">
        <v>184</v>
      </c>
      <c r="I113" s="21" t="s">
        <v>217</v>
      </c>
      <c r="J113" s="18" t="s">
        <v>500</v>
      </c>
      <c r="K113" s="29" t="s">
        <v>501</v>
      </c>
      <c r="L113" s="21" t="s">
        <v>502</v>
      </c>
      <c r="M113" s="21"/>
      <c r="N113" s="21"/>
      <c r="O113" s="19" t="s">
        <v>503</v>
      </c>
      <c r="P113" s="22"/>
      <c r="Q113" s="22"/>
      <c r="R113" s="22"/>
      <c r="S113" s="22"/>
      <c r="T113" s="22"/>
      <c r="U113" s="22"/>
      <c r="V113" s="22"/>
      <c r="W113" s="22"/>
      <c r="X113" s="22"/>
      <c r="Y113" s="22"/>
      <c r="Z113" s="22"/>
      <c r="AA113" s="22"/>
    </row>
    <row r="114">
      <c r="A114" s="66" t="s">
        <v>28</v>
      </c>
      <c r="B114" s="67" t="s">
        <v>504</v>
      </c>
      <c r="C114" s="68" t="s">
        <v>505</v>
      </c>
      <c r="D114" s="66" t="s">
        <v>506</v>
      </c>
      <c r="E114" s="14" t="s">
        <v>17</v>
      </c>
      <c r="F114" s="41">
        <v>22.0</v>
      </c>
      <c r="G114" s="42" t="s">
        <v>507</v>
      </c>
      <c r="H114" s="17" t="s">
        <v>184</v>
      </c>
      <c r="I114" s="19" t="s">
        <v>508</v>
      </c>
      <c r="J114" s="19" t="s">
        <v>509</v>
      </c>
      <c r="K114" s="69" t="s">
        <v>510</v>
      </c>
      <c r="L114" s="19" t="s">
        <v>511</v>
      </c>
      <c r="M114" s="21"/>
      <c r="N114" s="21"/>
      <c r="O114" s="21"/>
      <c r="P114" s="22"/>
      <c r="Q114" s="22"/>
      <c r="R114" s="22"/>
      <c r="S114" s="22"/>
      <c r="T114" s="22"/>
      <c r="U114" s="22"/>
      <c r="V114" s="22"/>
      <c r="W114" s="22"/>
      <c r="X114" s="22"/>
      <c r="Y114" s="22"/>
      <c r="Z114" s="22"/>
      <c r="AA114" s="22"/>
    </row>
    <row r="115">
      <c r="A115" s="66" t="s">
        <v>28</v>
      </c>
      <c r="B115" s="67" t="s">
        <v>512</v>
      </c>
      <c r="C115" s="68" t="s">
        <v>505</v>
      </c>
      <c r="D115" s="66" t="s">
        <v>513</v>
      </c>
      <c r="E115" s="14" t="s">
        <v>17</v>
      </c>
      <c r="F115" s="41">
        <v>22.0</v>
      </c>
      <c r="G115" s="42" t="s">
        <v>507</v>
      </c>
      <c r="H115" s="17" t="s">
        <v>184</v>
      </c>
      <c r="I115" s="19" t="s">
        <v>508</v>
      </c>
      <c r="J115" s="19" t="s">
        <v>509</v>
      </c>
      <c r="K115" s="29" t="s">
        <v>510</v>
      </c>
      <c r="L115" s="19" t="s">
        <v>514</v>
      </c>
      <c r="M115" s="21"/>
      <c r="N115" s="21"/>
      <c r="O115" s="21"/>
      <c r="P115" s="22"/>
      <c r="Q115" s="22"/>
      <c r="R115" s="22"/>
      <c r="S115" s="22"/>
      <c r="T115" s="22"/>
      <c r="U115" s="22"/>
      <c r="V115" s="22"/>
      <c r="W115" s="22"/>
      <c r="X115" s="22"/>
      <c r="Y115" s="22"/>
      <c r="Z115" s="22"/>
      <c r="AA115" s="22"/>
    </row>
    <row r="116">
      <c r="A116" s="66" t="s">
        <v>28</v>
      </c>
      <c r="B116" s="67" t="s">
        <v>515</v>
      </c>
      <c r="C116" s="68" t="s">
        <v>505</v>
      </c>
      <c r="D116" s="66" t="s">
        <v>516</v>
      </c>
      <c r="E116" s="14" t="s">
        <v>17</v>
      </c>
      <c r="F116" s="41">
        <v>22.0</v>
      </c>
      <c r="G116" s="42" t="s">
        <v>507</v>
      </c>
      <c r="H116" s="17" t="s">
        <v>184</v>
      </c>
      <c r="I116" s="19" t="s">
        <v>508</v>
      </c>
      <c r="J116" s="19" t="s">
        <v>509</v>
      </c>
      <c r="K116" s="69" t="s">
        <v>510</v>
      </c>
      <c r="L116" s="19" t="s">
        <v>517</v>
      </c>
      <c r="M116" s="21"/>
      <c r="N116" s="21"/>
      <c r="O116" s="21"/>
      <c r="P116" s="22"/>
      <c r="Q116" s="22"/>
      <c r="R116" s="22"/>
      <c r="S116" s="22"/>
      <c r="T116" s="22"/>
      <c r="U116" s="22"/>
      <c r="V116" s="22"/>
      <c r="W116" s="22"/>
      <c r="X116" s="22"/>
      <c r="Y116" s="22"/>
      <c r="Z116" s="22"/>
      <c r="AA116" s="22"/>
    </row>
    <row r="117">
      <c r="A117" s="66" t="s">
        <v>28</v>
      </c>
      <c r="B117" s="67" t="s">
        <v>518</v>
      </c>
      <c r="C117" s="68" t="s">
        <v>505</v>
      </c>
      <c r="D117" s="66" t="s">
        <v>519</v>
      </c>
      <c r="E117" s="14" t="s">
        <v>17</v>
      </c>
      <c r="F117" s="15">
        <f t="shared" ref="F117:F120" si="1">(19.1+1.06)/1.58</f>
        <v>12.75949367</v>
      </c>
      <c r="G117" s="16" t="s">
        <v>106</v>
      </c>
      <c r="H117" s="17" t="s">
        <v>184</v>
      </c>
      <c r="I117" s="18" t="s">
        <v>217</v>
      </c>
      <c r="J117" s="18" t="s">
        <v>520</v>
      </c>
      <c r="K117" s="44" t="s">
        <v>521</v>
      </c>
      <c r="L117" s="18" t="s">
        <v>522</v>
      </c>
      <c r="M117" s="21"/>
      <c r="N117" s="21"/>
      <c r="O117" s="21"/>
      <c r="P117" s="22"/>
      <c r="Q117" s="22"/>
      <c r="R117" s="22"/>
      <c r="S117" s="22"/>
      <c r="T117" s="22"/>
      <c r="U117" s="22"/>
      <c r="V117" s="22"/>
      <c r="W117" s="22"/>
      <c r="X117" s="22"/>
      <c r="Y117" s="22"/>
      <c r="Z117" s="22"/>
      <c r="AA117" s="22"/>
    </row>
    <row r="118">
      <c r="A118" s="66" t="s">
        <v>28</v>
      </c>
      <c r="B118" s="67" t="s">
        <v>523</v>
      </c>
      <c r="C118" s="68" t="s">
        <v>505</v>
      </c>
      <c r="D118" s="66" t="s">
        <v>524</v>
      </c>
      <c r="E118" s="14" t="s">
        <v>17</v>
      </c>
      <c r="F118" s="15">
        <f t="shared" si="1"/>
        <v>12.75949367</v>
      </c>
      <c r="G118" s="16" t="s">
        <v>106</v>
      </c>
      <c r="H118" s="17" t="s">
        <v>184</v>
      </c>
      <c r="I118" s="18" t="s">
        <v>217</v>
      </c>
      <c r="J118" s="18" t="s">
        <v>520</v>
      </c>
      <c r="K118" s="44" t="s">
        <v>521</v>
      </c>
      <c r="L118" s="18" t="s">
        <v>525</v>
      </c>
      <c r="M118" s="21"/>
      <c r="N118" s="21"/>
      <c r="O118" s="21"/>
      <c r="P118" s="22"/>
      <c r="Q118" s="22"/>
      <c r="R118" s="22"/>
      <c r="S118" s="22"/>
      <c r="T118" s="22"/>
      <c r="U118" s="22"/>
      <c r="V118" s="22"/>
      <c r="W118" s="22"/>
      <c r="X118" s="22"/>
      <c r="Y118" s="22"/>
      <c r="Z118" s="22"/>
      <c r="AA118" s="22"/>
    </row>
    <row r="119">
      <c r="A119" s="66" t="s">
        <v>28</v>
      </c>
      <c r="B119" s="67" t="s">
        <v>526</v>
      </c>
      <c r="C119" s="68" t="s">
        <v>505</v>
      </c>
      <c r="D119" s="66" t="s">
        <v>527</v>
      </c>
      <c r="E119" s="14" t="s">
        <v>17</v>
      </c>
      <c r="F119" s="15">
        <f t="shared" si="1"/>
        <v>12.75949367</v>
      </c>
      <c r="G119" s="16" t="s">
        <v>106</v>
      </c>
      <c r="H119" s="17" t="s">
        <v>184</v>
      </c>
      <c r="I119" s="18" t="s">
        <v>217</v>
      </c>
      <c r="J119" s="18" t="s">
        <v>520</v>
      </c>
      <c r="K119" s="44" t="s">
        <v>521</v>
      </c>
      <c r="L119" s="18" t="s">
        <v>528</v>
      </c>
      <c r="M119" s="21"/>
      <c r="N119" s="21"/>
      <c r="O119" s="21"/>
      <c r="P119" s="22"/>
      <c r="Q119" s="22"/>
      <c r="R119" s="22"/>
      <c r="S119" s="22"/>
      <c r="T119" s="22"/>
      <c r="U119" s="22"/>
      <c r="V119" s="22"/>
      <c r="W119" s="22"/>
      <c r="X119" s="22"/>
      <c r="Y119" s="22"/>
      <c r="Z119" s="22"/>
      <c r="AA119" s="22"/>
    </row>
    <row r="120">
      <c r="A120" s="66" t="s">
        <v>56</v>
      </c>
      <c r="B120" s="67" t="s">
        <v>529</v>
      </c>
      <c r="C120" s="68" t="s">
        <v>505</v>
      </c>
      <c r="D120" s="70" t="s">
        <v>530</v>
      </c>
      <c r="E120" s="14" t="s">
        <v>17</v>
      </c>
      <c r="F120" s="15">
        <f t="shared" si="1"/>
        <v>12.75949367</v>
      </c>
      <c r="G120" s="16" t="s">
        <v>106</v>
      </c>
      <c r="H120" s="17" t="s">
        <v>19</v>
      </c>
      <c r="I120" s="18" t="s">
        <v>20</v>
      </c>
      <c r="J120" s="18" t="s">
        <v>531</v>
      </c>
      <c r="K120" s="44" t="s">
        <v>521</v>
      </c>
      <c r="L120" s="18" t="s">
        <v>532</v>
      </c>
      <c r="M120" s="21"/>
      <c r="N120" s="21"/>
      <c r="O120" s="21"/>
      <c r="P120" s="22"/>
      <c r="Q120" s="22"/>
      <c r="R120" s="22"/>
      <c r="S120" s="22"/>
      <c r="T120" s="22"/>
      <c r="U120" s="22"/>
      <c r="V120" s="22"/>
      <c r="W120" s="22"/>
      <c r="X120" s="22"/>
      <c r="Y120" s="22"/>
      <c r="Z120" s="22"/>
      <c r="AA120" s="22"/>
    </row>
    <row r="121">
      <c r="A121" s="66" t="s">
        <v>28</v>
      </c>
      <c r="B121" s="67" t="s">
        <v>533</v>
      </c>
      <c r="C121" s="68" t="s">
        <v>505</v>
      </c>
      <c r="D121" s="66" t="s">
        <v>534</v>
      </c>
      <c r="E121" s="14" t="s">
        <v>17</v>
      </c>
      <c r="F121" s="41">
        <v>22.0</v>
      </c>
      <c r="G121" s="42" t="s">
        <v>507</v>
      </c>
      <c r="H121" s="17" t="s">
        <v>184</v>
      </c>
      <c r="I121" s="19" t="s">
        <v>508</v>
      </c>
      <c r="J121" s="19" t="s">
        <v>509</v>
      </c>
      <c r="K121" s="29" t="s">
        <v>510</v>
      </c>
      <c r="L121" s="19" t="s">
        <v>535</v>
      </c>
      <c r="M121" s="21"/>
      <c r="N121" s="21"/>
      <c r="O121" s="21"/>
      <c r="P121" s="22"/>
      <c r="Q121" s="22"/>
      <c r="R121" s="22"/>
      <c r="S121" s="22"/>
      <c r="T121" s="22"/>
      <c r="U121" s="22"/>
      <c r="V121" s="22"/>
      <c r="W121" s="22"/>
      <c r="X121" s="22"/>
      <c r="Y121" s="22"/>
      <c r="Z121" s="22"/>
      <c r="AA121" s="22"/>
    </row>
    <row r="122">
      <c r="A122" s="66" t="s">
        <v>28</v>
      </c>
      <c r="B122" s="67" t="s">
        <v>536</v>
      </c>
      <c r="C122" s="68" t="s">
        <v>505</v>
      </c>
      <c r="D122" s="66" t="s">
        <v>537</v>
      </c>
      <c r="E122" s="14" t="s">
        <v>17</v>
      </c>
      <c r="F122" s="41">
        <v>22.0</v>
      </c>
      <c r="G122" s="42" t="s">
        <v>507</v>
      </c>
      <c r="H122" s="17" t="s">
        <v>184</v>
      </c>
      <c r="I122" s="19" t="s">
        <v>508</v>
      </c>
      <c r="J122" s="19" t="s">
        <v>509</v>
      </c>
      <c r="K122" s="29" t="s">
        <v>510</v>
      </c>
      <c r="L122" s="19" t="s">
        <v>538</v>
      </c>
      <c r="M122" s="21"/>
      <c r="N122" s="21"/>
      <c r="O122" s="21"/>
      <c r="P122" s="22"/>
      <c r="Q122" s="22"/>
      <c r="R122" s="22"/>
      <c r="S122" s="22"/>
      <c r="T122" s="22"/>
      <c r="U122" s="22"/>
      <c r="V122" s="22"/>
      <c r="W122" s="22"/>
      <c r="X122" s="22"/>
      <c r="Y122" s="22"/>
      <c r="Z122" s="22"/>
      <c r="AA122" s="22"/>
    </row>
    <row r="123">
      <c r="A123" s="66" t="s">
        <v>28</v>
      </c>
      <c r="B123" s="67" t="s">
        <v>539</v>
      </c>
      <c r="C123" s="68" t="s">
        <v>505</v>
      </c>
      <c r="D123" s="66" t="s">
        <v>540</v>
      </c>
      <c r="E123" s="14" t="s">
        <v>17</v>
      </c>
      <c r="F123" s="15">
        <f>(19.1+1.06)/1.58</f>
        <v>12.75949367</v>
      </c>
      <c r="G123" s="16" t="s">
        <v>106</v>
      </c>
      <c r="H123" s="17" t="s">
        <v>184</v>
      </c>
      <c r="I123" s="18" t="s">
        <v>217</v>
      </c>
      <c r="J123" s="18" t="s">
        <v>520</v>
      </c>
      <c r="K123" s="44" t="s">
        <v>521</v>
      </c>
      <c r="L123" s="18" t="s">
        <v>541</v>
      </c>
      <c r="M123" s="21"/>
      <c r="N123" s="21"/>
      <c r="O123" s="21"/>
      <c r="P123" s="22"/>
      <c r="Q123" s="22"/>
      <c r="R123" s="22"/>
      <c r="S123" s="22"/>
      <c r="T123" s="22"/>
      <c r="U123" s="22"/>
      <c r="V123" s="22"/>
      <c r="W123" s="22"/>
      <c r="X123" s="22"/>
      <c r="Y123" s="22"/>
      <c r="Z123" s="22"/>
      <c r="AA123" s="22"/>
    </row>
    <row r="124">
      <c r="A124" s="66" t="s">
        <v>28</v>
      </c>
      <c r="B124" s="67" t="s">
        <v>542</v>
      </c>
      <c r="C124" s="68" t="s">
        <v>505</v>
      </c>
      <c r="D124" s="66" t="s">
        <v>543</v>
      </c>
      <c r="E124" s="14" t="s">
        <v>17</v>
      </c>
      <c r="F124" s="41">
        <v>22.0</v>
      </c>
      <c r="G124" s="42" t="s">
        <v>507</v>
      </c>
      <c r="H124" s="17" t="s">
        <v>184</v>
      </c>
      <c r="I124" s="19" t="s">
        <v>508</v>
      </c>
      <c r="J124" s="19" t="s">
        <v>509</v>
      </c>
      <c r="K124" s="29" t="s">
        <v>510</v>
      </c>
      <c r="L124" s="19" t="s">
        <v>544</v>
      </c>
      <c r="M124" s="21"/>
      <c r="N124" s="21"/>
      <c r="O124" s="21"/>
      <c r="P124" s="22"/>
      <c r="Q124" s="22"/>
      <c r="R124" s="22"/>
      <c r="S124" s="22"/>
      <c r="T124" s="22"/>
      <c r="U124" s="22"/>
      <c r="V124" s="22"/>
      <c r="W124" s="22"/>
      <c r="X124" s="22"/>
      <c r="Y124" s="22"/>
      <c r="Z124" s="22"/>
      <c r="AA124" s="22"/>
    </row>
    <row r="125">
      <c r="A125" s="66" t="s">
        <v>28</v>
      </c>
      <c r="B125" s="67" t="s">
        <v>545</v>
      </c>
      <c r="C125" s="68" t="s">
        <v>505</v>
      </c>
      <c r="D125" s="66" t="s">
        <v>546</v>
      </c>
      <c r="E125" s="14" t="s">
        <v>17</v>
      </c>
      <c r="F125" s="41">
        <v>22.0</v>
      </c>
      <c r="G125" s="42" t="s">
        <v>507</v>
      </c>
      <c r="H125" s="17" t="s">
        <v>184</v>
      </c>
      <c r="I125" s="19" t="s">
        <v>508</v>
      </c>
      <c r="J125" s="19" t="s">
        <v>509</v>
      </c>
      <c r="K125" s="29" t="s">
        <v>510</v>
      </c>
      <c r="L125" s="19" t="s">
        <v>547</v>
      </c>
      <c r="M125" s="21"/>
      <c r="N125" s="21"/>
      <c r="O125" s="21"/>
      <c r="P125" s="22"/>
      <c r="Q125" s="22"/>
      <c r="R125" s="22"/>
      <c r="S125" s="22"/>
      <c r="T125" s="22"/>
      <c r="U125" s="22"/>
      <c r="V125" s="22"/>
      <c r="W125" s="22"/>
      <c r="X125" s="22"/>
      <c r="Y125" s="22"/>
      <c r="Z125" s="22"/>
      <c r="AA125" s="22"/>
    </row>
    <row r="126">
      <c r="A126" s="66" t="s">
        <v>56</v>
      </c>
      <c r="B126" s="67" t="s">
        <v>548</v>
      </c>
      <c r="C126" s="68" t="s">
        <v>505</v>
      </c>
      <c r="D126" s="66" t="s">
        <v>549</v>
      </c>
      <c r="E126" s="14" t="s">
        <v>17</v>
      </c>
      <c r="F126" s="15">
        <f>(1.03+3.21)</f>
        <v>4.24</v>
      </c>
      <c r="G126" s="16" t="s">
        <v>106</v>
      </c>
      <c r="H126" s="17" t="s">
        <v>19</v>
      </c>
      <c r="I126" s="19" t="s">
        <v>20</v>
      </c>
      <c r="J126" s="19" t="s">
        <v>550</v>
      </c>
      <c r="K126" s="71" t="s">
        <v>551</v>
      </c>
      <c r="L126" s="19" t="s">
        <v>552</v>
      </c>
      <c r="M126" s="21"/>
      <c r="N126" s="21"/>
      <c r="O126" s="19" t="s">
        <v>553</v>
      </c>
      <c r="P126" s="22"/>
      <c r="Q126" s="22"/>
      <c r="R126" s="22"/>
      <c r="S126" s="22"/>
      <c r="T126" s="22"/>
      <c r="U126" s="22"/>
      <c r="V126" s="22"/>
      <c r="W126" s="22"/>
      <c r="X126" s="22"/>
      <c r="Y126" s="22"/>
      <c r="Z126" s="22"/>
      <c r="AA126" s="22"/>
    </row>
    <row r="127">
      <c r="A127" s="66" t="s">
        <v>28</v>
      </c>
      <c r="B127" s="67" t="s">
        <v>554</v>
      </c>
      <c r="C127" s="68" t="s">
        <v>505</v>
      </c>
      <c r="D127" s="66" t="s">
        <v>555</v>
      </c>
      <c r="E127" s="14" t="s">
        <v>17</v>
      </c>
      <c r="F127" s="41">
        <v>22.0</v>
      </c>
      <c r="G127" s="42" t="s">
        <v>507</v>
      </c>
      <c r="H127" s="17" t="s">
        <v>184</v>
      </c>
      <c r="I127" s="19" t="s">
        <v>508</v>
      </c>
      <c r="J127" s="19" t="s">
        <v>509</v>
      </c>
      <c r="K127" s="29" t="s">
        <v>510</v>
      </c>
      <c r="L127" s="19" t="s">
        <v>556</v>
      </c>
      <c r="M127" s="21"/>
      <c r="N127" s="21"/>
      <c r="O127" s="21"/>
      <c r="P127" s="22"/>
      <c r="Q127" s="22"/>
      <c r="R127" s="22"/>
      <c r="S127" s="22"/>
      <c r="T127" s="22"/>
      <c r="U127" s="22"/>
      <c r="V127" s="22"/>
      <c r="W127" s="22"/>
      <c r="X127" s="22"/>
      <c r="Y127" s="22"/>
      <c r="Z127" s="22"/>
      <c r="AA127" s="22"/>
    </row>
    <row r="128" hidden="1">
      <c r="A128" s="72" t="s">
        <v>24</v>
      </c>
      <c r="B128" s="73" t="s">
        <v>557</v>
      </c>
      <c r="C128" s="74" t="s">
        <v>558</v>
      </c>
      <c r="D128" s="75" t="s">
        <v>559</v>
      </c>
      <c r="E128" s="14" t="s">
        <v>17</v>
      </c>
      <c r="F128" s="15">
        <f t="shared" ref="F128:F135" si="2">1.26*1.08</f>
        <v>1.3608</v>
      </c>
      <c r="G128" s="16" t="s">
        <v>106</v>
      </c>
      <c r="H128" s="17" t="s">
        <v>19</v>
      </c>
      <c r="I128" s="18" t="s">
        <v>20</v>
      </c>
      <c r="J128" s="19" t="s">
        <v>560</v>
      </c>
      <c r="K128" s="69" t="s">
        <v>561</v>
      </c>
      <c r="L128" s="18" t="s">
        <v>562</v>
      </c>
      <c r="M128" s="21"/>
      <c r="N128" s="21"/>
      <c r="O128" s="21"/>
      <c r="P128" s="22"/>
      <c r="Q128" s="22"/>
      <c r="R128" s="22"/>
      <c r="S128" s="22"/>
      <c r="T128" s="22"/>
      <c r="U128" s="22"/>
      <c r="V128" s="22"/>
      <c r="W128" s="22"/>
      <c r="X128" s="22"/>
      <c r="Y128" s="22"/>
      <c r="Z128" s="22"/>
      <c r="AA128" s="22"/>
    </row>
    <row r="129" hidden="1">
      <c r="A129" s="72" t="s">
        <v>24</v>
      </c>
      <c r="B129" s="73" t="s">
        <v>563</v>
      </c>
      <c r="C129" s="74" t="s">
        <v>558</v>
      </c>
      <c r="D129" s="72" t="s">
        <v>564</v>
      </c>
      <c r="E129" s="14" t="s">
        <v>17</v>
      </c>
      <c r="F129" s="15">
        <f t="shared" si="2"/>
        <v>1.3608</v>
      </c>
      <c r="G129" s="16" t="s">
        <v>106</v>
      </c>
      <c r="H129" s="17" t="s">
        <v>184</v>
      </c>
      <c r="I129" s="18" t="s">
        <v>217</v>
      </c>
      <c r="J129" s="18" t="s">
        <v>565</v>
      </c>
      <c r="K129" s="69" t="s">
        <v>561</v>
      </c>
      <c r="L129" s="18" t="s">
        <v>566</v>
      </c>
      <c r="M129" s="21"/>
      <c r="N129" s="21"/>
      <c r="O129" s="19"/>
      <c r="P129" s="22"/>
      <c r="Q129" s="22"/>
      <c r="R129" s="22"/>
      <c r="S129" s="22"/>
      <c r="T129" s="22"/>
      <c r="U129" s="22"/>
      <c r="V129" s="22"/>
      <c r="W129" s="22"/>
      <c r="X129" s="22"/>
      <c r="Y129" s="22"/>
      <c r="Z129" s="22"/>
      <c r="AA129" s="22"/>
    </row>
    <row r="130" hidden="1">
      <c r="A130" s="72" t="s">
        <v>24</v>
      </c>
      <c r="B130" s="73" t="s">
        <v>567</v>
      </c>
      <c r="C130" s="74" t="s">
        <v>558</v>
      </c>
      <c r="D130" s="72" t="s">
        <v>568</v>
      </c>
      <c r="E130" s="14" t="s">
        <v>17</v>
      </c>
      <c r="F130" s="15">
        <f t="shared" si="2"/>
        <v>1.3608</v>
      </c>
      <c r="G130" s="16" t="s">
        <v>106</v>
      </c>
      <c r="H130" s="17" t="s">
        <v>184</v>
      </c>
      <c r="I130" s="18" t="s">
        <v>217</v>
      </c>
      <c r="J130" s="18" t="s">
        <v>565</v>
      </c>
      <c r="K130" s="29" t="s">
        <v>561</v>
      </c>
      <c r="L130" s="18" t="s">
        <v>569</v>
      </c>
      <c r="M130" s="21"/>
      <c r="N130" s="21"/>
      <c r="O130" s="19" t="s">
        <v>570</v>
      </c>
      <c r="P130" s="22"/>
      <c r="Q130" s="22"/>
      <c r="R130" s="22"/>
      <c r="S130" s="22"/>
      <c r="T130" s="22"/>
      <c r="U130" s="22"/>
      <c r="V130" s="22"/>
      <c r="W130" s="22"/>
      <c r="X130" s="22"/>
      <c r="Y130" s="22"/>
      <c r="Z130" s="22"/>
      <c r="AA130" s="22"/>
    </row>
    <row r="131" hidden="1">
      <c r="A131" s="72" t="s">
        <v>24</v>
      </c>
      <c r="B131" s="73" t="s">
        <v>571</v>
      </c>
      <c r="C131" s="74" t="s">
        <v>558</v>
      </c>
      <c r="D131" s="75" t="s">
        <v>572</v>
      </c>
      <c r="E131" s="14" t="s">
        <v>17</v>
      </c>
      <c r="F131" s="15">
        <f t="shared" si="2"/>
        <v>1.3608</v>
      </c>
      <c r="G131" s="16" t="s">
        <v>106</v>
      </c>
      <c r="H131" s="17" t="s">
        <v>184</v>
      </c>
      <c r="I131" s="18" t="s">
        <v>217</v>
      </c>
      <c r="J131" s="18" t="s">
        <v>565</v>
      </c>
      <c r="K131" s="29" t="s">
        <v>561</v>
      </c>
      <c r="L131" s="18" t="s">
        <v>573</v>
      </c>
      <c r="M131" s="21"/>
      <c r="N131" s="21"/>
      <c r="O131" s="21"/>
      <c r="P131" s="22"/>
      <c r="Q131" s="22"/>
      <c r="R131" s="22"/>
      <c r="S131" s="22"/>
      <c r="T131" s="22"/>
      <c r="U131" s="22"/>
      <c r="V131" s="22"/>
      <c r="W131" s="22"/>
      <c r="X131" s="22"/>
      <c r="Y131" s="22"/>
      <c r="Z131" s="22"/>
      <c r="AA131" s="22"/>
    </row>
    <row r="132" hidden="1">
      <c r="A132" s="72" t="s">
        <v>24</v>
      </c>
      <c r="B132" s="73" t="s">
        <v>574</v>
      </c>
      <c r="C132" s="74" t="s">
        <v>558</v>
      </c>
      <c r="D132" s="75" t="s">
        <v>575</v>
      </c>
      <c r="E132" s="14" t="s">
        <v>17</v>
      </c>
      <c r="F132" s="15">
        <f t="shared" si="2"/>
        <v>1.3608</v>
      </c>
      <c r="G132" s="16" t="s">
        <v>106</v>
      </c>
      <c r="H132" s="17" t="s">
        <v>184</v>
      </c>
      <c r="I132" s="18" t="s">
        <v>217</v>
      </c>
      <c r="J132" s="18" t="s">
        <v>565</v>
      </c>
      <c r="K132" s="54" t="s">
        <v>561</v>
      </c>
      <c r="L132" s="18" t="s">
        <v>576</v>
      </c>
      <c r="M132" s="21"/>
      <c r="N132" s="21"/>
      <c r="O132" s="21"/>
      <c r="P132" s="22"/>
      <c r="Q132" s="22"/>
      <c r="R132" s="22"/>
      <c r="S132" s="22"/>
      <c r="T132" s="22"/>
      <c r="U132" s="22"/>
      <c r="V132" s="22"/>
      <c r="W132" s="22"/>
      <c r="X132" s="22"/>
      <c r="Y132" s="22"/>
      <c r="Z132" s="22"/>
      <c r="AA132" s="22"/>
    </row>
    <row r="133" hidden="1">
      <c r="A133" s="72" t="s">
        <v>24</v>
      </c>
      <c r="B133" s="73" t="s">
        <v>577</v>
      </c>
      <c r="C133" s="74" t="s">
        <v>558</v>
      </c>
      <c r="D133" s="75" t="s">
        <v>578</v>
      </c>
      <c r="E133" s="14" t="s">
        <v>17</v>
      </c>
      <c r="F133" s="15">
        <f t="shared" si="2"/>
        <v>1.3608</v>
      </c>
      <c r="G133" s="16" t="s">
        <v>106</v>
      </c>
      <c r="H133" s="17" t="s">
        <v>184</v>
      </c>
      <c r="I133" s="18" t="s">
        <v>217</v>
      </c>
      <c r="J133" s="18" t="s">
        <v>565</v>
      </c>
      <c r="K133" s="29" t="s">
        <v>561</v>
      </c>
      <c r="L133" s="18" t="s">
        <v>579</v>
      </c>
      <c r="M133" s="21"/>
      <c r="N133" s="21"/>
      <c r="O133" s="21"/>
      <c r="P133" s="22"/>
      <c r="Q133" s="22"/>
      <c r="R133" s="22"/>
      <c r="S133" s="22"/>
      <c r="T133" s="22"/>
      <c r="U133" s="22"/>
      <c r="V133" s="22"/>
      <c r="W133" s="22"/>
      <c r="X133" s="22"/>
      <c r="Y133" s="22"/>
      <c r="Z133" s="22"/>
      <c r="AA133" s="22"/>
    </row>
    <row r="134" hidden="1">
      <c r="A134" s="72" t="s">
        <v>24</v>
      </c>
      <c r="B134" s="73" t="s">
        <v>580</v>
      </c>
      <c r="C134" s="74" t="s">
        <v>558</v>
      </c>
      <c r="D134" s="75" t="s">
        <v>581</v>
      </c>
      <c r="E134" s="14" t="s">
        <v>17</v>
      </c>
      <c r="F134" s="15">
        <f t="shared" si="2"/>
        <v>1.3608</v>
      </c>
      <c r="G134" s="16" t="s">
        <v>106</v>
      </c>
      <c r="H134" s="17" t="s">
        <v>184</v>
      </c>
      <c r="I134" s="18" t="s">
        <v>217</v>
      </c>
      <c r="J134" s="18" t="s">
        <v>565</v>
      </c>
      <c r="K134" s="29" t="s">
        <v>561</v>
      </c>
      <c r="L134" s="18" t="s">
        <v>582</v>
      </c>
      <c r="M134" s="21"/>
      <c r="N134" s="21"/>
      <c r="O134" s="21"/>
      <c r="P134" s="22"/>
      <c r="Q134" s="22"/>
      <c r="R134" s="22"/>
      <c r="S134" s="22"/>
      <c r="T134" s="22"/>
      <c r="U134" s="22"/>
      <c r="V134" s="22"/>
      <c r="W134" s="22"/>
      <c r="X134" s="22"/>
      <c r="Y134" s="22"/>
      <c r="Z134" s="22"/>
      <c r="AA134" s="22"/>
    </row>
    <row r="135" hidden="1">
      <c r="A135" s="72" t="s">
        <v>24</v>
      </c>
      <c r="B135" s="73" t="s">
        <v>583</v>
      </c>
      <c r="C135" s="74" t="s">
        <v>558</v>
      </c>
      <c r="D135" s="75" t="s">
        <v>584</v>
      </c>
      <c r="E135" s="14" t="s">
        <v>17</v>
      </c>
      <c r="F135" s="15">
        <f t="shared" si="2"/>
        <v>1.3608</v>
      </c>
      <c r="G135" s="16" t="s">
        <v>106</v>
      </c>
      <c r="H135" s="17" t="s">
        <v>184</v>
      </c>
      <c r="I135" s="18" t="s">
        <v>217</v>
      </c>
      <c r="J135" s="18" t="s">
        <v>565</v>
      </c>
      <c r="K135" s="29" t="s">
        <v>561</v>
      </c>
      <c r="L135" s="18" t="s">
        <v>585</v>
      </c>
      <c r="M135" s="21"/>
      <c r="N135" s="21"/>
      <c r="O135" s="21"/>
      <c r="P135" s="22"/>
      <c r="Q135" s="22"/>
      <c r="R135" s="22"/>
      <c r="S135" s="22"/>
      <c r="T135" s="22"/>
      <c r="U135" s="22"/>
      <c r="V135" s="22"/>
      <c r="W135" s="22"/>
      <c r="X135" s="22"/>
      <c r="Y135" s="22"/>
      <c r="Z135" s="22"/>
      <c r="AA135" s="22"/>
    </row>
    <row r="136" hidden="1">
      <c r="A136" s="72" t="s">
        <v>24</v>
      </c>
      <c r="B136" s="73" t="s">
        <v>586</v>
      </c>
      <c r="C136" s="74" t="s">
        <v>558</v>
      </c>
      <c r="D136" s="72" t="s">
        <v>587</v>
      </c>
      <c r="E136" s="14" t="s">
        <v>17</v>
      </c>
      <c r="F136" s="15">
        <f t="shared" ref="F136:F139" si="3">1.83/1.07</f>
        <v>1.710280374</v>
      </c>
      <c r="G136" s="16" t="s">
        <v>106</v>
      </c>
      <c r="H136" s="17" t="s">
        <v>19</v>
      </c>
      <c r="I136" s="18" t="s">
        <v>20</v>
      </c>
      <c r="J136" s="18" t="s">
        <v>588</v>
      </c>
      <c r="K136" s="29" t="s">
        <v>589</v>
      </c>
      <c r="L136" s="18" t="s">
        <v>590</v>
      </c>
      <c r="M136" s="19"/>
      <c r="N136" s="21"/>
      <c r="O136" s="21"/>
      <c r="P136" s="22"/>
      <c r="Q136" s="22"/>
      <c r="R136" s="22"/>
      <c r="S136" s="22"/>
      <c r="T136" s="22"/>
      <c r="U136" s="22"/>
      <c r="V136" s="22"/>
      <c r="W136" s="22"/>
      <c r="X136" s="22"/>
      <c r="Y136" s="22"/>
      <c r="Z136" s="22"/>
      <c r="AA136" s="22"/>
    </row>
    <row r="137" hidden="1">
      <c r="A137" s="72" t="s">
        <v>24</v>
      </c>
      <c r="B137" s="73" t="s">
        <v>591</v>
      </c>
      <c r="C137" s="74" t="s">
        <v>558</v>
      </c>
      <c r="D137" s="72" t="s">
        <v>587</v>
      </c>
      <c r="E137" s="14" t="s">
        <v>17</v>
      </c>
      <c r="F137" s="15">
        <f t="shared" si="3"/>
        <v>1.710280374</v>
      </c>
      <c r="G137" s="16" t="s">
        <v>106</v>
      </c>
      <c r="H137" s="17" t="s">
        <v>19</v>
      </c>
      <c r="I137" s="18" t="s">
        <v>20</v>
      </c>
      <c r="J137" s="18" t="s">
        <v>588</v>
      </c>
      <c r="K137" s="29" t="s">
        <v>589</v>
      </c>
      <c r="L137" s="18" t="s">
        <v>590</v>
      </c>
      <c r="M137" s="76"/>
      <c r="N137" s="21"/>
      <c r="O137" s="19" t="s">
        <v>592</v>
      </c>
      <c r="P137" s="22"/>
      <c r="Q137" s="22"/>
      <c r="R137" s="22"/>
      <c r="S137" s="22"/>
      <c r="T137" s="22"/>
      <c r="U137" s="22"/>
      <c r="V137" s="22"/>
      <c r="W137" s="22"/>
      <c r="X137" s="22"/>
      <c r="Y137" s="22"/>
      <c r="Z137" s="22"/>
      <c r="AA137" s="22"/>
    </row>
    <row r="138" hidden="1">
      <c r="A138" s="72" t="s">
        <v>24</v>
      </c>
      <c r="B138" s="73" t="s">
        <v>593</v>
      </c>
      <c r="C138" s="74" t="s">
        <v>558</v>
      </c>
      <c r="D138" s="72" t="s">
        <v>594</v>
      </c>
      <c r="E138" s="14" t="s">
        <v>17</v>
      </c>
      <c r="F138" s="15">
        <f t="shared" si="3"/>
        <v>1.710280374</v>
      </c>
      <c r="G138" s="16" t="s">
        <v>106</v>
      </c>
      <c r="H138" s="17" t="s">
        <v>19</v>
      </c>
      <c r="I138" s="18" t="s">
        <v>20</v>
      </c>
      <c r="J138" s="18" t="s">
        <v>588</v>
      </c>
      <c r="K138" s="29" t="s">
        <v>589</v>
      </c>
      <c r="L138" s="18" t="s">
        <v>595</v>
      </c>
      <c r="M138" s="19"/>
      <c r="N138" s="21"/>
      <c r="O138" s="21"/>
      <c r="P138" s="22"/>
      <c r="Q138" s="22"/>
      <c r="R138" s="22"/>
      <c r="S138" s="22"/>
      <c r="T138" s="22"/>
      <c r="U138" s="22"/>
      <c r="V138" s="22"/>
      <c r="W138" s="22"/>
      <c r="X138" s="22"/>
      <c r="Y138" s="22"/>
      <c r="Z138" s="22"/>
      <c r="AA138" s="22"/>
    </row>
    <row r="139" hidden="1">
      <c r="A139" s="72" t="s">
        <v>24</v>
      </c>
      <c r="B139" s="73" t="s">
        <v>596</v>
      </c>
      <c r="C139" s="74" t="s">
        <v>558</v>
      </c>
      <c r="D139" s="75" t="s">
        <v>597</v>
      </c>
      <c r="E139" s="14" t="s">
        <v>17</v>
      </c>
      <c r="F139" s="15">
        <f t="shared" si="3"/>
        <v>1.710280374</v>
      </c>
      <c r="G139" s="16" t="s">
        <v>106</v>
      </c>
      <c r="H139" s="17" t="s">
        <v>19</v>
      </c>
      <c r="I139" s="18" t="s">
        <v>20</v>
      </c>
      <c r="J139" s="18" t="s">
        <v>588</v>
      </c>
      <c r="K139" s="29" t="s">
        <v>589</v>
      </c>
      <c r="L139" s="18" t="s">
        <v>598</v>
      </c>
      <c r="M139" s="21"/>
      <c r="N139" s="21"/>
      <c r="O139" s="21"/>
      <c r="P139" s="22"/>
      <c r="Q139" s="22"/>
      <c r="R139" s="22"/>
      <c r="S139" s="22"/>
      <c r="T139" s="22"/>
      <c r="U139" s="22"/>
      <c r="V139" s="22"/>
      <c r="W139" s="22"/>
      <c r="X139" s="22"/>
      <c r="Y139" s="22"/>
      <c r="Z139" s="22"/>
      <c r="AA139" s="22"/>
    </row>
    <row r="140" hidden="1">
      <c r="A140" s="72" t="s">
        <v>24</v>
      </c>
      <c r="B140" s="73" t="s">
        <v>599</v>
      </c>
      <c r="C140" s="74" t="s">
        <v>558</v>
      </c>
      <c r="D140" s="75" t="s">
        <v>600</v>
      </c>
      <c r="E140" s="14" t="s">
        <v>17</v>
      </c>
      <c r="F140" s="15">
        <f t="shared" ref="F140:F141" si="4">1.26*1.08</f>
        <v>1.3608</v>
      </c>
      <c r="G140" s="16" t="s">
        <v>106</v>
      </c>
      <c r="H140" s="17" t="s">
        <v>184</v>
      </c>
      <c r="I140" s="18" t="s">
        <v>217</v>
      </c>
      <c r="J140" s="18" t="s">
        <v>565</v>
      </c>
      <c r="K140" s="29" t="s">
        <v>561</v>
      </c>
      <c r="L140" s="18" t="s">
        <v>601</v>
      </c>
      <c r="M140" s="21"/>
      <c r="N140" s="21"/>
      <c r="O140" s="21"/>
      <c r="P140" s="22"/>
      <c r="Q140" s="22"/>
      <c r="R140" s="22"/>
      <c r="S140" s="22"/>
      <c r="T140" s="22"/>
      <c r="U140" s="22"/>
      <c r="V140" s="22"/>
      <c r="W140" s="22"/>
      <c r="X140" s="22"/>
      <c r="Y140" s="22"/>
      <c r="Z140" s="22"/>
      <c r="AA140" s="22"/>
    </row>
    <row r="141" hidden="1">
      <c r="A141" s="72" t="s">
        <v>24</v>
      </c>
      <c r="B141" s="73" t="s">
        <v>602</v>
      </c>
      <c r="C141" s="74" t="s">
        <v>558</v>
      </c>
      <c r="D141" s="75" t="s">
        <v>603</v>
      </c>
      <c r="E141" s="14" t="s">
        <v>17</v>
      </c>
      <c r="F141" s="15">
        <f t="shared" si="4"/>
        <v>1.3608</v>
      </c>
      <c r="G141" s="16" t="s">
        <v>106</v>
      </c>
      <c r="H141" s="17" t="s">
        <v>184</v>
      </c>
      <c r="I141" s="18" t="s">
        <v>217</v>
      </c>
      <c r="J141" s="18" t="s">
        <v>565</v>
      </c>
      <c r="K141" s="29" t="s">
        <v>561</v>
      </c>
      <c r="L141" s="18" t="s">
        <v>604</v>
      </c>
      <c r="M141" s="21"/>
      <c r="N141" s="21"/>
      <c r="O141" s="21"/>
      <c r="P141" s="22"/>
      <c r="Q141" s="22"/>
      <c r="R141" s="22"/>
      <c r="S141" s="22"/>
      <c r="T141" s="22"/>
      <c r="U141" s="22"/>
      <c r="V141" s="22"/>
      <c r="W141" s="22"/>
      <c r="X141" s="22"/>
      <c r="Y141" s="22"/>
      <c r="Z141" s="22"/>
      <c r="AA141" s="22"/>
    </row>
    <row r="142" hidden="1">
      <c r="A142" s="77" t="s">
        <v>28</v>
      </c>
      <c r="B142" s="78" t="s">
        <v>605</v>
      </c>
      <c r="C142" s="79" t="s">
        <v>606</v>
      </c>
      <c r="D142" s="77" t="s">
        <v>607</v>
      </c>
      <c r="E142" s="14" t="s">
        <v>17</v>
      </c>
      <c r="F142" s="15">
        <f t="shared" ref="F142:F143" si="5">(0.317+1.334)</f>
        <v>1.651</v>
      </c>
      <c r="G142" s="16" t="s">
        <v>106</v>
      </c>
      <c r="H142" s="17" t="s">
        <v>19</v>
      </c>
      <c r="I142" s="18" t="s">
        <v>20</v>
      </c>
      <c r="J142" s="19" t="s">
        <v>608</v>
      </c>
      <c r="K142" s="54" t="s">
        <v>609</v>
      </c>
      <c r="L142" s="18" t="s">
        <v>610</v>
      </c>
      <c r="M142" s="21"/>
      <c r="N142" s="21"/>
      <c r="O142" s="19" t="s">
        <v>611</v>
      </c>
      <c r="P142" s="22"/>
      <c r="Q142" s="22"/>
      <c r="R142" s="22"/>
      <c r="S142" s="22"/>
      <c r="T142" s="22"/>
      <c r="U142" s="22"/>
      <c r="V142" s="22"/>
      <c r="W142" s="22"/>
      <c r="X142" s="22"/>
      <c r="Y142" s="22"/>
      <c r="Z142" s="22"/>
      <c r="AA142" s="22"/>
    </row>
    <row r="143" hidden="1">
      <c r="A143" s="77" t="s">
        <v>28</v>
      </c>
      <c r="B143" s="78" t="s">
        <v>612</v>
      </c>
      <c r="C143" s="79" t="s">
        <v>606</v>
      </c>
      <c r="D143" s="80" t="s">
        <v>613</v>
      </c>
      <c r="E143" s="14" t="s">
        <v>17</v>
      </c>
      <c r="F143" s="15">
        <f t="shared" si="5"/>
        <v>1.651</v>
      </c>
      <c r="G143" s="16" t="s">
        <v>106</v>
      </c>
      <c r="H143" s="17" t="s">
        <v>184</v>
      </c>
      <c r="I143" s="18" t="s">
        <v>217</v>
      </c>
      <c r="J143" s="18" t="s">
        <v>614</v>
      </c>
      <c r="K143" s="54" t="s">
        <v>609</v>
      </c>
      <c r="L143" s="18" t="s">
        <v>615</v>
      </c>
      <c r="M143" s="21"/>
      <c r="N143" s="21"/>
      <c r="O143" s="21"/>
      <c r="P143" s="22"/>
      <c r="Q143" s="22"/>
      <c r="R143" s="22"/>
      <c r="S143" s="22"/>
      <c r="T143" s="22"/>
      <c r="U143" s="22"/>
      <c r="V143" s="22"/>
      <c r="W143" s="22"/>
      <c r="X143" s="22"/>
      <c r="Y143" s="22"/>
      <c r="Z143" s="22"/>
      <c r="AA143" s="22"/>
    </row>
    <row r="144" hidden="1">
      <c r="A144" s="77" t="s">
        <v>98</v>
      </c>
      <c r="B144" s="78" t="s">
        <v>616</v>
      </c>
      <c r="C144" s="81" t="s">
        <v>606</v>
      </c>
      <c r="D144" s="80" t="s">
        <v>613</v>
      </c>
      <c r="E144" s="14" t="s">
        <v>17</v>
      </c>
      <c r="F144" s="15">
        <f>(0.105+1.64)*7.46</f>
        <v>13.0177</v>
      </c>
      <c r="G144" s="16" t="s">
        <v>106</v>
      </c>
      <c r="H144" s="17" t="s">
        <v>184</v>
      </c>
      <c r="I144" s="18" t="s">
        <v>217</v>
      </c>
      <c r="J144" s="18" t="s">
        <v>430</v>
      </c>
      <c r="K144" s="54" t="s">
        <v>431</v>
      </c>
      <c r="L144" s="18" t="s">
        <v>615</v>
      </c>
      <c r="M144" s="21"/>
      <c r="N144" s="21"/>
      <c r="O144" s="21" t="s">
        <v>433</v>
      </c>
      <c r="P144" s="22"/>
      <c r="Q144" s="22"/>
      <c r="R144" s="22"/>
      <c r="S144" s="22"/>
      <c r="T144" s="22"/>
      <c r="U144" s="22"/>
      <c r="V144" s="22"/>
      <c r="W144" s="22"/>
      <c r="X144" s="22"/>
      <c r="Y144" s="22"/>
      <c r="Z144" s="22"/>
      <c r="AA144" s="22"/>
    </row>
    <row r="145" hidden="1">
      <c r="A145" s="82" t="s">
        <v>28</v>
      </c>
      <c r="B145" s="78" t="s">
        <v>617</v>
      </c>
      <c r="C145" s="79" t="s">
        <v>606</v>
      </c>
      <c r="D145" s="83" t="s">
        <v>618</v>
      </c>
      <c r="E145" s="14" t="s">
        <v>17</v>
      </c>
      <c r="F145" s="15">
        <f>(0.317+1.334)</f>
        <v>1.651</v>
      </c>
      <c r="G145" s="26" t="s">
        <v>106</v>
      </c>
      <c r="H145" s="14" t="s">
        <v>184</v>
      </c>
      <c r="I145" s="84" t="s">
        <v>217</v>
      </c>
      <c r="J145" s="84" t="s">
        <v>614</v>
      </c>
      <c r="K145" s="85" t="s">
        <v>609</v>
      </c>
      <c r="L145" s="84" t="s">
        <v>619</v>
      </c>
      <c r="M145" s="9"/>
      <c r="N145" s="9"/>
      <c r="O145" s="9"/>
      <c r="P145" s="86"/>
      <c r="Q145" s="86"/>
      <c r="R145" s="86"/>
      <c r="S145" s="86"/>
      <c r="T145" s="86"/>
      <c r="U145" s="86"/>
      <c r="V145" s="86"/>
      <c r="W145" s="86"/>
      <c r="X145" s="86"/>
      <c r="Y145" s="86"/>
      <c r="Z145" s="86"/>
      <c r="AA145" s="86"/>
    </row>
    <row r="146" hidden="1">
      <c r="A146" s="83" t="s">
        <v>98</v>
      </c>
      <c r="B146" s="78" t="s">
        <v>620</v>
      </c>
      <c r="C146" s="79" t="s">
        <v>606</v>
      </c>
      <c r="D146" s="83" t="s">
        <v>618</v>
      </c>
      <c r="E146" s="14" t="s">
        <v>17</v>
      </c>
      <c r="F146" s="15">
        <f>3.85/0.85</f>
        <v>4.529411765</v>
      </c>
      <c r="G146" s="26" t="s">
        <v>106</v>
      </c>
      <c r="H146" s="14" t="s">
        <v>184</v>
      </c>
      <c r="I146" s="84" t="s">
        <v>217</v>
      </c>
      <c r="J146" s="87" t="s">
        <v>621</v>
      </c>
      <c r="K146" s="88" t="s">
        <v>622</v>
      </c>
      <c r="L146" s="84" t="s">
        <v>619</v>
      </c>
      <c r="M146" s="9"/>
      <c r="N146" s="9"/>
      <c r="O146" s="87" t="s">
        <v>623</v>
      </c>
      <c r="P146" s="86"/>
      <c r="Q146" s="86"/>
      <c r="R146" s="86"/>
      <c r="S146" s="86"/>
      <c r="T146" s="86"/>
      <c r="U146" s="86"/>
      <c r="V146" s="86"/>
      <c r="W146" s="86"/>
      <c r="X146" s="86"/>
      <c r="Y146" s="86"/>
      <c r="Z146" s="86"/>
      <c r="AA146" s="86"/>
    </row>
    <row r="147" hidden="1">
      <c r="A147" s="77" t="s">
        <v>28</v>
      </c>
      <c r="B147" s="78" t="s">
        <v>624</v>
      </c>
      <c r="C147" s="79" t="s">
        <v>606</v>
      </c>
      <c r="D147" s="80" t="s">
        <v>625</v>
      </c>
      <c r="E147" s="14" t="s">
        <v>17</v>
      </c>
      <c r="F147" s="15">
        <f t="shared" ref="F147:F149" si="6">(0.317+1.334)</f>
        <v>1.651</v>
      </c>
      <c r="G147" s="16" t="s">
        <v>106</v>
      </c>
      <c r="H147" s="17" t="s">
        <v>184</v>
      </c>
      <c r="I147" s="18" t="s">
        <v>217</v>
      </c>
      <c r="J147" s="18" t="s">
        <v>614</v>
      </c>
      <c r="K147" s="54" t="s">
        <v>609</v>
      </c>
      <c r="L147" s="18" t="s">
        <v>626</v>
      </c>
      <c r="M147" s="21"/>
      <c r="N147" s="21"/>
      <c r="O147" s="21"/>
      <c r="P147" s="22"/>
      <c r="Q147" s="22"/>
      <c r="R147" s="22"/>
      <c r="S147" s="22"/>
      <c r="T147" s="22"/>
      <c r="U147" s="22"/>
      <c r="V147" s="22"/>
      <c r="W147" s="22"/>
      <c r="X147" s="22"/>
      <c r="Y147" s="22"/>
      <c r="Z147" s="22"/>
      <c r="AA147" s="22"/>
    </row>
    <row r="148" hidden="1">
      <c r="A148" s="77" t="s">
        <v>28</v>
      </c>
      <c r="B148" s="78" t="s">
        <v>627</v>
      </c>
      <c r="C148" s="79" t="s">
        <v>606</v>
      </c>
      <c r="D148" s="77" t="s">
        <v>628</v>
      </c>
      <c r="E148" s="14" t="s">
        <v>17</v>
      </c>
      <c r="F148" s="15">
        <f t="shared" si="6"/>
        <v>1.651</v>
      </c>
      <c r="G148" s="16" t="s">
        <v>106</v>
      </c>
      <c r="H148" s="17" t="s">
        <v>184</v>
      </c>
      <c r="I148" s="18" t="s">
        <v>217</v>
      </c>
      <c r="J148" s="18" t="s">
        <v>614</v>
      </c>
      <c r="K148" s="54" t="s">
        <v>609</v>
      </c>
      <c r="L148" s="18" t="s">
        <v>629</v>
      </c>
      <c r="M148" s="21"/>
      <c r="N148" s="21"/>
      <c r="O148" s="21"/>
      <c r="P148" s="22"/>
      <c r="Q148" s="22"/>
      <c r="R148" s="22"/>
      <c r="S148" s="22"/>
      <c r="T148" s="22"/>
      <c r="U148" s="22"/>
      <c r="V148" s="22"/>
      <c r="W148" s="22"/>
      <c r="X148" s="22"/>
      <c r="Y148" s="22"/>
      <c r="Z148" s="22"/>
      <c r="AA148" s="22"/>
    </row>
    <row r="149" hidden="1">
      <c r="A149" s="77" t="s">
        <v>28</v>
      </c>
      <c r="B149" s="78" t="s">
        <v>630</v>
      </c>
      <c r="C149" s="79" t="s">
        <v>606</v>
      </c>
      <c r="D149" s="77" t="s">
        <v>631</v>
      </c>
      <c r="E149" s="14" t="s">
        <v>17</v>
      </c>
      <c r="F149" s="15">
        <f t="shared" si="6"/>
        <v>1.651</v>
      </c>
      <c r="G149" s="16" t="s">
        <v>106</v>
      </c>
      <c r="H149" s="17" t="s">
        <v>184</v>
      </c>
      <c r="I149" s="18" t="s">
        <v>217</v>
      </c>
      <c r="J149" s="18" t="s">
        <v>614</v>
      </c>
      <c r="K149" s="54" t="s">
        <v>609</v>
      </c>
      <c r="L149" s="18" t="s">
        <v>632</v>
      </c>
      <c r="M149" s="21"/>
      <c r="N149" s="21"/>
      <c r="O149" s="21"/>
      <c r="P149" s="22"/>
      <c r="Q149" s="22"/>
      <c r="R149" s="22"/>
      <c r="S149" s="22"/>
      <c r="T149" s="22"/>
      <c r="U149" s="22"/>
      <c r="V149" s="22"/>
      <c r="W149" s="22"/>
      <c r="X149" s="22"/>
      <c r="Y149" s="22"/>
      <c r="Z149" s="22"/>
      <c r="AA149" s="22"/>
    </row>
    <row r="150" hidden="1">
      <c r="A150" s="77" t="s">
        <v>98</v>
      </c>
      <c r="B150" s="78" t="s">
        <v>633</v>
      </c>
      <c r="C150" s="81" t="s">
        <v>606</v>
      </c>
      <c r="D150" s="77" t="s">
        <v>631</v>
      </c>
      <c r="E150" s="14" t="s">
        <v>17</v>
      </c>
      <c r="F150" s="15">
        <f>(0.105+1.64)*7.46</f>
        <v>13.0177</v>
      </c>
      <c r="G150" s="16" t="s">
        <v>106</v>
      </c>
      <c r="H150" s="17" t="s">
        <v>184</v>
      </c>
      <c r="I150" s="18" t="s">
        <v>217</v>
      </c>
      <c r="J150" s="18" t="s">
        <v>430</v>
      </c>
      <c r="K150" s="54" t="s">
        <v>431</v>
      </c>
      <c r="L150" s="18" t="s">
        <v>632</v>
      </c>
      <c r="M150" s="21"/>
      <c r="N150" s="21"/>
      <c r="O150" s="21" t="s">
        <v>433</v>
      </c>
      <c r="P150" s="22"/>
      <c r="Q150" s="22"/>
      <c r="R150" s="22"/>
      <c r="S150" s="22"/>
      <c r="T150" s="22"/>
      <c r="U150" s="22"/>
      <c r="V150" s="22"/>
      <c r="W150" s="22"/>
      <c r="X150" s="22"/>
      <c r="Y150" s="22"/>
      <c r="Z150" s="22"/>
      <c r="AA150" s="22"/>
    </row>
    <row r="151" hidden="1">
      <c r="A151" s="77" t="s">
        <v>28</v>
      </c>
      <c r="B151" s="78" t="s">
        <v>634</v>
      </c>
      <c r="C151" s="79" t="s">
        <v>606</v>
      </c>
      <c r="D151" s="77" t="s">
        <v>635</v>
      </c>
      <c r="E151" s="14" t="s">
        <v>17</v>
      </c>
      <c r="F151" s="15">
        <f>(0.317+1.334)</f>
        <v>1.651</v>
      </c>
      <c r="G151" s="16" t="s">
        <v>106</v>
      </c>
      <c r="H151" s="17" t="s">
        <v>184</v>
      </c>
      <c r="I151" s="18" t="s">
        <v>217</v>
      </c>
      <c r="J151" s="18" t="s">
        <v>614</v>
      </c>
      <c r="K151" s="54" t="s">
        <v>609</v>
      </c>
      <c r="L151" s="18" t="s">
        <v>636</v>
      </c>
      <c r="M151" s="21"/>
      <c r="N151" s="21"/>
      <c r="O151" s="21"/>
      <c r="P151" s="22"/>
      <c r="Q151" s="22"/>
      <c r="R151" s="22"/>
      <c r="S151" s="22"/>
      <c r="T151" s="22"/>
      <c r="U151" s="22"/>
      <c r="V151" s="22"/>
      <c r="W151" s="22"/>
      <c r="X151" s="22"/>
      <c r="Y151" s="22"/>
      <c r="Z151" s="22"/>
      <c r="AA151" s="22"/>
    </row>
    <row r="152" hidden="1">
      <c r="A152" s="77" t="s">
        <v>98</v>
      </c>
      <c r="B152" s="78" t="s">
        <v>637</v>
      </c>
      <c r="C152" s="81" t="s">
        <v>606</v>
      </c>
      <c r="D152" s="77" t="s">
        <v>635</v>
      </c>
      <c r="E152" s="14" t="s">
        <v>17</v>
      </c>
      <c r="F152" s="15">
        <f>(0.105+1.64)*7.46</f>
        <v>13.0177</v>
      </c>
      <c r="G152" s="16" t="s">
        <v>106</v>
      </c>
      <c r="H152" s="17" t="s">
        <v>184</v>
      </c>
      <c r="I152" s="18" t="s">
        <v>217</v>
      </c>
      <c r="J152" s="18" t="s">
        <v>430</v>
      </c>
      <c r="K152" s="54" t="s">
        <v>431</v>
      </c>
      <c r="L152" s="18" t="s">
        <v>636</v>
      </c>
      <c r="M152" s="21"/>
      <c r="N152" s="21"/>
      <c r="O152" s="21" t="s">
        <v>433</v>
      </c>
      <c r="P152" s="22"/>
      <c r="Q152" s="22"/>
      <c r="R152" s="22"/>
      <c r="S152" s="22"/>
      <c r="T152" s="22"/>
      <c r="U152" s="22"/>
      <c r="V152" s="22"/>
      <c r="W152" s="22"/>
      <c r="X152" s="22"/>
      <c r="Y152" s="22"/>
      <c r="Z152" s="22"/>
      <c r="AA152" s="22"/>
    </row>
    <row r="153" hidden="1">
      <c r="A153" s="77" t="s">
        <v>28</v>
      </c>
      <c r="B153" s="78" t="s">
        <v>638</v>
      </c>
      <c r="C153" s="79" t="s">
        <v>606</v>
      </c>
      <c r="D153" s="77" t="s">
        <v>639</v>
      </c>
      <c r="E153" s="14" t="s">
        <v>17</v>
      </c>
      <c r="F153" s="15">
        <f>(0.317+1.334)</f>
        <v>1.651</v>
      </c>
      <c r="G153" s="16" t="s">
        <v>106</v>
      </c>
      <c r="H153" s="17" t="s">
        <v>184</v>
      </c>
      <c r="I153" s="18" t="s">
        <v>217</v>
      </c>
      <c r="J153" s="18" t="s">
        <v>614</v>
      </c>
      <c r="K153" s="54" t="s">
        <v>609</v>
      </c>
      <c r="L153" s="18" t="s">
        <v>640</v>
      </c>
      <c r="M153" s="21"/>
      <c r="N153" s="21"/>
      <c r="O153" s="21"/>
      <c r="P153" s="22"/>
      <c r="Q153" s="22"/>
      <c r="R153" s="22"/>
      <c r="S153" s="22"/>
      <c r="T153" s="22"/>
      <c r="U153" s="22"/>
      <c r="V153" s="22"/>
      <c r="W153" s="22"/>
      <c r="X153" s="22"/>
      <c r="Y153" s="22"/>
      <c r="Z153" s="22"/>
      <c r="AA153" s="22"/>
    </row>
    <row r="154" hidden="1">
      <c r="A154" s="77" t="s">
        <v>98</v>
      </c>
      <c r="B154" s="78" t="s">
        <v>641</v>
      </c>
      <c r="C154" s="81" t="s">
        <v>606</v>
      </c>
      <c r="D154" s="77" t="s">
        <v>639</v>
      </c>
      <c r="E154" s="14" t="s">
        <v>17</v>
      </c>
      <c r="F154" s="15">
        <f>(0.105+1.64)*7.46</f>
        <v>13.0177</v>
      </c>
      <c r="G154" s="16" t="s">
        <v>106</v>
      </c>
      <c r="H154" s="17" t="s">
        <v>184</v>
      </c>
      <c r="I154" s="18" t="s">
        <v>217</v>
      </c>
      <c r="J154" s="18" t="s">
        <v>430</v>
      </c>
      <c r="K154" s="54" t="s">
        <v>431</v>
      </c>
      <c r="L154" s="18" t="s">
        <v>640</v>
      </c>
      <c r="M154" s="21"/>
      <c r="N154" s="21"/>
      <c r="O154" s="21" t="s">
        <v>433</v>
      </c>
      <c r="P154" s="22"/>
      <c r="Q154" s="22"/>
      <c r="R154" s="22"/>
      <c r="S154" s="22"/>
      <c r="T154" s="22"/>
      <c r="U154" s="22"/>
      <c r="V154" s="22"/>
      <c r="W154" s="22"/>
      <c r="X154" s="22"/>
      <c r="Y154" s="22"/>
      <c r="Z154" s="22"/>
      <c r="AA154" s="22"/>
    </row>
    <row r="155" hidden="1">
      <c r="A155" s="77" t="s">
        <v>28</v>
      </c>
      <c r="B155" s="78" t="s">
        <v>642</v>
      </c>
      <c r="C155" s="79" t="s">
        <v>606</v>
      </c>
      <c r="D155" s="77" t="s">
        <v>643</v>
      </c>
      <c r="E155" s="14" t="s">
        <v>17</v>
      </c>
      <c r="F155" s="15">
        <f>(0.317+1.334)</f>
        <v>1.651</v>
      </c>
      <c r="G155" s="16" t="s">
        <v>106</v>
      </c>
      <c r="H155" s="17" t="s">
        <v>184</v>
      </c>
      <c r="I155" s="18" t="s">
        <v>217</v>
      </c>
      <c r="J155" s="18" t="s">
        <v>614</v>
      </c>
      <c r="K155" s="54" t="s">
        <v>609</v>
      </c>
      <c r="L155" s="18" t="s">
        <v>644</v>
      </c>
      <c r="M155" s="21"/>
      <c r="N155" s="21"/>
      <c r="O155" s="21"/>
      <c r="P155" s="22"/>
      <c r="Q155" s="22"/>
      <c r="R155" s="22"/>
      <c r="S155" s="22"/>
      <c r="T155" s="22"/>
      <c r="U155" s="22"/>
      <c r="V155" s="22"/>
      <c r="W155" s="22"/>
      <c r="X155" s="22"/>
      <c r="Y155" s="22"/>
      <c r="Z155" s="22"/>
      <c r="AA155" s="22"/>
    </row>
    <row r="156" hidden="1">
      <c r="A156" s="77" t="s">
        <v>98</v>
      </c>
      <c r="B156" s="78" t="s">
        <v>645</v>
      </c>
      <c r="C156" s="81" t="s">
        <v>606</v>
      </c>
      <c r="D156" s="77" t="s">
        <v>643</v>
      </c>
      <c r="E156" s="14" t="s">
        <v>17</v>
      </c>
      <c r="F156" s="15">
        <f>(0.105+1.64)*7.46</f>
        <v>13.0177</v>
      </c>
      <c r="G156" s="16" t="s">
        <v>106</v>
      </c>
      <c r="H156" s="17" t="s">
        <v>184</v>
      </c>
      <c r="I156" s="18" t="s">
        <v>217</v>
      </c>
      <c r="J156" s="18" t="s">
        <v>430</v>
      </c>
      <c r="K156" s="54" t="s">
        <v>431</v>
      </c>
      <c r="L156" s="18" t="s">
        <v>644</v>
      </c>
      <c r="M156" s="21"/>
      <c r="N156" s="21"/>
      <c r="O156" s="21" t="s">
        <v>433</v>
      </c>
      <c r="P156" s="22"/>
      <c r="Q156" s="22"/>
      <c r="R156" s="22"/>
      <c r="S156" s="22"/>
      <c r="T156" s="22"/>
      <c r="U156" s="22"/>
      <c r="V156" s="22"/>
      <c r="W156" s="22"/>
      <c r="X156" s="22"/>
      <c r="Y156" s="22"/>
      <c r="Z156" s="22"/>
      <c r="AA156" s="22"/>
    </row>
    <row r="157" hidden="1">
      <c r="A157" s="77" t="s">
        <v>28</v>
      </c>
      <c r="B157" s="78" t="s">
        <v>646</v>
      </c>
      <c r="C157" s="79" t="s">
        <v>606</v>
      </c>
      <c r="D157" s="80" t="s">
        <v>647</v>
      </c>
      <c r="E157" s="14" t="s">
        <v>17</v>
      </c>
      <c r="F157" s="15">
        <f>(0.317+1.334)</f>
        <v>1.651</v>
      </c>
      <c r="G157" s="16" t="s">
        <v>106</v>
      </c>
      <c r="H157" s="17" t="s">
        <v>184</v>
      </c>
      <c r="I157" s="18" t="s">
        <v>217</v>
      </c>
      <c r="J157" s="18" t="s">
        <v>614</v>
      </c>
      <c r="K157" s="54" t="s">
        <v>609</v>
      </c>
      <c r="L157" s="18" t="s">
        <v>648</v>
      </c>
      <c r="M157" s="21"/>
      <c r="N157" s="21"/>
      <c r="O157" s="21"/>
      <c r="P157" s="22"/>
      <c r="Q157" s="22"/>
      <c r="R157" s="22"/>
      <c r="S157" s="22"/>
      <c r="T157" s="22"/>
      <c r="U157" s="22"/>
      <c r="V157" s="22"/>
      <c r="W157" s="22"/>
      <c r="X157" s="22"/>
      <c r="Y157" s="22"/>
      <c r="Z157" s="22"/>
      <c r="AA157" s="22"/>
    </row>
    <row r="158" hidden="1">
      <c r="A158" s="77" t="s">
        <v>98</v>
      </c>
      <c r="B158" s="78" t="s">
        <v>649</v>
      </c>
      <c r="C158" s="81" t="s">
        <v>606</v>
      </c>
      <c r="D158" s="80" t="s">
        <v>613</v>
      </c>
      <c r="E158" s="14" t="s">
        <v>17</v>
      </c>
      <c r="F158" s="15">
        <f>(0.105+1.64)*7.46</f>
        <v>13.0177</v>
      </c>
      <c r="G158" s="16" t="s">
        <v>106</v>
      </c>
      <c r="H158" s="17" t="s">
        <v>184</v>
      </c>
      <c r="I158" s="18" t="s">
        <v>217</v>
      </c>
      <c r="J158" s="18" t="s">
        <v>430</v>
      </c>
      <c r="K158" s="54" t="s">
        <v>431</v>
      </c>
      <c r="L158" s="18" t="s">
        <v>615</v>
      </c>
      <c r="M158" s="21"/>
      <c r="N158" s="21"/>
      <c r="O158" s="21" t="s">
        <v>433</v>
      </c>
      <c r="P158" s="22"/>
      <c r="Q158" s="22"/>
      <c r="R158" s="22"/>
      <c r="S158" s="22"/>
      <c r="T158" s="22"/>
      <c r="U158" s="22"/>
      <c r="V158" s="22"/>
      <c r="W158" s="22"/>
      <c r="X158" s="22"/>
      <c r="Y158" s="22"/>
      <c r="Z158" s="22"/>
      <c r="AA158" s="22"/>
    </row>
    <row r="159" hidden="1">
      <c r="A159" s="89" t="s">
        <v>650</v>
      </c>
      <c r="B159" s="90" t="s">
        <v>651</v>
      </c>
      <c r="C159" s="91" t="s">
        <v>652</v>
      </c>
      <c r="D159" s="92" t="s">
        <v>653</v>
      </c>
      <c r="E159" s="14" t="s">
        <v>17</v>
      </c>
      <c r="F159" s="63">
        <f t="shared" ref="F159:F170" si="7">47/15</f>
        <v>3.133333333</v>
      </c>
      <c r="G159" s="64" t="s">
        <v>106</v>
      </c>
      <c r="H159" s="22" t="s">
        <v>184</v>
      </c>
      <c r="I159" s="21" t="s">
        <v>217</v>
      </c>
      <c r="J159" s="21" t="s">
        <v>654</v>
      </c>
      <c r="K159" s="44" t="s">
        <v>655</v>
      </c>
      <c r="L159" s="21" t="s">
        <v>656</v>
      </c>
      <c r="M159" s="21"/>
      <c r="N159" s="21"/>
      <c r="O159" s="19" t="s">
        <v>657</v>
      </c>
      <c r="P159" s="22"/>
      <c r="Q159" s="22"/>
      <c r="R159" s="22"/>
      <c r="S159" s="22"/>
      <c r="T159" s="22"/>
      <c r="U159" s="22"/>
      <c r="V159" s="22"/>
      <c r="W159" s="22"/>
      <c r="X159" s="22"/>
      <c r="Y159" s="22"/>
      <c r="Z159" s="22"/>
      <c r="AA159" s="22"/>
    </row>
    <row r="160" hidden="1">
      <c r="A160" s="89" t="s">
        <v>650</v>
      </c>
      <c r="B160" s="90" t="s">
        <v>658</v>
      </c>
      <c r="C160" s="91" t="s">
        <v>652</v>
      </c>
      <c r="D160" s="92" t="s">
        <v>659</v>
      </c>
      <c r="E160" s="14" t="s">
        <v>17</v>
      </c>
      <c r="F160" s="63">
        <f t="shared" si="7"/>
        <v>3.133333333</v>
      </c>
      <c r="G160" s="64" t="s">
        <v>106</v>
      </c>
      <c r="H160" s="22" t="s">
        <v>184</v>
      </c>
      <c r="I160" s="21" t="s">
        <v>217</v>
      </c>
      <c r="J160" s="21" t="s">
        <v>654</v>
      </c>
      <c r="K160" s="44" t="s">
        <v>655</v>
      </c>
      <c r="L160" s="21" t="s">
        <v>660</v>
      </c>
      <c r="M160" s="21"/>
      <c r="N160" s="21"/>
      <c r="O160" s="21"/>
      <c r="P160" s="22"/>
      <c r="Q160" s="22"/>
      <c r="R160" s="22"/>
      <c r="S160" s="22"/>
      <c r="T160" s="22"/>
      <c r="U160" s="22"/>
      <c r="V160" s="22"/>
      <c r="W160" s="22"/>
      <c r="X160" s="22"/>
      <c r="Y160" s="22"/>
      <c r="Z160" s="22"/>
      <c r="AA160" s="22"/>
    </row>
    <row r="161" hidden="1">
      <c r="A161" s="89" t="s">
        <v>650</v>
      </c>
      <c r="B161" s="90" t="s">
        <v>661</v>
      </c>
      <c r="C161" s="91" t="s">
        <v>652</v>
      </c>
      <c r="D161" s="89" t="s">
        <v>662</v>
      </c>
      <c r="E161" s="14" t="s">
        <v>17</v>
      </c>
      <c r="F161" s="63">
        <f t="shared" si="7"/>
        <v>3.133333333</v>
      </c>
      <c r="G161" s="64" t="s">
        <v>106</v>
      </c>
      <c r="H161" s="22" t="s">
        <v>184</v>
      </c>
      <c r="I161" s="21" t="s">
        <v>217</v>
      </c>
      <c r="J161" s="21" t="s">
        <v>654</v>
      </c>
      <c r="K161" s="44" t="s">
        <v>655</v>
      </c>
      <c r="L161" s="21" t="s">
        <v>663</v>
      </c>
      <c r="M161" s="21"/>
      <c r="N161" s="21"/>
      <c r="O161" s="21"/>
      <c r="P161" s="22"/>
      <c r="Q161" s="22"/>
      <c r="R161" s="22"/>
      <c r="S161" s="22"/>
      <c r="T161" s="22"/>
      <c r="U161" s="22"/>
      <c r="V161" s="22"/>
      <c r="W161" s="22"/>
      <c r="X161" s="22"/>
      <c r="Y161" s="22"/>
      <c r="Z161" s="22"/>
      <c r="AA161" s="22"/>
    </row>
    <row r="162" hidden="1">
      <c r="A162" s="89" t="s">
        <v>650</v>
      </c>
      <c r="B162" s="90" t="s">
        <v>664</v>
      </c>
      <c r="C162" s="91" t="s">
        <v>652</v>
      </c>
      <c r="D162" s="89" t="s">
        <v>665</v>
      </c>
      <c r="E162" s="14" t="s">
        <v>17</v>
      </c>
      <c r="F162" s="63">
        <f t="shared" si="7"/>
        <v>3.133333333</v>
      </c>
      <c r="G162" s="64" t="s">
        <v>106</v>
      </c>
      <c r="H162" s="22" t="s">
        <v>184</v>
      </c>
      <c r="I162" s="21" t="s">
        <v>217</v>
      </c>
      <c r="J162" s="21" t="s">
        <v>654</v>
      </c>
      <c r="K162" s="44" t="s">
        <v>655</v>
      </c>
      <c r="L162" s="21" t="s">
        <v>666</v>
      </c>
      <c r="M162" s="21"/>
      <c r="N162" s="21"/>
      <c r="O162" s="21"/>
      <c r="P162" s="22"/>
      <c r="Q162" s="22"/>
      <c r="R162" s="22"/>
      <c r="S162" s="22"/>
      <c r="T162" s="22"/>
      <c r="U162" s="22"/>
      <c r="V162" s="22"/>
      <c r="W162" s="22"/>
      <c r="X162" s="22"/>
      <c r="Y162" s="22"/>
      <c r="Z162" s="22"/>
      <c r="AA162" s="22"/>
    </row>
    <row r="163" hidden="1">
      <c r="A163" s="89" t="s">
        <v>650</v>
      </c>
      <c r="B163" s="90" t="s">
        <v>667</v>
      </c>
      <c r="C163" s="91" t="s">
        <v>652</v>
      </c>
      <c r="D163" s="89" t="s">
        <v>668</v>
      </c>
      <c r="E163" s="14" t="s">
        <v>17</v>
      </c>
      <c r="F163" s="63">
        <f t="shared" si="7"/>
        <v>3.133333333</v>
      </c>
      <c r="G163" s="64" t="s">
        <v>106</v>
      </c>
      <c r="H163" s="22" t="s">
        <v>184</v>
      </c>
      <c r="I163" s="21" t="s">
        <v>217</v>
      </c>
      <c r="J163" s="21" t="s">
        <v>654</v>
      </c>
      <c r="K163" s="44" t="s">
        <v>655</v>
      </c>
      <c r="L163" s="21" t="s">
        <v>669</v>
      </c>
      <c r="M163" s="21"/>
      <c r="N163" s="21"/>
      <c r="O163" s="21"/>
      <c r="P163" s="22"/>
      <c r="Q163" s="22"/>
      <c r="R163" s="22"/>
      <c r="S163" s="22"/>
      <c r="T163" s="22"/>
      <c r="U163" s="22"/>
      <c r="V163" s="22"/>
      <c r="W163" s="22"/>
      <c r="X163" s="22"/>
      <c r="Y163" s="22"/>
      <c r="Z163" s="22"/>
      <c r="AA163" s="22"/>
    </row>
    <row r="164" hidden="1">
      <c r="A164" s="89" t="s">
        <v>650</v>
      </c>
      <c r="B164" s="90" t="s">
        <v>670</v>
      </c>
      <c r="C164" s="91" t="s">
        <v>652</v>
      </c>
      <c r="D164" s="93" t="s">
        <v>671</v>
      </c>
      <c r="E164" s="14" t="s">
        <v>17</v>
      </c>
      <c r="F164" s="63">
        <f t="shared" si="7"/>
        <v>3.133333333</v>
      </c>
      <c r="G164" s="64" t="s">
        <v>106</v>
      </c>
      <c r="H164" s="22" t="s">
        <v>184</v>
      </c>
      <c r="I164" s="21" t="s">
        <v>217</v>
      </c>
      <c r="J164" s="21" t="s">
        <v>654</v>
      </c>
      <c r="K164" s="44" t="s">
        <v>655</v>
      </c>
      <c r="L164" s="21" t="s">
        <v>672</v>
      </c>
      <c r="M164" s="21"/>
      <c r="N164" s="21"/>
      <c r="O164" s="21"/>
      <c r="P164" s="22"/>
      <c r="Q164" s="22"/>
      <c r="R164" s="22"/>
      <c r="S164" s="22"/>
      <c r="T164" s="22"/>
      <c r="U164" s="22"/>
      <c r="V164" s="22"/>
      <c r="W164" s="22"/>
      <c r="X164" s="22"/>
      <c r="Y164" s="22"/>
      <c r="Z164" s="22"/>
      <c r="AA164" s="22"/>
    </row>
    <row r="165" hidden="1">
      <c r="A165" s="89" t="s">
        <v>650</v>
      </c>
      <c r="B165" s="90" t="s">
        <v>673</v>
      </c>
      <c r="C165" s="91" t="s">
        <v>652</v>
      </c>
      <c r="D165" s="89" t="s">
        <v>674</v>
      </c>
      <c r="E165" s="14" t="s">
        <v>17</v>
      </c>
      <c r="F165" s="63">
        <f t="shared" si="7"/>
        <v>3.133333333</v>
      </c>
      <c r="G165" s="64" t="s">
        <v>106</v>
      </c>
      <c r="H165" s="22" t="s">
        <v>184</v>
      </c>
      <c r="I165" s="21" t="s">
        <v>217</v>
      </c>
      <c r="J165" s="21" t="s">
        <v>654</v>
      </c>
      <c r="K165" s="44" t="s">
        <v>655</v>
      </c>
      <c r="L165" s="21" t="s">
        <v>675</v>
      </c>
      <c r="M165" s="21"/>
      <c r="N165" s="21"/>
      <c r="O165" s="21"/>
      <c r="P165" s="22"/>
      <c r="Q165" s="22"/>
      <c r="R165" s="22"/>
      <c r="S165" s="22"/>
      <c r="T165" s="22"/>
      <c r="U165" s="22"/>
      <c r="V165" s="22"/>
      <c r="W165" s="22"/>
      <c r="X165" s="22"/>
      <c r="Y165" s="22"/>
      <c r="Z165" s="22"/>
      <c r="AA165" s="22"/>
    </row>
    <row r="166" hidden="1">
      <c r="A166" s="89" t="s">
        <v>650</v>
      </c>
      <c r="B166" s="90" t="s">
        <v>676</v>
      </c>
      <c r="C166" s="91" t="s">
        <v>652</v>
      </c>
      <c r="D166" s="93" t="s">
        <v>677</v>
      </c>
      <c r="E166" s="14" t="s">
        <v>17</v>
      </c>
      <c r="F166" s="63">
        <f t="shared" si="7"/>
        <v>3.133333333</v>
      </c>
      <c r="G166" s="64" t="s">
        <v>106</v>
      </c>
      <c r="H166" s="22" t="s">
        <v>184</v>
      </c>
      <c r="I166" s="21" t="s">
        <v>217</v>
      </c>
      <c r="J166" s="21" t="s">
        <v>654</v>
      </c>
      <c r="K166" s="44" t="s">
        <v>655</v>
      </c>
      <c r="L166" s="21" t="s">
        <v>678</v>
      </c>
      <c r="M166" s="21"/>
      <c r="N166" s="21"/>
      <c r="O166" s="21"/>
      <c r="P166" s="22"/>
      <c r="Q166" s="22"/>
      <c r="R166" s="22"/>
      <c r="S166" s="22"/>
      <c r="T166" s="22"/>
      <c r="U166" s="22"/>
      <c r="V166" s="22"/>
      <c r="W166" s="22"/>
      <c r="X166" s="22"/>
      <c r="Y166" s="22"/>
      <c r="Z166" s="22"/>
      <c r="AA166" s="22"/>
    </row>
    <row r="167" hidden="1">
      <c r="A167" s="89" t="s">
        <v>650</v>
      </c>
      <c r="B167" s="90" t="s">
        <v>679</v>
      </c>
      <c r="C167" s="91" t="s">
        <v>652</v>
      </c>
      <c r="D167" s="89" t="s">
        <v>680</v>
      </c>
      <c r="E167" s="14" t="s">
        <v>17</v>
      </c>
      <c r="F167" s="63">
        <f t="shared" si="7"/>
        <v>3.133333333</v>
      </c>
      <c r="G167" s="64" t="s">
        <v>106</v>
      </c>
      <c r="H167" s="22" t="s">
        <v>184</v>
      </c>
      <c r="I167" s="21" t="s">
        <v>217</v>
      </c>
      <c r="J167" s="21" t="s">
        <v>654</v>
      </c>
      <c r="K167" s="54" t="s">
        <v>655</v>
      </c>
      <c r="L167" s="21" t="s">
        <v>681</v>
      </c>
      <c r="M167" s="21"/>
      <c r="N167" s="21"/>
      <c r="O167" s="21"/>
      <c r="P167" s="22"/>
      <c r="Q167" s="22"/>
      <c r="R167" s="22"/>
      <c r="S167" s="22"/>
      <c r="T167" s="22"/>
      <c r="U167" s="22"/>
      <c r="V167" s="22"/>
      <c r="W167" s="22"/>
      <c r="X167" s="22"/>
      <c r="Y167" s="22"/>
      <c r="Z167" s="22"/>
      <c r="AA167" s="22"/>
    </row>
    <row r="168" hidden="1">
      <c r="A168" s="89" t="s">
        <v>650</v>
      </c>
      <c r="B168" s="90" t="s">
        <v>682</v>
      </c>
      <c r="C168" s="91" t="s">
        <v>652</v>
      </c>
      <c r="D168" s="93" t="s">
        <v>683</v>
      </c>
      <c r="E168" s="14" t="s">
        <v>17</v>
      </c>
      <c r="F168" s="63">
        <f t="shared" si="7"/>
        <v>3.133333333</v>
      </c>
      <c r="G168" s="64" t="s">
        <v>106</v>
      </c>
      <c r="H168" s="22" t="s">
        <v>184</v>
      </c>
      <c r="I168" s="21" t="s">
        <v>217</v>
      </c>
      <c r="J168" s="21" t="s">
        <v>654</v>
      </c>
      <c r="K168" s="29" t="s">
        <v>655</v>
      </c>
      <c r="L168" s="21" t="s">
        <v>684</v>
      </c>
      <c r="M168" s="21"/>
      <c r="N168" s="21"/>
      <c r="O168" s="21"/>
      <c r="P168" s="22"/>
      <c r="Q168" s="22"/>
      <c r="R168" s="22"/>
      <c r="S168" s="22"/>
      <c r="T168" s="22"/>
      <c r="U168" s="22"/>
      <c r="V168" s="22"/>
      <c r="W168" s="22"/>
      <c r="X168" s="22"/>
      <c r="Y168" s="22"/>
      <c r="Z168" s="22"/>
      <c r="AA168" s="22"/>
    </row>
    <row r="169" hidden="1">
      <c r="A169" s="89" t="s">
        <v>650</v>
      </c>
      <c r="B169" s="90" t="s">
        <v>685</v>
      </c>
      <c r="C169" s="91" t="s">
        <v>652</v>
      </c>
      <c r="D169" s="93" t="s">
        <v>686</v>
      </c>
      <c r="E169" s="14" t="s">
        <v>17</v>
      </c>
      <c r="F169" s="63">
        <f t="shared" si="7"/>
        <v>3.133333333</v>
      </c>
      <c r="G169" s="64" t="s">
        <v>106</v>
      </c>
      <c r="H169" s="22" t="s">
        <v>184</v>
      </c>
      <c r="I169" s="21" t="s">
        <v>217</v>
      </c>
      <c r="J169" s="21" t="s">
        <v>654</v>
      </c>
      <c r="K169" s="44" t="s">
        <v>655</v>
      </c>
      <c r="L169" s="21" t="s">
        <v>687</v>
      </c>
      <c r="M169" s="21"/>
      <c r="N169" s="21"/>
      <c r="O169" s="21"/>
      <c r="P169" s="22"/>
      <c r="Q169" s="22"/>
      <c r="R169" s="22"/>
      <c r="S169" s="22"/>
      <c r="T169" s="22"/>
      <c r="U169" s="22"/>
      <c r="V169" s="22"/>
      <c r="W169" s="22"/>
      <c r="X169" s="22"/>
      <c r="Y169" s="22"/>
      <c r="Z169" s="22"/>
      <c r="AA169" s="22"/>
    </row>
    <row r="170" hidden="1">
      <c r="A170" s="89" t="s">
        <v>650</v>
      </c>
      <c r="B170" s="90" t="s">
        <v>688</v>
      </c>
      <c r="C170" s="91" t="s">
        <v>652</v>
      </c>
      <c r="D170" s="93" t="s">
        <v>689</v>
      </c>
      <c r="E170" s="14" t="s">
        <v>17</v>
      </c>
      <c r="F170" s="63">
        <f t="shared" si="7"/>
        <v>3.133333333</v>
      </c>
      <c r="G170" s="64" t="s">
        <v>106</v>
      </c>
      <c r="H170" s="22" t="s">
        <v>184</v>
      </c>
      <c r="I170" s="21" t="s">
        <v>217</v>
      </c>
      <c r="J170" s="21" t="s">
        <v>654</v>
      </c>
      <c r="K170" s="44" t="s">
        <v>655</v>
      </c>
      <c r="L170" s="21" t="s">
        <v>690</v>
      </c>
      <c r="M170" s="21"/>
      <c r="N170" s="21"/>
      <c r="O170" s="21"/>
      <c r="P170" s="22"/>
      <c r="Q170" s="22"/>
      <c r="R170" s="22"/>
      <c r="S170" s="22"/>
      <c r="T170" s="22"/>
      <c r="U170" s="22"/>
      <c r="V170" s="22"/>
      <c r="W170" s="22"/>
      <c r="X170" s="22"/>
      <c r="Y170" s="22"/>
      <c r="Z170" s="22"/>
      <c r="AA170" s="22"/>
    </row>
    <row r="171" hidden="1">
      <c r="A171" s="89" t="s">
        <v>128</v>
      </c>
      <c r="B171" s="90" t="s">
        <v>691</v>
      </c>
      <c r="C171" s="91" t="s">
        <v>652</v>
      </c>
      <c r="D171" s="93" t="s">
        <v>692</v>
      </c>
      <c r="E171" s="14" t="s">
        <v>17</v>
      </c>
      <c r="F171" s="63">
        <v>3.41</v>
      </c>
      <c r="G171" s="64" t="s">
        <v>106</v>
      </c>
      <c r="H171" s="22" t="s">
        <v>19</v>
      </c>
      <c r="I171" s="21" t="s">
        <v>20</v>
      </c>
      <c r="J171" s="21" t="s">
        <v>693</v>
      </c>
      <c r="K171" s="29" t="s">
        <v>694</v>
      </c>
      <c r="L171" s="21" t="s">
        <v>695</v>
      </c>
      <c r="M171" s="21"/>
      <c r="N171" s="21"/>
      <c r="O171" s="19" t="s">
        <v>696</v>
      </c>
      <c r="P171" s="22"/>
      <c r="Q171" s="22"/>
      <c r="R171" s="22"/>
      <c r="S171" s="22"/>
      <c r="T171" s="22"/>
      <c r="U171" s="22"/>
      <c r="V171" s="22"/>
      <c r="W171" s="22"/>
      <c r="X171" s="22"/>
      <c r="Y171" s="22"/>
      <c r="Z171" s="22"/>
      <c r="AA171" s="22"/>
    </row>
    <row r="172" hidden="1">
      <c r="A172" s="89" t="s">
        <v>28</v>
      </c>
      <c r="B172" s="90" t="s">
        <v>697</v>
      </c>
      <c r="C172" s="91" t="s">
        <v>652</v>
      </c>
      <c r="D172" s="93" t="s">
        <v>698</v>
      </c>
      <c r="E172" s="14" t="s">
        <v>17</v>
      </c>
      <c r="F172" s="63">
        <f>47/15</f>
        <v>3.133333333</v>
      </c>
      <c r="G172" s="64" t="s">
        <v>106</v>
      </c>
      <c r="H172" s="22" t="s">
        <v>184</v>
      </c>
      <c r="I172" s="21" t="s">
        <v>217</v>
      </c>
      <c r="J172" s="21" t="s">
        <v>654</v>
      </c>
      <c r="K172" s="44" t="s">
        <v>655</v>
      </c>
      <c r="L172" s="21" t="s">
        <v>699</v>
      </c>
      <c r="M172" s="21"/>
      <c r="N172" s="21"/>
      <c r="O172" s="21"/>
      <c r="P172" s="22"/>
      <c r="Q172" s="22"/>
      <c r="R172" s="22"/>
      <c r="S172" s="22"/>
      <c r="T172" s="22"/>
      <c r="U172" s="22"/>
      <c r="V172" s="22"/>
      <c r="W172" s="22"/>
      <c r="X172" s="22"/>
      <c r="Y172" s="22"/>
      <c r="Z172" s="22"/>
      <c r="AA172" s="22"/>
    </row>
    <row r="173" hidden="1">
      <c r="A173" s="75" t="s">
        <v>98</v>
      </c>
      <c r="B173" s="73" t="s">
        <v>700</v>
      </c>
      <c r="C173" s="74" t="s">
        <v>701</v>
      </c>
      <c r="D173" s="75" t="s">
        <v>702</v>
      </c>
      <c r="E173" s="14" t="s">
        <v>17</v>
      </c>
      <c r="F173" s="15">
        <f>20.8/1000</f>
        <v>0.0208</v>
      </c>
      <c r="G173" s="16" t="s">
        <v>106</v>
      </c>
      <c r="H173" s="17" t="s">
        <v>19</v>
      </c>
      <c r="I173" s="18" t="s">
        <v>20</v>
      </c>
      <c r="J173" s="18" t="s">
        <v>703</v>
      </c>
      <c r="K173" s="44" t="s">
        <v>704</v>
      </c>
      <c r="L173" s="18" t="s">
        <v>705</v>
      </c>
      <c r="M173" s="21"/>
      <c r="N173" s="21"/>
      <c r="O173" s="19" t="s">
        <v>706</v>
      </c>
      <c r="P173" s="22"/>
      <c r="Q173" s="22"/>
      <c r="R173" s="22"/>
      <c r="S173" s="22"/>
      <c r="T173" s="22"/>
      <c r="U173" s="22"/>
      <c r="V173" s="22"/>
      <c r="W173" s="22"/>
      <c r="X173" s="22"/>
      <c r="Y173" s="22"/>
      <c r="Z173" s="22"/>
      <c r="AA173" s="22"/>
    </row>
    <row r="174" hidden="1">
      <c r="A174" s="75" t="s">
        <v>56</v>
      </c>
      <c r="B174" s="73" t="s">
        <v>707</v>
      </c>
      <c r="C174" s="74" t="s">
        <v>701</v>
      </c>
      <c r="D174" s="75" t="s">
        <v>708</v>
      </c>
      <c r="E174" s="14" t="s">
        <v>17</v>
      </c>
      <c r="F174" s="15">
        <f>73.3/1000</f>
        <v>0.0733</v>
      </c>
      <c r="G174" s="16" t="s">
        <v>106</v>
      </c>
      <c r="H174" s="17" t="s">
        <v>19</v>
      </c>
      <c r="I174" s="18" t="s">
        <v>20</v>
      </c>
      <c r="J174" s="19" t="s">
        <v>709</v>
      </c>
      <c r="K174" s="71" t="s">
        <v>710</v>
      </c>
      <c r="L174" s="18" t="s">
        <v>711</v>
      </c>
      <c r="M174" s="21"/>
      <c r="N174" s="21"/>
      <c r="O174" s="19" t="s">
        <v>712</v>
      </c>
      <c r="P174" s="22"/>
      <c r="Q174" s="22"/>
      <c r="R174" s="22"/>
      <c r="S174" s="22"/>
      <c r="T174" s="22"/>
      <c r="U174" s="22"/>
      <c r="V174" s="22"/>
      <c r="W174" s="22"/>
      <c r="X174" s="22"/>
      <c r="Y174" s="22"/>
      <c r="Z174" s="22"/>
      <c r="AA174" s="22"/>
    </row>
    <row r="175" hidden="1">
      <c r="A175" s="75" t="s">
        <v>713</v>
      </c>
      <c r="B175" s="73" t="s">
        <v>714</v>
      </c>
      <c r="C175" s="74" t="s">
        <v>701</v>
      </c>
      <c r="D175" s="75" t="s">
        <v>715</v>
      </c>
      <c r="E175" s="14" t="s">
        <v>17</v>
      </c>
      <c r="F175" s="15">
        <f>29.9/R175</f>
        <v>0.07666224384</v>
      </c>
      <c r="G175" s="16" t="s">
        <v>106</v>
      </c>
      <c r="H175" s="17" t="s">
        <v>19</v>
      </c>
      <c r="I175" s="18" t="s">
        <v>20</v>
      </c>
      <c r="J175" s="19" t="s">
        <v>716</v>
      </c>
      <c r="K175" s="71" t="s">
        <v>717</v>
      </c>
      <c r="L175" s="18" t="s">
        <v>718</v>
      </c>
      <c r="M175" s="21"/>
      <c r="N175" s="21"/>
      <c r="O175" s="19" t="s">
        <v>719</v>
      </c>
      <c r="P175" s="22">
        <f>3.23*1.61*0.03</f>
        <v>0.156009</v>
      </c>
      <c r="Q175" s="24" t="s">
        <v>17</v>
      </c>
      <c r="R175" s="24">
        <f>2500*P175</f>
        <v>390.0225</v>
      </c>
      <c r="S175" s="22"/>
      <c r="T175" s="22"/>
      <c r="U175" s="22"/>
      <c r="V175" s="22"/>
      <c r="W175" s="22"/>
      <c r="X175" s="22"/>
      <c r="Y175" s="22"/>
      <c r="Z175" s="22"/>
      <c r="AA175" s="22"/>
    </row>
    <row r="176" hidden="1">
      <c r="A176" s="75" t="s">
        <v>13</v>
      </c>
      <c r="B176" s="73" t="s">
        <v>720</v>
      </c>
      <c r="C176" s="74" t="s">
        <v>701</v>
      </c>
      <c r="D176" s="75" t="s">
        <v>721</v>
      </c>
      <c r="E176" s="14" t="s">
        <v>17</v>
      </c>
      <c r="F176" s="15">
        <v>0.0726812763336758</v>
      </c>
      <c r="G176" s="16" t="s">
        <v>18</v>
      </c>
      <c r="H176" s="17" t="s">
        <v>19</v>
      </c>
      <c r="I176" s="18" t="s">
        <v>20</v>
      </c>
      <c r="J176" s="19" t="s">
        <v>722</v>
      </c>
      <c r="K176" s="23" t="s">
        <v>723</v>
      </c>
      <c r="L176" s="18" t="s">
        <v>724</v>
      </c>
      <c r="M176" s="21"/>
      <c r="N176" s="21"/>
      <c r="O176" s="19"/>
      <c r="P176" s="22"/>
      <c r="Q176" s="22"/>
      <c r="R176" s="22"/>
      <c r="S176" s="22"/>
      <c r="T176" s="22"/>
      <c r="U176" s="22"/>
      <c r="V176" s="22"/>
      <c r="W176" s="22"/>
      <c r="X176" s="22"/>
      <c r="Y176" s="22"/>
      <c r="Z176" s="22"/>
      <c r="AA176" s="22"/>
    </row>
    <row r="177" hidden="1">
      <c r="A177" s="75" t="s">
        <v>232</v>
      </c>
      <c r="B177" s="73" t="s">
        <v>725</v>
      </c>
      <c r="C177" s="74" t="s">
        <v>701</v>
      </c>
      <c r="D177" s="75" t="s">
        <v>721</v>
      </c>
      <c r="E177" s="14" t="s">
        <v>17</v>
      </c>
      <c r="F177" s="15">
        <v>0.0129453955744159</v>
      </c>
      <c r="G177" s="16" t="s">
        <v>18</v>
      </c>
      <c r="H177" s="17" t="s">
        <v>19</v>
      </c>
      <c r="I177" s="18" t="s">
        <v>20</v>
      </c>
      <c r="J177" s="18" t="s">
        <v>722</v>
      </c>
      <c r="K177" s="27" t="s">
        <v>726</v>
      </c>
      <c r="L177" s="18" t="s">
        <v>724</v>
      </c>
      <c r="M177" s="21"/>
      <c r="N177" s="21"/>
      <c r="O177" s="21"/>
      <c r="P177" s="22"/>
      <c r="Q177" s="22"/>
      <c r="R177" s="22"/>
      <c r="S177" s="22"/>
      <c r="T177" s="22"/>
      <c r="U177" s="22"/>
      <c r="V177" s="22"/>
      <c r="W177" s="22"/>
      <c r="X177" s="22"/>
      <c r="Y177" s="22"/>
      <c r="Z177" s="22"/>
      <c r="AA177" s="22"/>
    </row>
    <row r="178" hidden="1">
      <c r="A178" s="75" t="s">
        <v>727</v>
      </c>
      <c r="B178" s="73" t="s">
        <v>728</v>
      </c>
      <c r="C178" s="74" t="s">
        <v>701</v>
      </c>
      <c r="D178" s="75" t="s">
        <v>721</v>
      </c>
      <c r="E178" s="14" t="s">
        <v>17</v>
      </c>
      <c r="F178" s="15">
        <v>0.0504574754233054</v>
      </c>
      <c r="G178" s="16" t="s">
        <v>18</v>
      </c>
      <c r="H178" s="17" t="s">
        <v>19</v>
      </c>
      <c r="I178" s="18" t="s">
        <v>20</v>
      </c>
      <c r="J178" s="18" t="s">
        <v>722</v>
      </c>
      <c r="K178" s="27" t="s">
        <v>729</v>
      </c>
      <c r="L178" s="18" t="s">
        <v>724</v>
      </c>
      <c r="M178" s="21"/>
      <c r="N178" s="21"/>
      <c r="O178" s="21"/>
      <c r="P178" s="22"/>
      <c r="Q178" s="22"/>
      <c r="R178" s="22"/>
      <c r="S178" s="22"/>
      <c r="T178" s="22"/>
      <c r="U178" s="22"/>
      <c r="V178" s="22"/>
      <c r="W178" s="22"/>
      <c r="X178" s="22"/>
      <c r="Y178" s="22"/>
      <c r="Z178" s="22"/>
      <c r="AA178" s="22"/>
    </row>
    <row r="179" hidden="1">
      <c r="A179" s="75" t="s">
        <v>28</v>
      </c>
      <c r="B179" s="73" t="s">
        <v>730</v>
      </c>
      <c r="C179" s="74" t="s">
        <v>701</v>
      </c>
      <c r="D179" s="75" t="s">
        <v>731</v>
      </c>
      <c r="E179" s="14" t="s">
        <v>17</v>
      </c>
      <c r="F179" s="15">
        <f t="shared" ref="F179:F180" si="8">73.3/1000</f>
        <v>0.0733</v>
      </c>
      <c r="G179" s="16" t="s">
        <v>106</v>
      </c>
      <c r="H179" s="17" t="s">
        <v>19</v>
      </c>
      <c r="I179" s="18" t="s">
        <v>20</v>
      </c>
      <c r="J179" s="19" t="s">
        <v>709</v>
      </c>
      <c r="K179" s="71" t="s">
        <v>710</v>
      </c>
      <c r="L179" s="18" t="s">
        <v>732</v>
      </c>
      <c r="M179" s="21"/>
      <c r="N179" s="21"/>
      <c r="O179" s="21"/>
      <c r="P179" s="22"/>
      <c r="Q179" s="22"/>
      <c r="R179" s="22"/>
      <c r="S179" s="22"/>
      <c r="T179" s="22"/>
      <c r="U179" s="22"/>
      <c r="V179" s="22"/>
      <c r="W179" s="22"/>
      <c r="X179" s="22"/>
      <c r="Y179" s="22"/>
      <c r="Z179" s="22"/>
      <c r="AA179" s="22"/>
    </row>
    <row r="180" hidden="1">
      <c r="A180" s="75" t="s">
        <v>28</v>
      </c>
      <c r="B180" s="73" t="s">
        <v>733</v>
      </c>
      <c r="C180" s="74" t="s">
        <v>701</v>
      </c>
      <c r="D180" s="75" t="s">
        <v>734</v>
      </c>
      <c r="E180" s="14" t="s">
        <v>17</v>
      </c>
      <c r="F180" s="15">
        <f t="shared" si="8"/>
        <v>0.0733</v>
      </c>
      <c r="G180" s="16" t="s">
        <v>106</v>
      </c>
      <c r="H180" s="22" t="s">
        <v>184</v>
      </c>
      <c r="I180" s="21" t="s">
        <v>217</v>
      </c>
      <c r="J180" s="19" t="s">
        <v>709</v>
      </c>
      <c r="K180" s="71" t="s">
        <v>710</v>
      </c>
      <c r="L180" s="21" t="s">
        <v>735</v>
      </c>
      <c r="M180" s="21"/>
      <c r="N180" s="21"/>
      <c r="O180" s="21"/>
      <c r="P180" s="22"/>
      <c r="Q180" s="22"/>
      <c r="R180" s="22"/>
      <c r="S180" s="22"/>
      <c r="T180" s="22"/>
      <c r="U180" s="22"/>
      <c r="V180" s="22"/>
      <c r="W180" s="22"/>
      <c r="X180" s="22"/>
      <c r="Y180" s="22"/>
      <c r="Z180" s="22"/>
      <c r="AA180" s="22"/>
    </row>
    <row r="181" hidden="1">
      <c r="A181" s="75" t="s">
        <v>56</v>
      </c>
      <c r="B181" s="73" t="s">
        <v>736</v>
      </c>
      <c r="C181" s="74" t="s">
        <v>701</v>
      </c>
      <c r="D181" s="75" t="s">
        <v>737</v>
      </c>
      <c r="E181" s="14" t="s">
        <v>17</v>
      </c>
      <c r="F181" s="15">
        <v>0.12</v>
      </c>
      <c r="G181" s="16" t="s">
        <v>106</v>
      </c>
      <c r="H181" s="17" t="s">
        <v>19</v>
      </c>
      <c r="I181" s="18" t="s">
        <v>20</v>
      </c>
      <c r="J181" s="19" t="s">
        <v>738</v>
      </c>
      <c r="K181" s="71" t="s">
        <v>739</v>
      </c>
      <c r="L181" s="18" t="s">
        <v>740</v>
      </c>
      <c r="M181" s="21"/>
      <c r="N181" s="21"/>
      <c r="O181" s="19" t="s">
        <v>741</v>
      </c>
      <c r="P181" s="22"/>
      <c r="Q181" s="22"/>
      <c r="R181" s="22"/>
      <c r="S181" s="22"/>
      <c r="T181" s="22"/>
      <c r="U181" s="22"/>
      <c r="V181" s="22"/>
      <c r="W181" s="22"/>
      <c r="X181" s="22"/>
      <c r="Y181" s="22"/>
      <c r="Z181" s="22"/>
      <c r="AA181" s="22"/>
    </row>
    <row r="182" hidden="1">
      <c r="A182" s="75" t="s">
        <v>28</v>
      </c>
      <c r="B182" s="73" t="s">
        <v>742</v>
      </c>
      <c r="C182" s="74" t="s">
        <v>701</v>
      </c>
      <c r="D182" s="75" t="s">
        <v>743</v>
      </c>
      <c r="E182" s="14" t="s">
        <v>17</v>
      </c>
      <c r="F182" s="15">
        <f>73.3/1000</f>
        <v>0.0733</v>
      </c>
      <c r="G182" s="16" t="s">
        <v>106</v>
      </c>
      <c r="H182" s="22" t="s">
        <v>184</v>
      </c>
      <c r="I182" s="21" t="s">
        <v>217</v>
      </c>
      <c r="J182" s="19" t="s">
        <v>709</v>
      </c>
      <c r="K182" s="44" t="s">
        <v>704</v>
      </c>
      <c r="L182" s="21" t="s">
        <v>744</v>
      </c>
      <c r="M182" s="21"/>
      <c r="N182" s="21"/>
      <c r="O182" s="21"/>
      <c r="P182" s="22"/>
      <c r="Q182" s="22"/>
      <c r="R182" s="22"/>
      <c r="S182" s="22"/>
      <c r="T182" s="22"/>
      <c r="U182" s="22"/>
      <c r="V182" s="22"/>
      <c r="W182" s="22"/>
      <c r="X182" s="22"/>
      <c r="Y182" s="22"/>
      <c r="Z182" s="22"/>
      <c r="AA182" s="22"/>
    </row>
    <row r="183" hidden="1">
      <c r="A183" s="75" t="s">
        <v>13</v>
      </c>
      <c r="B183" s="73" t="s">
        <v>745</v>
      </c>
      <c r="C183" s="74" t="s">
        <v>701</v>
      </c>
      <c r="D183" s="75" t="s">
        <v>746</v>
      </c>
      <c r="E183" s="14" t="s">
        <v>17</v>
      </c>
      <c r="F183" s="15">
        <f>252.741956474885/2400</f>
        <v>0.1053091485</v>
      </c>
      <c r="G183" s="16" t="s">
        <v>18</v>
      </c>
      <c r="H183" s="17" t="s">
        <v>19</v>
      </c>
      <c r="I183" s="18" t="s">
        <v>20</v>
      </c>
      <c r="J183" s="19" t="s">
        <v>747</v>
      </c>
      <c r="K183" s="20" t="s">
        <v>748</v>
      </c>
      <c r="L183" s="18" t="s">
        <v>749</v>
      </c>
      <c r="M183" s="21"/>
      <c r="N183" s="21"/>
      <c r="O183" s="19" t="s">
        <v>750</v>
      </c>
      <c r="P183" s="22"/>
      <c r="Q183" s="22"/>
      <c r="R183" s="22"/>
      <c r="S183" s="22"/>
      <c r="T183" s="22"/>
      <c r="U183" s="22"/>
      <c r="V183" s="22"/>
      <c r="W183" s="22"/>
      <c r="X183" s="22"/>
      <c r="Y183" s="22"/>
      <c r="Z183" s="22"/>
      <c r="AA183" s="22"/>
    </row>
    <row r="184" hidden="1">
      <c r="A184" s="75" t="s">
        <v>92</v>
      </c>
      <c r="B184" s="73" t="s">
        <v>751</v>
      </c>
      <c r="C184" s="74" t="s">
        <v>701</v>
      </c>
      <c r="D184" s="75" t="s">
        <v>746</v>
      </c>
      <c r="E184" s="14" t="s">
        <v>17</v>
      </c>
      <c r="F184" s="15">
        <f>268.731216754522/2400</f>
        <v>0.1119713403</v>
      </c>
      <c r="G184" s="16" t="s">
        <v>18</v>
      </c>
      <c r="H184" s="17" t="s">
        <v>19</v>
      </c>
      <c r="I184" s="18" t="s">
        <v>20</v>
      </c>
      <c r="J184" s="18" t="s">
        <v>747</v>
      </c>
      <c r="K184" s="20" t="s">
        <v>748</v>
      </c>
      <c r="L184" s="18" t="s">
        <v>749</v>
      </c>
      <c r="M184" s="21"/>
      <c r="N184" s="21"/>
      <c r="O184" s="21"/>
      <c r="P184" s="22"/>
      <c r="Q184" s="22"/>
      <c r="R184" s="22"/>
      <c r="S184" s="22"/>
      <c r="T184" s="22"/>
      <c r="U184" s="22"/>
      <c r="V184" s="22"/>
      <c r="W184" s="22"/>
      <c r="X184" s="22"/>
      <c r="Y184" s="22"/>
      <c r="Z184" s="22"/>
      <c r="AA184" s="22"/>
    </row>
    <row r="185" hidden="1">
      <c r="A185" s="75" t="s">
        <v>752</v>
      </c>
      <c r="B185" s="73" t="s">
        <v>753</v>
      </c>
      <c r="C185" s="74" t="s">
        <v>701</v>
      </c>
      <c r="D185" s="75" t="s">
        <v>746</v>
      </c>
      <c r="E185" s="14" t="s">
        <v>17</v>
      </c>
      <c r="F185" s="15">
        <f>252.982005990235/2400</f>
        <v>0.1054091692</v>
      </c>
      <c r="G185" s="16" t="s">
        <v>18</v>
      </c>
      <c r="H185" s="17" t="s">
        <v>19</v>
      </c>
      <c r="I185" s="18" t="s">
        <v>20</v>
      </c>
      <c r="J185" s="18" t="s">
        <v>747</v>
      </c>
      <c r="K185" s="20" t="s">
        <v>748</v>
      </c>
      <c r="L185" s="18" t="s">
        <v>749</v>
      </c>
      <c r="M185" s="21"/>
      <c r="N185" s="21"/>
      <c r="O185" s="21"/>
      <c r="P185" s="22"/>
      <c r="Q185" s="22"/>
      <c r="R185" s="22"/>
      <c r="S185" s="22"/>
      <c r="T185" s="22"/>
      <c r="U185" s="22"/>
      <c r="V185" s="22"/>
      <c r="W185" s="22"/>
      <c r="X185" s="22"/>
      <c r="Y185" s="22"/>
      <c r="Z185" s="22"/>
      <c r="AA185" s="22"/>
    </row>
    <row r="186" hidden="1">
      <c r="A186" s="75" t="s">
        <v>754</v>
      </c>
      <c r="B186" s="73" t="s">
        <v>755</v>
      </c>
      <c r="C186" s="74" t="s">
        <v>701</v>
      </c>
      <c r="D186" s="75" t="s">
        <v>746</v>
      </c>
      <c r="E186" s="14" t="s">
        <v>17</v>
      </c>
      <c r="F186" s="15">
        <f>356.42139482397/2400</f>
        <v>0.1485089145</v>
      </c>
      <c r="G186" s="16" t="s">
        <v>18</v>
      </c>
      <c r="H186" s="17" t="s">
        <v>19</v>
      </c>
      <c r="I186" s="18" t="s">
        <v>20</v>
      </c>
      <c r="J186" s="18" t="s">
        <v>747</v>
      </c>
      <c r="K186" s="20" t="s">
        <v>748</v>
      </c>
      <c r="L186" s="18" t="s">
        <v>749</v>
      </c>
      <c r="M186" s="21"/>
      <c r="N186" s="21"/>
      <c r="O186" s="21"/>
      <c r="P186" s="22"/>
      <c r="Q186" s="22"/>
      <c r="R186" s="22"/>
      <c r="S186" s="22"/>
      <c r="T186" s="22"/>
      <c r="U186" s="22"/>
      <c r="V186" s="22"/>
      <c r="W186" s="22"/>
      <c r="X186" s="22"/>
      <c r="Y186" s="22"/>
      <c r="Z186" s="22"/>
      <c r="AA186" s="22"/>
    </row>
    <row r="187" hidden="1">
      <c r="A187" s="75" t="s">
        <v>756</v>
      </c>
      <c r="B187" s="73" t="s">
        <v>757</v>
      </c>
      <c r="C187" s="74" t="s">
        <v>701</v>
      </c>
      <c r="D187" s="75" t="s">
        <v>746</v>
      </c>
      <c r="E187" s="14" t="s">
        <v>17</v>
      </c>
      <c r="F187" s="15">
        <f>257.380226104236/2400</f>
        <v>0.1072417609</v>
      </c>
      <c r="G187" s="16" t="s">
        <v>18</v>
      </c>
      <c r="H187" s="17" t="s">
        <v>19</v>
      </c>
      <c r="I187" s="18" t="s">
        <v>20</v>
      </c>
      <c r="J187" s="18" t="s">
        <v>747</v>
      </c>
      <c r="K187" s="20" t="s">
        <v>748</v>
      </c>
      <c r="L187" s="18" t="s">
        <v>749</v>
      </c>
      <c r="M187" s="21"/>
      <c r="N187" s="21"/>
      <c r="O187" s="21"/>
      <c r="P187" s="22"/>
      <c r="Q187" s="22"/>
      <c r="R187" s="22"/>
      <c r="S187" s="22"/>
      <c r="T187" s="22"/>
      <c r="U187" s="22"/>
      <c r="V187" s="22"/>
      <c r="W187" s="22"/>
      <c r="X187" s="22"/>
      <c r="Y187" s="22"/>
      <c r="Z187" s="22"/>
      <c r="AA187" s="22"/>
    </row>
    <row r="188" hidden="1">
      <c r="A188" s="75" t="s">
        <v>460</v>
      </c>
      <c r="B188" s="73" t="s">
        <v>758</v>
      </c>
      <c r="C188" s="74" t="s">
        <v>701</v>
      </c>
      <c r="D188" s="75" t="s">
        <v>759</v>
      </c>
      <c r="E188" s="14" t="s">
        <v>17</v>
      </c>
      <c r="F188" s="15">
        <f>(19.9+2.23+2.35)/R188</f>
        <v>0.7846153846</v>
      </c>
      <c r="G188" s="16" t="s">
        <v>106</v>
      </c>
      <c r="H188" s="17" t="s">
        <v>19</v>
      </c>
      <c r="I188" s="18" t="s">
        <v>20</v>
      </c>
      <c r="J188" s="18" t="s">
        <v>760</v>
      </c>
      <c r="K188" s="44" t="s">
        <v>761</v>
      </c>
      <c r="L188" s="18" t="s">
        <v>762</v>
      </c>
      <c r="M188" s="21"/>
      <c r="N188" s="21"/>
      <c r="O188" s="19" t="s">
        <v>763</v>
      </c>
      <c r="P188" s="22">
        <f>1*0.012</f>
        <v>0.012</v>
      </c>
      <c r="Q188" s="24" t="s">
        <v>17</v>
      </c>
      <c r="R188" s="22">
        <f>2600*P188</f>
        <v>31.2</v>
      </c>
      <c r="S188" s="22"/>
      <c r="T188" s="22"/>
      <c r="U188" s="22"/>
      <c r="V188" s="22"/>
      <c r="W188" s="22"/>
      <c r="X188" s="22"/>
      <c r="Y188" s="22"/>
      <c r="Z188" s="22"/>
      <c r="AA188" s="22"/>
    </row>
    <row r="189" hidden="1">
      <c r="A189" s="75" t="s">
        <v>13</v>
      </c>
      <c r="B189" s="73" t="s">
        <v>764</v>
      </c>
      <c r="C189" s="74" t="s">
        <v>701</v>
      </c>
      <c r="D189" s="75" t="s">
        <v>765</v>
      </c>
      <c r="E189" s="14" t="s">
        <v>17</v>
      </c>
      <c r="F189" s="15">
        <v>0.0171137092089496</v>
      </c>
      <c r="G189" s="16" t="s">
        <v>18</v>
      </c>
      <c r="H189" s="17" t="s">
        <v>19</v>
      </c>
      <c r="I189" s="18" t="s">
        <v>20</v>
      </c>
      <c r="J189" s="19" t="s">
        <v>766</v>
      </c>
      <c r="K189" s="20" t="s">
        <v>767</v>
      </c>
      <c r="L189" s="18" t="s">
        <v>768</v>
      </c>
      <c r="M189" s="21"/>
      <c r="N189" s="21"/>
      <c r="O189" s="21"/>
      <c r="P189" s="22"/>
      <c r="Q189" s="22"/>
      <c r="R189" s="22"/>
      <c r="S189" s="22"/>
      <c r="T189" s="22"/>
      <c r="U189" s="22"/>
      <c r="V189" s="22"/>
      <c r="W189" s="22"/>
      <c r="X189" s="22"/>
      <c r="Y189" s="22"/>
      <c r="Z189" s="22"/>
      <c r="AA189" s="22"/>
    </row>
    <row r="190" hidden="1">
      <c r="A190" s="75" t="s">
        <v>28</v>
      </c>
      <c r="B190" s="73" t="s">
        <v>769</v>
      </c>
      <c r="C190" s="74" t="s">
        <v>701</v>
      </c>
      <c r="D190" s="75" t="s">
        <v>770</v>
      </c>
      <c r="E190" s="14" t="s">
        <v>17</v>
      </c>
      <c r="F190" s="15">
        <f>73.3/1000</f>
        <v>0.0733</v>
      </c>
      <c r="G190" s="16" t="s">
        <v>106</v>
      </c>
      <c r="H190" s="22" t="s">
        <v>184</v>
      </c>
      <c r="I190" s="21" t="s">
        <v>217</v>
      </c>
      <c r="J190" s="19" t="s">
        <v>709</v>
      </c>
      <c r="K190" s="44" t="s">
        <v>704</v>
      </c>
      <c r="L190" s="21" t="s">
        <v>771</v>
      </c>
      <c r="M190" s="21"/>
      <c r="N190" s="21"/>
      <c r="O190" s="21"/>
      <c r="P190" s="22"/>
      <c r="Q190" s="22"/>
      <c r="R190" s="22"/>
      <c r="S190" s="22"/>
      <c r="T190" s="22"/>
      <c r="U190" s="22"/>
      <c r="V190" s="22"/>
      <c r="W190" s="22"/>
      <c r="X190" s="22"/>
      <c r="Y190" s="22"/>
      <c r="Z190" s="22"/>
      <c r="AA190" s="22"/>
    </row>
    <row r="191" hidden="1">
      <c r="A191" s="94" t="s">
        <v>28</v>
      </c>
      <c r="B191" s="95" t="s">
        <v>772</v>
      </c>
      <c r="C191" s="96" t="s">
        <v>773</v>
      </c>
      <c r="D191" s="97" t="s">
        <v>774</v>
      </c>
      <c r="E191" s="14" t="s">
        <v>17</v>
      </c>
      <c r="F191" s="15">
        <v>0.458</v>
      </c>
      <c r="G191" s="16" t="s">
        <v>106</v>
      </c>
      <c r="H191" s="17" t="s">
        <v>184</v>
      </c>
      <c r="I191" s="18" t="s">
        <v>217</v>
      </c>
      <c r="J191" s="21" t="s">
        <v>775</v>
      </c>
      <c r="K191" s="54" t="s">
        <v>776</v>
      </c>
      <c r="L191" s="18" t="s">
        <v>777</v>
      </c>
      <c r="M191" s="21"/>
      <c r="N191" s="21"/>
      <c r="O191" s="19" t="s">
        <v>778</v>
      </c>
      <c r="P191" s="22"/>
      <c r="Q191" s="22"/>
      <c r="R191" s="22"/>
      <c r="S191" s="22"/>
      <c r="T191" s="22"/>
      <c r="U191" s="22"/>
      <c r="V191" s="22"/>
      <c r="W191" s="22"/>
      <c r="X191" s="22"/>
      <c r="Y191" s="22"/>
      <c r="Z191" s="22"/>
      <c r="AA191" s="22"/>
    </row>
    <row r="192" hidden="1">
      <c r="A192" s="98" t="s">
        <v>28</v>
      </c>
      <c r="B192" s="99" t="s">
        <v>779</v>
      </c>
      <c r="C192" s="100" t="s">
        <v>780</v>
      </c>
      <c r="D192" s="98" t="s">
        <v>780</v>
      </c>
      <c r="E192" s="14" t="s">
        <v>17</v>
      </c>
      <c r="F192" s="15">
        <v>3.27</v>
      </c>
      <c r="G192" s="16" t="s">
        <v>18</v>
      </c>
      <c r="H192" s="17" t="s">
        <v>184</v>
      </c>
      <c r="I192" s="18" t="s">
        <v>217</v>
      </c>
      <c r="J192" s="19" t="s">
        <v>781</v>
      </c>
      <c r="K192" s="20" t="s">
        <v>782</v>
      </c>
      <c r="L192" s="18" t="s">
        <v>783</v>
      </c>
      <c r="M192" s="21"/>
      <c r="N192" s="21"/>
      <c r="O192" s="21"/>
      <c r="P192" s="22"/>
      <c r="Q192" s="22"/>
      <c r="R192" s="22"/>
      <c r="S192" s="22"/>
      <c r="T192" s="22"/>
      <c r="U192" s="22"/>
      <c r="V192" s="22"/>
      <c r="W192" s="22"/>
      <c r="X192" s="22"/>
      <c r="Y192" s="22"/>
      <c r="Z192" s="22"/>
      <c r="AA192" s="22"/>
    </row>
    <row r="193" hidden="1">
      <c r="A193" s="21"/>
      <c r="B193" s="22"/>
      <c r="C193" s="64"/>
      <c r="D193" s="22"/>
      <c r="E193" s="22"/>
      <c r="F193" s="63"/>
      <c r="G193" s="22"/>
      <c r="H193" s="22"/>
      <c r="I193" s="21"/>
      <c r="J193" s="22"/>
      <c r="K193" s="21"/>
      <c r="L193" s="21"/>
      <c r="M193" s="22"/>
      <c r="N193" s="21"/>
      <c r="O193" s="22"/>
      <c r="P193" s="22"/>
      <c r="Q193" s="22"/>
      <c r="R193" s="22"/>
      <c r="S193" s="22"/>
      <c r="T193" s="22"/>
      <c r="U193" s="22"/>
      <c r="V193" s="22"/>
      <c r="W193" s="22"/>
      <c r="X193" s="22"/>
      <c r="Y193" s="22"/>
      <c r="Z193" s="22"/>
      <c r="AA193" s="22"/>
    </row>
    <row r="194" hidden="1">
      <c r="A194" s="21"/>
      <c r="B194" s="22"/>
      <c r="C194" s="64"/>
      <c r="D194" s="22"/>
      <c r="E194" s="22"/>
      <c r="F194" s="63"/>
      <c r="G194" s="22"/>
      <c r="H194" s="22"/>
      <c r="I194" s="21"/>
      <c r="J194" s="22"/>
      <c r="K194" s="21"/>
      <c r="L194" s="21"/>
      <c r="M194" s="22"/>
      <c r="N194" s="21"/>
      <c r="O194" s="22"/>
      <c r="P194" s="22"/>
      <c r="Q194" s="22"/>
      <c r="R194" s="22"/>
      <c r="S194" s="22"/>
      <c r="T194" s="22"/>
      <c r="U194" s="22"/>
      <c r="V194" s="22"/>
      <c r="W194" s="22"/>
      <c r="X194" s="22"/>
      <c r="Y194" s="22"/>
      <c r="Z194" s="22"/>
      <c r="AA194" s="22"/>
    </row>
    <row r="195" hidden="1">
      <c r="A195" s="21"/>
      <c r="B195" s="22"/>
      <c r="C195" s="64"/>
      <c r="D195" s="22"/>
      <c r="E195" s="22"/>
      <c r="F195" s="63"/>
      <c r="G195" s="22"/>
      <c r="H195" s="22"/>
      <c r="I195" s="21"/>
      <c r="J195" s="22"/>
      <c r="K195" s="21"/>
      <c r="L195" s="21"/>
      <c r="M195" s="22"/>
      <c r="N195" s="21"/>
      <c r="O195" s="22"/>
      <c r="P195" s="22"/>
      <c r="Q195" s="22"/>
      <c r="R195" s="22"/>
      <c r="S195" s="22"/>
      <c r="T195" s="22"/>
      <c r="U195" s="22"/>
      <c r="V195" s="22"/>
      <c r="W195" s="22"/>
      <c r="X195" s="22"/>
      <c r="Y195" s="22"/>
      <c r="Z195" s="22"/>
      <c r="AA195" s="22"/>
    </row>
    <row r="196" hidden="1">
      <c r="A196" s="21"/>
      <c r="B196" s="22"/>
      <c r="C196" s="64"/>
      <c r="D196" s="22"/>
      <c r="E196" s="22"/>
      <c r="F196" s="63"/>
      <c r="G196" s="22"/>
      <c r="H196" s="22"/>
      <c r="I196" s="21"/>
      <c r="J196" s="22"/>
      <c r="K196" s="21"/>
      <c r="L196" s="21"/>
      <c r="M196" s="22"/>
      <c r="N196" s="21"/>
      <c r="O196" s="22"/>
      <c r="P196" s="22"/>
      <c r="Q196" s="22"/>
      <c r="R196" s="22"/>
      <c r="S196" s="22"/>
      <c r="T196" s="22"/>
      <c r="U196" s="22"/>
      <c r="V196" s="22"/>
      <c r="W196" s="22"/>
      <c r="X196" s="22"/>
      <c r="Y196" s="22"/>
      <c r="Z196" s="22"/>
      <c r="AA196" s="22"/>
    </row>
    <row r="197" hidden="1">
      <c r="A197" s="21"/>
      <c r="B197" s="22"/>
      <c r="C197" s="64"/>
      <c r="D197" s="22"/>
      <c r="E197" s="22"/>
      <c r="F197" s="63"/>
      <c r="G197" s="22"/>
      <c r="H197" s="22"/>
      <c r="I197" s="21"/>
      <c r="J197" s="22"/>
      <c r="K197" s="21"/>
      <c r="L197" s="21"/>
      <c r="M197" s="22"/>
      <c r="N197" s="21"/>
      <c r="O197" s="22"/>
      <c r="P197" s="22"/>
      <c r="Q197" s="22"/>
      <c r="R197" s="22"/>
      <c r="S197" s="22"/>
      <c r="T197" s="22"/>
      <c r="U197" s="22"/>
      <c r="V197" s="22"/>
      <c r="W197" s="22"/>
      <c r="X197" s="22"/>
      <c r="Y197" s="22"/>
      <c r="Z197" s="22"/>
      <c r="AA197" s="22"/>
    </row>
    <row r="198" hidden="1">
      <c r="A198" s="21"/>
      <c r="B198" s="22"/>
      <c r="C198" s="64"/>
      <c r="D198" s="22"/>
      <c r="E198" s="22"/>
      <c r="F198" s="63"/>
      <c r="G198" s="22"/>
      <c r="H198" s="22"/>
      <c r="I198" s="21"/>
      <c r="J198" s="22"/>
      <c r="K198" s="21"/>
      <c r="L198" s="21"/>
      <c r="M198" s="22"/>
      <c r="N198" s="21"/>
      <c r="O198" s="22"/>
      <c r="P198" s="22"/>
      <c r="Q198" s="22"/>
      <c r="R198" s="22"/>
      <c r="S198" s="22"/>
      <c r="T198" s="22"/>
      <c r="U198" s="22"/>
      <c r="V198" s="22"/>
      <c r="W198" s="22"/>
      <c r="X198" s="22"/>
      <c r="Y198" s="22"/>
      <c r="Z198" s="22"/>
      <c r="AA198" s="22"/>
    </row>
    <row r="199" hidden="1">
      <c r="A199" s="21"/>
      <c r="B199" s="22"/>
      <c r="C199" s="64"/>
      <c r="D199" s="22"/>
      <c r="E199" s="22"/>
      <c r="F199" s="63"/>
      <c r="G199" s="22"/>
      <c r="H199" s="22"/>
      <c r="I199" s="21"/>
      <c r="J199" s="22"/>
      <c r="K199" s="21"/>
      <c r="L199" s="21"/>
      <c r="M199" s="22"/>
      <c r="N199" s="21"/>
      <c r="O199" s="22"/>
      <c r="P199" s="22"/>
      <c r="Q199" s="22"/>
      <c r="R199" s="22"/>
      <c r="S199" s="22"/>
      <c r="T199" s="22"/>
      <c r="U199" s="22"/>
      <c r="V199" s="22"/>
      <c r="W199" s="22"/>
      <c r="X199" s="22"/>
      <c r="Y199" s="22"/>
      <c r="Z199" s="22"/>
      <c r="AA199" s="22"/>
    </row>
    <row r="200" hidden="1">
      <c r="A200" s="21"/>
      <c r="B200" s="22"/>
      <c r="C200" s="64"/>
      <c r="D200" s="22"/>
      <c r="E200" s="22"/>
      <c r="F200" s="63"/>
      <c r="G200" s="64"/>
      <c r="H200" s="22"/>
      <c r="I200" s="21"/>
      <c r="J200" s="22"/>
      <c r="K200" s="21"/>
      <c r="L200" s="21"/>
      <c r="M200" s="22"/>
      <c r="N200" s="21"/>
      <c r="O200" s="22"/>
      <c r="P200" s="22"/>
      <c r="Q200" s="22"/>
      <c r="R200" s="22"/>
      <c r="S200" s="22"/>
      <c r="T200" s="22"/>
      <c r="U200" s="22"/>
      <c r="V200" s="22"/>
      <c r="W200" s="22"/>
      <c r="X200" s="22"/>
      <c r="Y200" s="22"/>
      <c r="Z200" s="22"/>
      <c r="AA200" s="22"/>
    </row>
    <row r="201" hidden="1">
      <c r="A201" s="21"/>
      <c r="B201" s="22"/>
      <c r="C201" s="64"/>
      <c r="D201" s="22"/>
      <c r="E201" s="22"/>
      <c r="F201" s="63"/>
      <c r="G201" s="64"/>
      <c r="H201" s="22"/>
      <c r="I201" s="21"/>
      <c r="J201" s="22"/>
      <c r="K201" s="21"/>
      <c r="L201" s="21"/>
      <c r="M201" s="22"/>
      <c r="N201" s="21"/>
      <c r="O201" s="22"/>
      <c r="P201" s="22"/>
      <c r="Q201" s="22"/>
      <c r="R201" s="22"/>
      <c r="S201" s="22"/>
      <c r="T201" s="22"/>
      <c r="U201" s="22"/>
      <c r="V201" s="22"/>
      <c r="W201" s="22"/>
      <c r="X201" s="22"/>
      <c r="Y201" s="22"/>
      <c r="Z201" s="22"/>
      <c r="AA201" s="22"/>
    </row>
    <row r="202" hidden="1">
      <c r="A202" s="21"/>
      <c r="B202" s="22"/>
      <c r="C202" s="64"/>
      <c r="D202" s="22"/>
      <c r="E202" s="22"/>
      <c r="F202" s="63"/>
      <c r="G202" s="64"/>
      <c r="H202" s="22"/>
      <c r="I202" s="21"/>
      <c r="J202" s="22"/>
      <c r="K202" s="21"/>
      <c r="L202" s="21"/>
      <c r="M202" s="22"/>
      <c r="N202" s="21"/>
      <c r="O202" s="22"/>
      <c r="P202" s="22"/>
      <c r="Q202" s="22"/>
      <c r="R202" s="22"/>
      <c r="S202" s="22"/>
      <c r="T202" s="22"/>
      <c r="U202" s="22"/>
      <c r="V202" s="22"/>
      <c r="W202" s="22"/>
      <c r="X202" s="22"/>
      <c r="Y202" s="22"/>
      <c r="Z202" s="22"/>
      <c r="AA202" s="22"/>
    </row>
    <row r="203" hidden="1">
      <c r="A203" s="21"/>
      <c r="B203" s="22"/>
      <c r="C203" s="64"/>
      <c r="D203" s="22"/>
      <c r="E203" s="22"/>
      <c r="F203" s="63"/>
      <c r="G203" s="64"/>
      <c r="H203" s="22"/>
      <c r="I203" s="21"/>
      <c r="J203" s="22"/>
      <c r="K203" s="21"/>
      <c r="L203" s="21"/>
      <c r="M203" s="22"/>
      <c r="N203" s="21"/>
      <c r="O203" s="22"/>
      <c r="P203" s="22"/>
      <c r="Q203" s="22"/>
      <c r="R203" s="22"/>
      <c r="S203" s="22"/>
      <c r="T203" s="22"/>
      <c r="U203" s="22"/>
      <c r="V203" s="22"/>
      <c r="W203" s="22"/>
      <c r="X203" s="22"/>
      <c r="Y203" s="22"/>
      <c r="Z203" s="22"/>
      <c r="AA203" s="22"/>
    </row>
    <row r="204" hidden="1">
      <c r="A204" s="21"/>
      <c r="B204" s="22"/>
      <c r="C204" s="64"/>
      <c r="D204" s="22"/>
      <c r="E204" s="22"/>
      <c r="F204" s="63"/>
      <c r="G204" s="64"/>
      <c r="H204" s="22"/>
      <c r="I204" s="21"/>
      <c r="J204" s="22"/>
      <c r="K204" s="21"/>
      <c r="L204" s="21"/>
      <c r="M204" s="22"/>
      <c r="N204" s="21"/>
      <c r="O204" s="22"/>
      <c r="P204" s="22"/>
      <c r="Q204" s="22"/>
      <c r="R204" s="22"/>
      <c r="S204" s="22"/>
      <c r="T204" s="22"/>
      <c r="U204" s="22"/>
      <c r="V204" s="22"/>
      <c r="W204" s="22"/>
      <c r="X204" s="22"/>
      <c r="Y204" s="22"/>
      <c r="Z204" s="22"/>
      <c r="AA204" s="22"/>
    </row>
    <row r="205" hidden="1">
      <c r="A205" s="21"/>
      <c r="B205" s="22"/>
      <c r="C205" s="64"/>
      <c r="D205" s="22"/>
      <c r="E205" s="22"/>
      <c r="F205" s="63"/>
      <c r="G205" s="64"/>
      <c r="H205" s="22"/>
      <c r="I205" s="21"/>
      <c r="J205" s="22"/>
      <c r="K205" s="21"/>
      <c r="L205" s="21"/>
      <c r="M205" s="22"/>
      <c r="N205" s="21"/>
      <c r="O205" s="22"/>
      <c r="P205" s="22"/>
      <c r="Q205" s="22"/>
      <c r="R205" s="22"/>
      <c r="S205" s="22"/>
      <c r="T205" s="22"/>
      <c r="U205" s="22"/>
      <c r="V205" s="22"/>
      <c r="W205" s="22"/>
      <c r="X205" s="22"/>
      <c r="Y205" s="22"/>
      <c r="Z205" s="22"/>
      <c r="AA205" s="22"/>
    </row>
    <row r="206" hidden="1">
      <c r="A206" s="21"/>
      <c r="B206" s="22"/>
      <c r="C206" s="64"/>
      <c r="D206" s="22"/>
      <c r="E206" s="22"/>
      <c r="F206" s="63"/>
      <c r="G206" s="64"/>
      <c r="H206" s="22"/>
      <c r="I206" s="21"/>
      <c r="J206" s="22"/>
      <c r="K206" s="21"/>
      <c r="L206" s="21"/>
      <c r="M206" s="22"/>
      <c r="N206" s="21"/>
      <c r="O206" s="22"/>
      <c r="P206" s="22"/>
      <c r="Q206" s="22"/>
      <c r="R206" s="22"/>
      <c r="S206" s="22"/>
      <c r="T206" s="22"/>
      <c r="U206" s="22"/>
      <c r="V206" s="22"/>
      <c r="W206" s="22"/>
      <c r="X206" s="22"/>
      <c r="Y206" s="22"/>
      <c r="Z206" s="22"/>
      <c r="AA206" s="22"/>
    </row>
    <row r="207" hidden="1">
      <c r="A207" s="21"/>
      <c r="B207" s="22"/>
      <c r="C207" s="64"/>
      <c r="D207" s="22"/>
      <c r="E207" s="22"/>
      <c r="F207" s="63"/>
      <c r="G207" s="64"/>
      <c r="H207" s="22"/>
      <c r="I207" s="21"/>
      <c r="J207" s="22"/>
      <c r="K207" s="21"/>
      <c r="L207" s="21"/>
      <c r="M207" s="22"/>
      <c r="N207" s="21"/>
      <c r="O207" s="22"/>
      <c r="P207" s="22"/>
      <c r="Q207" s="22"/>
      <c r="R207" s="22"/>
      <c r="S207" s="22"/>
      <c r="T207" s="22"/>
      <c r="U207" s="22"/>
      <c r="V207" s="22"/>
      <c r="W207" s="22"/>
      <c r="X207" s="22"/>
      <c r="Y207" s="22"/>
      <c r="Z207" s="22"/>
      <c r="AA207" s="22"/>
    </row>
    <row r="208" hidden="1">
      <c r="A208" s="21"/>
      <c r="B208" s="22"/>
      <c r="C208" s="64"/>
      <c r="D208" s="22"/>
      <c r="E208" s="22"/>
      <c r="F208" s="63"/>
      <c r="G208" s="64"/>
      <c r="H208" s="22"/>
      <c r="I208" s="21"/>
      <c r="J208" s="22"/>
      <c r="K208" s="21"/>
      <c r="L208" s="21"/>
      <c r="M208" s="22"/>
      <c r="N208" s="21"/>
      <c r="O208" s="22"/>
      <c r="P208" s="22"/>
      <c r="Q208" s="22"/>
      <c r="R208" s="22"/>
      <c r="S208" s="22"/>
      <c r="T208" s="22"/>
      <c r="U208" s="22"/>
      <c r="V208" s="22"/>
      <c r="W208" s="22"/>
      <c r="X208" s="22"/>
      <c r="Y208" s="22"/>
      <c r="Z208" s="22"/>
      <c r="AA208" s="22"/>
    </row>
    <row r="209" hidden="1">
      <c r="A209" s="21"/>
      <c r="B209" s="22"/>
      <c r="C209" s="64"/>
      <c r="D209" s="22"/>
      <c r="E209" s="22"/>
      <c r="F209" s="63"/>
      <c r="G209" s="64"/>
      <c r="H209" s="22"/>
      <c r="I209" s="21"/>
      <c r="J209" s="22"/>
      <c r="K209" s="21"/>
      <c r="L209" s="21"/>
      <c r="M209" s="22"/>
      <c r="N209" s="21"/>
      <c r="O209" s="22"/>
      <c r="P209" s="22"/>
      <c r="Q209" s="22"/>
      <c r="R209" s="22"/>
      <c r="S209" s="22"/>
      <c r="T209" s="22"/>
      <c r="U209" s="22"/>
      <c r="V209" s="22"/>
      <c r="W209" s="22"/>
      <c r="X209" s="22"/>
      <c r="Y209" s="22"/>
      <c r="Z209" s="22"/>
      <c r="AA209" s="22"/>
    </row>
    <row r="210" hidden="1">
      <c r="A210" s="21"/>
      <c r="B210" s="22"/>
      <c r="C210" s="64"/>
      <c r="D210" s="22"/>
      <c r="E210" s="22"/>
      <c r="F210" s="63"/>
      <c r="G210" s="64"/>
      <c r="H210" s="22"/>
      <c r="I210" s="21"/>
      <c r="J210" s="22"/>
      <c r="K210" s="21"/>
      <c r="L210" s="21"/>
      <c r="M210" s="22"/>
      <c r="N210" s="21"/>
      <c r="O210" s="22"/>
      <c r="P210" s="22"/>
      <c r="Q210" s="22"/>
      <c r="R210" s="22"/>
      <c r="S210" s="22"/>
      <c r="T210" s="22"/>
      <c r="U210" s="22"/>
      <c r="V210" s="22"/>
      <c r="W210" s="22"/>
      <c r="X210" s="22"/>
      <c r="Y210" s="22"/>
      <c r="Z210" s="22"/>
      <c r="AA210" s="22"/>
    </row>
    <row r="211" hidden="1">
      <c r="A211" s="21"/>
      <c r="B211" s="22"/>
      <c r="C211" s="64"/>
      <c r="D211" s="22"/>
      <c r="E211" s="22"/>
      <c r="F211" s="63"/>
      <c r="G211" s="64"/>
      <c r="H211" s="22"/>
      <c r="I211" s="21"/>
      <c r="J211" s="22"/>
      <c r="K211" s="21"/>
      <c r="L211" s="21"/>
      <c r="M211" s="22"/>
      <c r="N211" s="21"/>
      <c r="O211" s="22"/>
      <c r="P211" s="22"/>
      <c r="Q211" s="22"/>
      <c r="R211" s="22"/>
      <c r="S211" s="22"/>
      <c r="T211" s="22"/>
      <c r="U211" s="22"/>
      <c r="V211" s="22"/>
      <c r="W211" s="22"/>
      <c r="X211" s="22"/>
      <c r="Y211" s="22"/>
      <c r="Z211" s="22"/>
      <c r="AA211" s="22"/>
    </row>
    <row r="212" hidden="1">
      <c r="A212" s="21"/>
      <c r="B212" s="22"/>
      <c r="C212" s="64"/>
      <c r="D212" s="22"/>
      <c r="E212" s="22"/>
      <c r="F212" s="63"/>
      <c r="G212" s="64"/>
      <c r="H212" s="22"/>
      <c r="I212" s="21"/>
      <c r="J212" s="22"/>
      <c r="K212" s="21"/>
      <c r="L212" s="21"/>
      <c r="M212" s="22"/>
      <c r="N212" s="21"/>
      <c r="O212" s="22"/>
      <c r="P212" s="22"/>
      <c r="Q212" s="22"/>
      <c r="R212" s="22"/>
      <c r="S212" s="22"/>
      <c r="T212" s="22"/>
      <c r="U212" s="22"/>
      <c r="V212" s="22"/>
      <c r="W212" s="22"/>
      <c r="X212" s="22"/>
      <c r="Y212" s="22"/>
      <c r="Z212" s="22"/>
      <c r="AA212" s="22"/>
    </row>
    <row r="213" hidden="1">
      <c r="A213" s="21"/>
      <c r="B213" s="22"/>
      <c r="C213" s="64"/>
      <c r="D213" s="22"/>
      <c r="E213" s="22"/>
      <c r="F213" s="63"/>
      <c r="G213" s="64"/>
      <c r="H213" s="22"/>
      <c r="I213" s="21"/>
      <c r="J213" s="22"/>
      <c r="K213" s="21"/>
      <c r="L213" s="21"/>
      <c r="M213" s="22"/>
      <c r="N213" s="21"/>
      <c r="O213" s="22"/>
      <c r="P213" s="22"/>
      <c r="Q213" s="22"/>
      <c r="R213" s="22"/>
      <c r="S213" s="22"/>
      <c r="T213" s="22"/>
      <c r="U213" s="22"/>
      <c r="V213" s="22"/>
      <c r="W213" s="22"/>
      <c r="X213" s="22"/>
      <c r="Y213" s="22"/>
      <c r="Z213" s="22"/>
      <c r="AA213" s="22"/>
    </row>
    <row r="214" hidden="1">
      <c r="A214" s="21"/>
      <c r="B214" s="22"/>
      <c r="C214" s="64"/>
      <c r="D214" s="22"/>
      <c r="E214" s="22"/>
      <c r="F214" s="63"/>
      <c r="G214" s="64"/>
      <c r="H214" s="22"/>
      <c r="I214" s="21"/>
      <c r="J214" s="22"/>
      <c r="K214" s="21"/>
      <c r="L214" s="21"/>
      <c r="M214" s="22"/>
      <c r="N214" s="21"/>
      <c r="O214" s="22"/>
      <c r="P214" s="22"/>
      <c r="Q214" s="22"/>
      <c r="R214" s="22"/>
      <c r="S214" s="22"/>
      <c r="T214" s="22"/>
      <c r="U214" s="22"/>
      <c r="V214" s="22"/>
      <c r="W214" s="22"/>
      <c r="X214" s="22"/>
      <c r="Y214" s="22"/>
      <c r="Z214" s="22"/>
      <c r="AA214" s="22"/>
    </row>
    <row r="215" hidden="1">
      <c r="A215" s="21"/>
      <c r="B215" s="22"/>
      <c r="C215" s="64"/>
      <c r="D215" s="22"/>
      <c r="E215" s="22"/>
      <c r="F215" s="63"/>
      <c r="G215" s="64"/>
      <c r="H215" s="22"/>
      <c r="I215" s="21"/>
      <c r="J215" s="22"/>
      <c r="K215" s="21"/>
      <c r="L215" s="21"/>
      <c r="M215" s="22"/>
      <c r="N215" s="21"/>
      <c r="O215" s="22"/>
      <c r="P215" s="22"/>
      <c r="Q215" s="22"/>
      <c r="R215" s="22"/>
      <c r="S215" s="22"/>
      <c r="T215" s="22"/>
      <c r="U215" s="22"/>
      <c r="V215" s="22"/>
      <c r="W215" s="22"/>
      <c r="X215" s="22"/>
      <c r="Y215" s="22"/>
      <c r="Z215" s="22"/>
      <c r="AA215" s="22"/>
    </row>
    <row r="216" hidden="1">
      <c r="A216" s="21"/>
      <c r="B216" s="22"/>
      <c r="C216" s="64"/>
      <c r="D216" s="22"/>
      <c r="E216" s="22"/>
      <c r="F216" s="63"/>
      <c r="G216" s="64"/>
      <c r="H216" s="22"/>
      <c r="I216" s="21"/>
      <c r="J216" s="22"/>
      <c r="K216" s="21"/>
      <c r="L216" s="21"/>
      <c r="M216" s="22"/>
      <c r="N216" s="21"/>
      <c r="O216" s="22"/>
      <c r="P216" s="22"/>
      <c r="Q216" s="22"/>
      <c r="R216" s="22"/>
      <c r="S216" s="22"/>
      <c r="T216" s="22"/>
      <c r="U216" s="22"/>
      <c r="V216" s="22"/>
      <c r="W216" s="22"/>
      <c r="X216" s="22"/>
      <c r="Y216" s="22"/>
      <c r="Z216" s="22"/>
      <c r="AA216" s="22"/>
    </row>
    <row r="217" hidden="1">
      <c r="A217" s="21"/>
      <c r="B217" s="22"/>
      <c r="C217" s="64"/>
      <c r="D217" s="22"/>
      <c r="E217" s="22"/>
      <c r="F217" s="63"/>
      <c r="G217" s="64"/>
      <c r="H217" s="22"/>
      <c r="I217" s="21"/>
      <c r="J217" s="22"/>
      <c r="K217" s="21"/>
      <c r="L217" s="21"/>
      <c r="M217" s="22"/>
      <c r="N217" s="21"/>
      <c r="O217" s="22"/>
      <c r="P217" s="22"/>
      <c r="Q217" s="22"/>
      <c r="R217" s="22"/>
      <c r="S217" s="22"/>
      <c r="T217" s="22"/>
      <c r="U217" s="22"/>
      <c r="V217" s="22"/>
      <c r="W217" s="22"/>
      <c r="X217" s="22"/>
      <c r="Y217" s="22"/>
      <c r="Z217" s="22"/>
      <c r="AA217" s="22"/>
    </row>
    <row r="218" hidden="1">
      <c r="A218" s="21"/>
      <c r="B218" s="22"/>
      <c r="C218" s="64"/>
      <c r="D218" s="22"/>
      <c r="E218" s="22"/>
      <c r="F218" s="63"/>
      <c r="G218" s="64"/>
      <c r="H218" s="22"/>
      <c r="I218" s="21"/>
      <c r="J218" s="22"/>
      <c r="K218" s="21"/>
      <c r="L218" s="21"/>
      <c r="M218" s="22"/>
      <c r="N218" s="21"/>
      <c r="O218" s="22"/>
      <c r="P218" s="22"/>
      <c r="Q218" s="22"/>
      <c r="R218" s="22"/>
      <c r="S218" s="22"/>
      <c r="T218" s="22"/>
      <c r="U218" s="22"/>
      <c r="V218" s="22"/>
      <c r="W218" s="22"/>
      <c r="X218" s="22"/>
      <c r="Y218" s="22"/>
      <c r="Z218" s="22"/>
      <c r="AA218" s="22"/>
    </row>
    <row r="219" hidden="1">
      <c r="A219" s="21"/>
      <c r="B219" s="22"/>
      <c r="C219" s="64"/>
      <c r="D219" s="22"/>
      <c r="E219" s="22"/>
      <c r="F219" s="63"/>
      <c r="G219" s="64"/>
      <c r="H219" s="22"/>
      <c r="I219" s="21"/>
      <c r="J219" s="22"/>
      <c r="K219" s="21"/>
      <c r="L219" s="21"/>
      <c r="M219" s="22"/>
      <c r="N219" s="21"/>
      <c r="O219" s="22"/>
      <c r="P219" s="22"/>
      <c r="Q219" s="22"/>
      <c r="R219" s="22"/>
      <c r="S219" s="22"/>
      <c r="T219" s="22"/>
      <c r="U219" s="22"/>
      <c r="V219" s="22"/>
      <c r="W219" s="22"/>
      <c r="X219" s="22"/>
      <c r="Y219" s="22"/>
      <c r="Z219" s="22"/>
      <c r="AA219" s="22"/>
    </row>
    <row r="220" hidden="1">
      <c r="A220" s="21"/>
      <c r="B220" s="22"/>
      <c r="C220" s="64"/>
      <c r="D220" s="22"/>
      <c r="E220" s="22"/>
      <c r="F220" s="63"/>
      <c r="G220" s="64"/>
      <c r="H220" s="22"/>
      <c r="I220" s="21"/>
      <c r="J220" s="22"/>
      <c r="K220" s="21"/>
      <c r="L220" s="21"/>
      <c r="M220" s="22"/>
      <c r="N220" s="21"/>
      <c r="O220" s="22"/>
      <c r="P220" s="22"/>
      <c r="Q220" s="22"/>
      <c r="R220" s="22"/>
      <c r="S220" s="22"/>
      <c r="T220" s="22"/>
      <c r="U220" s="22"/>
      <c r="V220" s="22"/>
      <c r="W220" s="22"/>
      <c r="X220" s="22"/>
      <c r="Y220" s="22"/>
      <c r="Z220" s="22"/>
      <c r="AA220" s="22"/>
    </row>
    <row r="221" hidden="1">
      <c r="A221" s="21"/>
      <c r="B221" s="22"/>
      <c r="C221" s="64"/>
      <c r="D221" s="22"/>
      <c r="E221" s="22"/>
      <c r="F221" s="63"/>
      <c r="G221" s="64"/>
      <c r="H221" s="22"/>
      <c r="I221" s="21"/>
      <c r="J221" s="22"/>
      <c r="K221" s="21"/>
      <c r="L221" s="21"/>
      <c r="M221" s="22"/>
      <c r="N221" s="21"/>
      <c r="O221" s="22"/>
      <c r="P221" s="22"/>
      <c r="Q221" s="22"/>
      <c r="R221" s="22"/>
      <c r="S221" s="22"/>
      <c r="T221" s="22"/>
      <c r="U221" s="22"/>
      <c r="V221" s="22"/>
      <c r="W221" s="22"/>
      <c r="X221" s="22"/>
      <c r="Y221" s="22"/>
      <c r="Z221" s="22"/>
      <c r="AA221" s="22"/>
    </row>
    <row r="222" hidden="1">
      <c r="A222" s="21"/>
      <c r="B222" s="22"/>
      <c r="C222" s="64"/>
      <c r="D222" s="22"/>
      <c r="E222" s="22"/>
      <c r="F222" s="63"/>
      <c r="G222" s="64"/>
      <c r="H222" s="22"/>
      <c r="I222" s="21"/>
      <c r="J222" s="22"/>
      <c r="K222" s="21"/>
      <c r="L222" s="21"/>
      <c r="M222" s="22"/>
      <c r="N222" s="21"/>
      <c r="O222" s="22"/>
      <c r="P222" s="22"/>
      <c r="Q222" s="22"/>
      <c r="R222" s="22"/>
      <c r="S222" s="22"/>
      <c r="T222" s="22"/>
      <c r="U222" s="22"/>
      <c r="V222" s="22"/>
      <c r="W222" s="22"/>
      <c r="X222" s="22"/>
      <c r="Y222" s="22"/>
      <c r="Z222" s="22"/>
      <c r="AA222" s="22"/>
    </row>
    <row r="223" hidden="1">
      <c r="A223" s="21"/>
      <c r="B223" s="22"/>
      <c r="C223" s="64"/>
      <c r="D223" s="22"/>
      <c r="E223" s="22"/>
      <c r="F223" s="63"/>
      <c r="G223" s="64"/>
      <c r="H223" s="22"/>
      <c r="I223" s="21"/>
      <c r="J223" s="22"/>
      <c r="K223" s="21"/>
      <c r="L223" s="21"/>
      <c r="M223" s="22"/>
      <c r="N223" s="21"/>
      <c r="O223" s="22"/>
      <c r="P223" s="22"/>
      <c r="Q223" s="22"/>
      <c r="R223" s="22"/>
      <c r="S223" s="22"/>
      <c r="T223" s="22"/>
      <c r="U223" s="22"/>
      <c r="V223" s="22"/>
      <c r="W223" s="22"/>
      <c r="X223" s="22"/>
      <c r="Y223" s="22"/>
      <c r="Z223" s="22"/>
      <c r="AA223" s="22"/>
    </row>
    <row r="224" hidden="1">
      <c r="A224" s="21"/>
      <c r="B224" s="22"/>
      <c r="C224" s="64"/>
      <c r="D224" s="22"/>
      <c r="E224" s="22"/>
      <c r="F224" s="63"/>
      <c r="G224" s="64"/>
      <c r="H224" s="22"/>
      <c r="I224" s="21"/>
      <c r="J224" s="22"/>
      <c r="K224" s="21"/>
      <c r="L224" s="21"/>
      <c r="M224" s="22"/>
      <c r="N224" s="21"/>
      <c r="O224" s="22"/>
      <c r="P224" s="22"/>
      <c r="Q224" s="22"/>
      <c r="R224" s="22"/>
      <c r="S224" s="22"/>
      <c r="T224" s="22"/>
      <c r="U224" s="22"/>
      <c r="V224" s="22"/>
      <c r="W224" s="22"/>
      <c r="X224" s="22"/>
      <c r="Y224" s="22"/>
      <c r="Z224" s="22"/>
      <c r="AA224" s="22"/>
    </row>
    <row r="225" hidden="1">
      <c r="A225" s="21"/>
      <c r="B225" s="22"/>
      <c r="C225" s="64"/>
      <c r="D225" s="22"/>
      <c r="E225" s="22"/>
      <c r="F225" s="63"/>
      <c r="G225" s="64"/>
      <c r="H225" s="22"/>
      <c r="I225" s="21"/>
      <c r="J225" s="22"/>
      <c r="K225" s="21"/>
      <c r="L225" s="21"/>
      <c r="M225" s="22"/>
      <c r="N225" s="21"/>
      <c r="O225" s="22"/>
      <c r="P225" s="22"/>
      <c r="Q225" s="22"/>
      <c r="R225" s="22"/>
      <c r="S225" s="22"/>
      <c r="T225" s="22"/>
      <c r="U225" s="22"/>
      <c r="V225" s="22"/>
      <c r="W225" s="22"/>
      <c r="X225" s="22"/>
      <c r="Y225" s="22"/>
      <c r="Z225" s="22"/>
      <c r="AA225" s="22"/>
    </row>
    <row r="226" hidden="1">
      <c r="A226" s="21"/>
      <c r="B226" s="22"/>
      <c r="C226" s="64"/>
      <c r="D226" s="22"/>
      <c r="E226" s="22"/>
      <c r="F226" s="63"/>
      <c r="G226" s="64"/>
      <c r="H226" s="22"/>
      <c r="I226" s="21"/>
      <c r="J226" s="22"/>
      <c r="K226" s="21"/>
      <c r="L226" s="21"/>
      <c r="M226" s="22"/>
      <c r="N226" s="21"/>
      <c r="O226" s="22"/>
      <c r="P226" s="22"/>
      <c r="Q226" s="22"/>
      <c r="R226" s="22"/>
      <c r="S226" s="22"/>
      <c r="T226" s="22"/>
      <c r="U226" s="22"/>
      <c r="V226" s="22"/>
      <c r="W226" s="22"/>
      <c r="X226" s="22"/>
      <c r="Y226" s="22"/>
      <c r="Z226" s="22"/>
      <c r="AA226" s="22"/>
    </row>
    <row r="227" hidden="1">
      <c r="A227" s="21"/>
      <c r="B227" s="22"/>
      <c r="C227" s="64"/>
      <c r="D227" s="22"/>
      <c r="E227" s="22"/>
      <c r="F227" s="63"/>
      <c r="G227" s="64"/>
      <c r="H227" s="22"/>
      <c r="I227" s="21"/>
      <c r="J227" s="22"/>
      <c r="K227" s="21"/>
      <c r="L227" s="21"/>
      <c r="M227" s="22"/>
      <c r="N227" s="21"/>
      <c r="O227" s="22"/>
      <c r="P227" s="22"/>
      <c r="Q227" s="22"/>
      <c r="R227" s="22"/>
      <c r="S227" s="22"/>
      <c r="T227" s="22"/>
      <c r="U227" s="22"/>
      <c r="V227" s="22"/>
      <c r="W227" s="22"/>
      <c r="X227" s="22"/>
      <c r="Y227" s="22"/>
      <c r="Z227" s="22"/>
      <c r="AA227" s="22"/>
    </row>
    <row r="228" hidden="1">
      <c r="A228" s="21"/>
      <c r="B228" s="22"/>
      <c r="C228" s="64"/>
      <c r="D228" s="22"/>
      <c r="E228" s="22"/>
      <c r="F228" s="63"/>
      <c r="G228" s="64"/>
      <c r="H228" s="22"/>
      <c r="I228" s="21"/>
      <c r="J228" s="22"/>
      <c r="K228" s="21"/>
      <c r="L228" s="21"/>
      <c r="M228" s="22"/>
      <c r="N228" s="21"/>
      <c r="O228" s="22"/>
      <c r="P228" s="22"/>
      <c r="Q228" s="22"/>
      <c r="R228" s="22"/>
      <c r="S228" s="22"/>
      <c r="T228" s="22"/>
      <c r="U228" s="22"/>
      <c r="V228" s="22"/>
      <c r="W228" s="22"/>
      <c r="X228" s="22"/>
      <c r="Y228" s="22"/>
      <c r="Z228" s="22"/>
      <c r="AA228" s="22"/>
    </row>
    <row r="229" hidden="1">
      <c r="A229" s="21"/>
      <c r="B229" s="22"/>
      <c r="C229" s="64"/>
      <c r="D229" s="22"/>
      <c r="E229" s="22"/>
      <c r="F229" s="63"/>
      <c r="G229" s="64"/>
      <c r="H229" s="22"/>
      <c r="I229" s="21"/>
      <c r="J229" s="22"/>
      <c r="K229" s="21"/>
      <c r="L229" s="21"/>
      <c r="M229" s="22"/>
      <c r="N229" s="21"/>
      <c r="O229" s="22"/>
      <c r="P229" s="22"/>
      <c r="Q229" s="22"/>
      <c r="R229" s="22"/>
      <c r="S229" s="22"/>
      <c r="T229" s="22"/>
      <c r="U229" s="22"/>
      <c r="V229" s="22"/>
      <c r="W229" s="22"/>
      <c r="X229" s="22"/>
      <c r="Y229" s="22"/>
      <c r="Z229" s="22"/>
      <c r="AA229" s="22"/>
    </row>
    <row r="230" hidden="1">
      <c r="A230" s="21"/>
      <c r="B230" s="22"/>
      <c r="C230" s="64"/>
      <c r="D230" s="22"/>
      <c r="E230" s="22"/>
      <c r="F230" s="63"/>
      <c r="G230" s="64"/>
      <c r="H230" s="22"/>
      <c r="I230" s="21"/>
      <c r="J230" s="22"/>
      <c r="K230" s="21"/>
      <c r="L230" s="21"/>
      <c r="M230" s="22"/>
      <c r="N230" s="21"/>
      <c r="O230" s="22"/>
      <c r="P230" s="22"/>
      <c r="Q230" s="22"/>
      <c r="R230" s="22"/>
      <c r="S230" s="22"/>
      <c r="T230" s="22"/>
      <c r="U230" s="22"/>
      <c r="V230" s="22"/>
      <c r="W230" s="22"/>
      <c r="X230" s="22"/>
      <c r="Y230" s="22"/>
      <c r="Z230" s="22"/>
      <c r="AA230" s="22"/>
    </row>
    <row r="231" hidden="1">
      <c r="A231" s="21"/>
      <c r="B231" s="22"/>
      <c r="C231" s="64"/>
      <c r="D231" s="22"/>
      <c r="E231" s="22"/>
      <c r="F231" s="63"/>
      <c r="G231" s="64"/>
      <c r="H231" s="22"/>
      <c r="I231" s="21"/>
      <c r="J231" s="22"/>
      <c r="K231" s="21"/>
      <c r="L231" s="21"/>
      <c r="M231" s="22"/>
      <c r="N231" s="21"/>
      <c r="O231" s="22"/>
      <c r="P231" s="22"/>
      <c r="Q231" s="22"/>
      <c r="R231" s="22"/>
      <c r="S231" s="22"/>
      <c r="T231" s="22"/>
      <c r="U231" s="22"/>
      <c r="V231" s="22"/>
      <c r="W231" s="22"/>
      <c r="X231" s="22"/>
      <c r="Y231" s="22"/>
      <c r="Z231" s="22"/>
      <c r="AA231" s="22"/>
    </row>
    <row r="232" hidden="1">
      <c r="A232" s="21"/>
      <c r="B232" s="22"/>
      <c r="C232" s="64"/>
      <c r="D232" s="22"/>
      <c r="E232" s="22"/>
      <c r="F232" s="63"/>
      <c r="G232" s="64"/>
      <c r="H232" s="22"/>
      <c r="I232" s="21"/>
      <c r="J232" s="22"/>
      <c r="K232" s="21"/>
      <c r="L232" s="21"/>
      <c r="M232" s="22"/>
      <c r="N232" s="21"/>
      <c r="O232" s="22"/>
      <c r="P232" s="22"/>
      <c r="Q232" s="22"/>
      <c r="R232" s="22"/>
      <c r="S232" s="22"/>
      <c r="T232" s="22"/>
      <c r="U232" s="22"/>
      <c r="V232" s="22"/>
      <c r="W232" s="22"/>
      <c r="X232" s="22"/>
      <c r="Y232" s="22"/>
      <c r="Z232" s="22"/>
      <c r="AA232" s="22"/>
    </row>
    <row r="233" hidden="1">
      <c r="A233" s="21"/>
      <c r="B233" s="22"/>
      <c r="C233" s="64"/>
      <c r="D233" s="22"/>
      <c r="E233" s="22"/>
      <c r="F233" s="63"/>
      <c r="G233" s="64"/>
      <c r="H233" s="22"/>
      <c r="I233" s="21"/>
      <c r="J233" s="22"/>
      <c r="K233" s="21"/>
      <c r="L233" s="21"/>
      <c r="M233" s="22"/>
      <c r="N233" s="21"/>
      <c r="O233" s="22"/>
      <c r="P233" s="22"/>
      <c r="Q233" s="22"/>
      <c r="R233" s="22"/>
      <c r="S233" s="22"/>
      <c r="T233" s="22"/>
      <c r="U233" s="22"/>
      <c r="V233" s="22"/>
      <c r="W233" s="22"/>
      <c r="X233" s="22"/>
      <c r="Y233" s="22"/>
      <c r="Z233" s="22"/>
      <c r="AA233" s="22"/>
    </row>
    <row r="234" hidden="1">
      <c r="A234" s="21"/>
      <c r="B234" s="22"/>
      <c r="C234" s="64"/>
      <c r="D234" s="22"/>
      <c r="E234" s="22"/>
      <c r="F234" s="63"/>
      <c r="G234" s="64"/>
      <c r="H234" s="22"/>
      <c r="I234" s="21"/>
      <c r="J234" s="22"/>
      <c r="K234" s="21"/>
      <c r="L234" s="21"/>
      <c r="M234" s="22"/>
      <c r="N234" s="21"/>
      <c r="O234" s="22"/>
      <c r="P234" s="22"/>
      <c r="Q234" s="22"/>
      <c r="R234" s="22"/>
      <c r="S234" s="22"/>
      <c r="T234" s="22"/>
      <c r="U234" s="22"/>
      <c r="V234" s="22"/>
      <c r="W234" s="22"/>
      <c r="X234" s="22"/>
      <c r="Y234" s="22"/>
      <c r="Z234" s="22"/>
      <c r="AA234" s="22"/>
    </row>
    <row r="235" hidden="1">
      <c r="A235" s="21"/>
      <c r="B235" s="22"/>
      <c r="C235" s="64"/>
      <c r="D235" s="22"/>
      <c r="E235" s="22"/>
      <c r="F235" s="63"/>
      <c r="G235" s="64"/>
      <c r="H235" s="22"/>
      <c r="I235" s="21"/>
      <c r="J235" s="22"/>
      <c r="K235" s="21"/>
      <c r="L235" s="21"/>
      <c r="M235" s="22"/>
      <c r="N235" s="21"/>
      <c r="O235" s="22"/>
      <c r="P235" s="22"/>
      <c r="Q235" s="22"/>
      <c r="R235" s="22"/>
      <c r="S235" s="22"/>
      <c r="T235" s="22"/>
      <c r="U235" s="22"/>
      <c r="V235" s="22"/>
      <c r="W235" s="22"/>
      <c r="X235" s="22"/>
      <c r="Y235" s="22"/>
      <c r="Z235" s="22"/>
      <c r="AA235" s="22"/>
    </row>
    <row r="236" hidden="1">
      <c r="A236" s="21"/>
      <c r="B236" s="22"/>
      <c r="C236" s="64"/>
      <c r="D236" s="22"/>
      <c r="E236" s="22"/>
      <c r="F236" s="63"/>
      <c r="G236" s="64"/>
      <c r="H236" s="22"/>
      <c r="I236" s="21"/>
      <c r="J236" s="22"/>
      <c r="K236" s="21"/>
      <c r="L236" s="21"/>
      <c r="M236" s="22"/>
      <c r="N236" s="21"/>
      <c r="O236" s="22"/>
      <c r="P236" s="22"/>
      <c r="Q236" s="22"/>
      <c r="R236" s="22"/>
      <c r="S236" s="22"/>
      <c r="T236" s="22"/>
      <c r="U236" s="22"/>
      <c r="V236" s="22"/>
      <c r="W236" s="22"/>
      <c r="X236" s="22"/>
      <c r="Y236" s="22"/>
      <c r="Z236" s="22"/>
      <c r="AA236" s="22"/>
    </row>
    <row r="237" hidden="1">
      <c r="A237" s="21"/>
      <c r="B237" s="22"/>
      <c r="C237" s="64"/>
      <c r="D237" s="22"/>
      <c r="E237" s="22"/>
      <c r="F237" s="63"/>
      <c r="G237" s="64"/>
      <c r="H237" s="22"/>
      <c r="I237" s="21"/>
      <c r="J237" s="22"/>
      <c r="K237" s="21"/>
      <c r="L237" s="21"/>
      <c r="M237" s="22"/>
      <c r="N237" s="21"/>
      <c r="O237" s="22"/>
      <c r="P237" s="22"/>
      <c r="Q237" s="22"/>
      <c r="R237" s="22"/>
      <c r="S237" s="22"/>
      <c r="T237" s="22"/>
      <c r="U237" s="22"/>
      <c r="V237" s="22"/>
      <c r="W237" s="22"/>
      <c r="X237" s="22"/>
      <c r="Y237" s="22"/>
      <c r="Z237" s="22"/>
      <c r="AA237" s="22"/>
    </row>
    <row r="238" hidden="1">
      <c r="A238" s="21"/>
      <c r="B238" s="22"/>
      <c r="C238" s="64"/>
      <c r="D238" s="22"/>
      <c r="E238" s="22"/>
      <c r="F238" s="63"/>
      <c r="G238" s="64"/>
      <c r="H238" s="22"/>
      <c r="I238" s="21"/>
      <c r="J238" s="22"/>
      <c r="K238" s="21"/>
      <c r="L238" s="21"/>
      <c r="M238" s="22"/>
      <c r="N238" s="21"/>
      <c r="O238" s="22"/>
      <c r="P238" s="22"/>
      <c r="Q238" s="22"/>
      <c r="R238" s="22"/>
      <c r="S238" s="22"/>
      <c r="T238" s="22"/>
      <c r="U238" s="22"/>
      <c r="V238" s="22"/>
      <c r="W238" s="22"/>
      <c r="X238" s="22"/>
      <c r="Y238" s="22"/>
      <c r="Z238" s="22"/>
      <c r="AA238" s="22"/>
    </row>
    <row r="239" hidden="1">
      <c r="A239" s="21"/>
      <c r="B239" s="22"/>
      <c r="C239" s="64"/>
      <c r="D239" s="22"/>
      <c r="E239" s="22"/>
      <c r="F239" s="63"/>
      <c r="G239" s="64"/>
      <c r="H239" s="22"/>
      <c r="I239" s="21"/>
      <c r="J239" s="22"/>
      <c r="K239" s="21"/>
      <c r="L239" s="21"/>
      <c r="M239" s="22"/>
      <c r="N239" s="21"/>
      <c r="O239" s="22"/>
      <c r="P239" s="22"/>
      <c r="Q239" s="22"/>
      <c r="R239" s="22"/>
      <c r="S239" s="22"/>
      <c r="T239" s="22"/>
      <c r="U239" s="22"/>
      <c r="V239" s="22"/>
      <c r="W239" s="22"/>
      <c r="X239" s="22"/>
      <c r="Y239" s="22"/>
      <c r="Z239" s="22"/>
      <c r="AA239" s="22"/>
    </row>
    <row r="240" hidden="1">
      <c r="A240" s="21"/>
      <c r="B240" s="22"/>
      <c r="C240" s="64"/>
      <c r="D240" s="22"/>
      <c r="E240" s="22"/>
      <c r="F240" s="63"/>
      <c r="G240" s="64"/>
      <c r="H240" s="22"/>
      <c r="I240" s="21"/>
      <c r="J240" s="22"/>
      <c r="K240" s="21"/>
      <c r="L240" s="21"/>
      <c r="M240" s="22"/>
      <c r="N240" s="21"/>
      <c r="O240" s="22"/>
      <c r="P240" s="22"/>
      <c r="Q240" s="22"/>
      <c r="R240" s="22"/>
      <c r="S240" s="22"/>
      <c r="T240" s="22"/>
      <c r="U240" s="22"/>
      <c r="V240" s="22"/>
      <c r="W240" s="22"/>
      <c r="X240" s="22"/>
      <c r="Y240" s="22"/>
      <c r="Z240" s="22"/>
      <c r="AA240" s="22"/>
    </row>
    <row r="241" hidden="1">
      <c r="A241" s="21"/>
      <c r="B241" s="22"/>
      <c r="C241" s="64"/>
      <c r="D241" s="22"/>
      <c r="E241" s="22"/>
      <c r="F241" s="63"/>
      <c r="G241" s="64"/>
      <c r="H241" s="22"/>
      <c r="I241" s="21"/>
      <c r="J241" s="22"/>
      <c r="K241" s="21"/>
      <c r="L241" s="21"/>
      <c r="M241" s="22"/>
      <c r="N241" s="21"/>
      <c r="O241" s="22"/>
      <c r="P241" s="22"/>
      <c r="Q241" s="22"/>
      <c r="R241" s="22"/>
      <c r="S241" s="22"/>
      <c r="T241" s="22"/>
      <c r="U241" s="22"/>
      <c r="V241" s="22"/>
      <c r="W241" s="22"/>
      <c r="X241" s="22"/>
      <c r="Y241" s="22"/>
      <c r="Z241" s="22"/>
      <c r="AA241" s="22"/>
    </row>
    <row r="242" hidden="1">
      <c r="A242" s="21"/>
      <c r="B242" s="22"/>
      <c r="C242" s="64"/>
      <c r="D242" s="22"/>
      <c r="E242" s="22"/>
      <c r="F242" s="63"/>
      <c r="G242" s="64"/>
      <c r="H242" s="22"/>
      <c r="I242" s="21"/>
      <c r="J242" s="22"/>
      <c r="K242" s="21"/>
      <c r="L242" s="21"/>
      <c r="M242" s="22"/>
      <c r="N242" s="21"/>
      <c r="O242" s="22"/>
      <c r="P242" s="22"/>
      <c r="Q242" s="22"/>
      <c r="R242" s="22"/>
      <c r="S242" s="22"/>
      <c r="T242" s="22"/>
      <c r="U242" s="22"/>
      <c r="V242" s="22"/>
      <c r="W242" s="22"/>
      <c r="X242" s="22"/>
      <c r="Y242" s="22"/>
      <c r="Z242" s="22"/>
      <c r="AA242" s="22"/>
    </row>
    <row r="243" hidden="1">
      <c r="A243" s="21"/>
      <c r="B243" s="22"/>
      <c r="C243" s="64"/>
      <c r="D243" s="22"/>
      <c r="E243" s="22"/>
      <c r="F243" s="63"/>
      <c r="G243" s="64"/>
      <c r="H243" s="22"/>
      <c r="I243" s="21"/>
      <c r="J243" s="22"/>
      <c r="K243" s="21"/>
      <c r="L243" s="21"/>
      <c r="M243" s="22"/>
      <c r="N243" s="21"/>
      <c r="O243" s="22"/>
      <c r="P243" s="22"/>
      <c r="Q243" s="22"/>
      <c r="R243" s="22"/>
      <c r="S243" s="22"/>
      <c r="T243" s="22"/>
      <c r="U243" s="22"/>
      <c r="V243" s="22"/>
      <c r="W243" s="22"/>
      <c r="X243" s="22"/>
      <c r="Y243" s="22"/>
      <c r="Z243" s="22"/>
      <c r="AA243" s="22"/>
    </row>
    <row r="244" hidden="1">
      <c r="A244" s="21"/>
      <c r="B244" s="22"/>
      <c r="C244" s="64"/>
      <c r="D244" s="22"/>
      <c r="E244" s="22"/>
      <c r="F244" s="63"/>
      <c r="G244" s="64"/>
      <c r="H244" s="22"/>
      <c r="I244" s="21"/>
      <c r="J244" s="22"/>
      <c r="K244" s="21"/>
      <c r="L244" s="21"/>
      <c r="M244" s="22"/>
      <c r="N244" s="21"/>
      <c r="O244" s="22"/>
      <c r="P244" s="22"/>
      <c r="Q244" s="22"/>
      <c r="R244" s="22"/>
      <c r="S244" s="22"/>
      <c r="T244" s="22"/>
      <c r="U244" s="22"/>
      <c r="V244" s="22"/>
      <c r="W244" s="22"/>
      <c r="X244" s="22"/>
      <c r="Y244" s="22"/>
      <c r="Z244" s="22"/>
      <c r="AA244" s="22"/>
    </row>
    <row r="245" hidden="1">
      <c r="A245" s="21"/>
      <c r="B245" s="22"/>
      <c r="C245" s="64"/>
      <c r="D245" s="22"/>
      <c r="E245" s="22"/>
      <c r="F245" s="63"/>
      <c r="G245" s="64"/>
      <c r="H245" s="22"/>
      <c r="I245" s="21"/>
      <c r="J245" s="22"/>
      <c r="K245" s="21"/>
      <c r="L245" s="21"/>
      <c r="M245" s="22"/>
      <c r="N245" s="21"/>
      <c r="O245" s="22"/>
      <c r="P245" s="22"/>
      <c r="Q245" s="22"/>
      <c r="R245" s="22"/>
      <c r="S245" s="22"/>
      <c r="T245" s="22"/>
      <c r="U245" s="22"/>
      <c r="V245" s="22"/>
      <c r="W245" s="22"/>
      <c r="X245" s="22"/>
      <c r="Y245" s="22"/>
      <c r="Z245" s="22"/>
      <c r="AA245" s="22"/>
    </row>
    <row r="246" hidden="1">
      <c r="A246" s="21"/>
      <c r="B246" s="22"/>
      <c r="C246" s="64"/>
      <c r="D246" s="22"/>
      <c r="E246" s="22"/>
      <c r="F246" s="63"/>
      <c r="G246" s="64"/>
      <c r="H246" s="22"/>
      <c r="I246" s="21"/>
      <c r="J246" s="22"/>
      <c r="K246" s="21"/>
      <c r="L246" s="21"/>
      <c r="M246" s="22"/>
      <c r="N246" s="21"/>
      <c r="O246" s="22"/>
      <c r="P246" s="22"/>
      <c r="Q246" s="22"/>
      <c r="R246" s="22"/>
      <c r="S246" s="22"/>
      <c r="T246" s="22"/>
      <c r="U246" s="22"/>
      <c r="V246" s="22"/>
      <c r="W246" s="22"/>
      <c r="X246" s="22"/>
      <c r="Y246" s="22"/>
      <c r="Z246" s="22"/>
      <c r="AA246" s="22"/>
    </row>
    <row r="247" hidden="1">
      <c r="A247" s="21"/>
      <c r="B247" s="22"/>
      <c r="C247" s="64"/>
      <c r="D247" s="22"/>
      <c r="E247" s="22"/>
      <c r="F247" s="63"/>
      <c r="G247" s="64"/>
      <c r="H247" s="22"/>
      <c r="I247" s="21"/>
      <c r="J247" s="22"/>
      <c r="K247" s="21"/>
      <c r="L247" s="21"/>
      <c r="M247" s="22"/>
      <c r="N247" s="21"/>
      <c r="O247" s="22"/>
      <c r="P247" s="22"/>
      <c r="Q247" s="22"/>
      <c r="R247" s="22"/>
      <c r="S247" s="22"/>
      <c r="T247" s="22"/>
      <c r="U247" s="22"/>
      <c r="V247" s="22"/>
      <c r="W247" s="22"/>
      <c r="X247" s="22"/>
      <c r="Y247" s="22"/>
      <c r="Z247" s="22"/>
      <c r="AA247" s="22"/>
    </row>
    <row r="248" hidden="1">
      <c r="A248" s="21"/>
      <c r="B248" s="22"/>
      <c r="C248" s="64"/>
      <c r="D248" s="22"/>
      <c r="E248" s="22"/>
      <c r="F248" s="63"/>
      <c r="G248" s="64"/>
      <c r="H248" s="22"/>
      <c r="I248" s="21"/>
      <c r="J248" s="22"/>
      <c r="K248" s="21"/>
      <c r="L248" s="21"/>
      <c r="M248" s="22"/>
      <c r="N248" s="21"/>
      <c r="O248" s="22"/>
      <c r="P248" s="22"/>
      <c r="Q248" s="22"/>
      <c r="R248" s="22"/>
      <c r="S248" s="22"/>
      <c r="T248" s="22"/>
      <c r="U248" s="22"/>
      <c r="V248" s="22"/>
      <c r="W248" s="22"/>
      <c r="X248" s="22"/>
      <c r="Y248" s="22"/>
      <c r="Z248" s="22"/>
      <c r="AA248" s="22"/>
    </row>
    <row r="249" hidden="1">
      <c r="A249" s="21"/>
      <c r="B249" s="22"/>
      <c r="C249" s="64"/>
      <c r="D249" s="22"/>
      <c r="E249" s="22"/>
      <c r="F249" s="63"/>
      <c r="G249" s="64"/>
      <c r="H249" s="22"/>
      <c r="I249" s="21"/>
      <c r="J249" s="22"/>
      <c r="K249" s="21"/>
      <c r="L249" s="21"/>
      <c r="M249" s="22"/>
      <c r="N249" s="21"/>
      <c r="O249" s="22"/>
      <c r="P249" s="22"/>
      <c r="Q249" s="22"/>
      <c r="R249" s="22"/>
      <c r="S249" s="22"/>
      <c r="T249" s="22"/>
      <c r="U249" s="22"/>
      <c r="V249" s="22"/>
      <c r="W249" s="22"/>
      <c r="X249" s="22"/>
      <c r="Y249" s="22"/>
      <c r="Z249" s="22"/>
      <c r="AA249" s="22"/>
    </row>
    <row r="250" hidden="1">
      <c r="A250" s="21"/>
      <c r="B250" s="22"/>
      <c r="C250" s="64"/>
      <c r="D250" s="22"/>
      <c r="E250" s="22"/>
      <c r="F250" s="63"/>
      <c r="G250" s="64"/>
      <c r="H250" s="22"/>
      <c r="I250" s="21"/>
      <c r="J250" s="22"/>
      <c r="K250" s="21"/>
      <c r="L250" s="21"/>
      <c r="M250" s="22"/>
      <c r="N250" s="21"/>
      <c r="O250" s="22"/>
      <c r="P250" s="22"/>
      <c r="Q250" s="22"/>
      <c r="R250" s="22"/>
      <c r="S250" s="22"/>
      <c r="T250" s="22"/>
      <c r="U250" s="22"/>
      <c r="V250" s="22"/>
      <c r="W250" s="22"/>
      <c r="X250" s="22"/>
      <c r="Y250" s="22"/>
      <c r="Z250" s="22"/>
      <c r="AA250" s="22"/>
    </row>
    <row r="251" hidden="1">
      <c r="A251" s="21"/>
      <c r="B251" s="22"/>
      <c r="C251" s="64"/>
      <c r="D251" s="22"/>
      <c r="E251" s="22"/>
      <c r="F251" s="63"/>
      <c r="G251" s="64"/>
      <c r="H251" s="22"/>
      <c r="I251" s="21"/>
      <c r="J251" s="22"/>
      <c r="K251" s="21"/>
      <c r="L251" s="21"/>
      <c r="M251" s="22"/>
      <c r="N251" s="21"/>
      <c r="O251" s="22"/>
      <c r="P251" s="22"/>
      <c r="Q251" s="22"/>
      <c r="R251" s="22"/>
      <c r="S251" s="22"/>
      <c r="T251" s="22"/>
      <c r="U251" s="22"/>
      <c r="V251" s="22"/>
      <c r="W251" s="22"/>
      <c r="X251" s="22"/>
      <c r="Y251" s="22"/>
      <c r="Z251" s="22"/>
      <c r="AA251" s="22"/>
    </row>
    <row r="252" hidden="1">
      <c r="A252" s="21"/>
      <c r="B252" s="22"/>
      <c r="C252" s="64"/>
      <c r="D252" s="22"/>
      <c r="E252" s="22"/>
      <c r="F252" s="63"/>
      <c r="G252" s="64"/>
      <c r="H252" s="22"/>
      <c r="I252" s="21"/>
      <c r="J252" s="22"/>
      <c r="K252" s="21"/>
      <c r="L252" s="21"/>
      <c r="M252" s="22"/>
      <c r="N252" s="21"/>
      <c r="O252" s="22"/>
      <c r="P252" s="22"/>
      <c r="Q252" s="22"/>
      <c r="R252" s="22"/>
      <c r="S252" s="22"/>
      <c r="T252" s="22"/>
      <c r="U252" s="22"/>
      <c r="V252" s="22"/>
      <c r="W252" s="22"/>
      <c r="X252" s="22"/>
      <c r="Y252" s="22"/>
      <c r="Z252" s="22"/>
      <c r="AA252" s="22"/>
    </row>
    <row r="253" hidden="1">
      <c r="A253" s="21"/>
      <c r="B253" s="22"/>
      <c r="C253" s="64"/>
      <c r="D253" s="22"/>
      <c r="E253" s="22"/>
      <c r="F253" s="63"/>
      <c r="G253" s="64"/>
      <c r="H253" s="22"/>
      <c r="I253" s="21"/>
      <c r="J253" s="22"/>
      <c r="K253" s="21"/>
      <c r="L253" s="21"/>
      <c r="M253" s="22"/>
      <c r="N253" s="21"/>
      <c r="O253" s="22"/>
      <c r="P253" s="22"/>
      <c r="Q253" s="22"/>
      <c r="R253" s="22"/>
      <c r="S253" s="22"/>
      <c r="T253" s="22"/>
      <c r="U253" s="22"/>
      <c r="V253" s="22"/>
      <c r="W253" s="22"/>
      <c r="X253" s="22"/>
      <c r="Y253" s="22"/>
      <c r="Z253" s="22"/>
      <c r="AA253" s="22"/>
    </row>
    <row r="254" hidden="1">
      <c r="A254" s="21"/>
      <c r="B254" s="22"/>
      <c r="C254" s="64"/>
      <c r="D254" s="22"/>
      <c r="E254" s="22"/>
      <c r="F254" s="63"/>
      <c r="G254" s="64"/>
      <c r="H254" s="22"/>
      <c r="I254" s="21"/>
      <c r="J254" s="22"/>
      <c r="K254" s="21"/>
      <c r="L254" s="21"/>
      <c r="M254" s="22"/>
      <c r="N254" s="21"/>
      <c r="O254" s="22"/>
      <c r="P254" s="22"/>
      <c r="Q254" s="22"/>
      <c r="R254" s="22"/>
      <c r="S254" s="22"/>
      <c r="T254" s="22"/>
      <c r="U254" s="22"/>
      <c r="V254" s="22"/>
      <c r="W254" s="22"/>
      <c r="X254" s="22"/>
      <c r="Y254" s="22"/>
      <c r="Z254" s="22"/>
      <c r="AA254" s="22"/>
    </row>
    <row r="255" hidden="1">
      <c r="A255" s="21"/>
      <c r="B255" s="22"/>
      <c r="C255" s="64"/>
      <c r="D255" s="22"/>
      <c r="E255" s="22"/>
      <c r="F255" s="63"/>
      <c r="G255" s="64"/>
      <c r="H255" s="22"/>
      <c r="I255" s="21"/>
      <c r="J255" s="22"/>
      <c r="K255" s="21"/>
      <c r="L255" s="21"/>
      <c r="M255" s="22"/>
      <c r="N255" s="21"/>
      <c r="O255" s="22"/>
      <c r="P255" s="22"/>
      <c r="Q255" s="22"/>
      <c r="R255" s="22"/>
      <c r="S255" s="22"/>
      <c r="T255" s="22"/>
      <c r="U255" s="22"/>
      <c r="V255" s="22"/>
      <c r="W255" s="22"/>
      <c r="X255" s="22"/>
      <c r="Y255" s="22"/>
      <c r="Z255" s="22"/>
      <c r="AA255" s="22"/>
    </row>
    <row r="256" hidden="1">
      <c r="A256" s="21"/>
      <c r="B256" s="22"/>
      <c r="C256" s="64"/>
      <c r="D256" s="22"/>
      <c r="E256" s="22"/>
      <c r="F256" s="63"/>
      <c r="G256" s="64"/>
      <c r="H256" s="22"/>
      <c r="I256" s="21"/>
      <c r="J256" s="22"/>
      <c r="K256" s="21"/>
      <c r="L256" s="21"/>
      <c r="M256" s="22"/>
      <c r="N256" s="21"/>
      <c r="O256" s="22"/>
      <c r="P256" s="22"/>
      <c r="Q256" s="22"/>
      <c r="R256" s="22"/>
      <c r="S256" s="22"/>
      <c r="T256" s="22"/>
      <c r="U256" s="22"/>
      <c r="V256" s="22"/>
      <c r="W256" s="22"/>
      <c r="X256" s="22"/>
      <c r="Y256" s="22"/>
      <c r="Z256" s="22"/>
      <c r="AA256" s="22"/>
    </row>
    <row r="257" hidden="1">
      <c r="A257" s="21"/>
      <c r="B257" s="22"/>
      <c r="C257" s="64"/>
      <c r="D257" s="22"/>
      <c r="E257" s="22"/>
      <c r="F257" s="63"/>
      <c r="G257" s="64"/>
      <c r="H257" s="22"/>
      <c r="I257" s="21"/>
      <c r="J257" s="22"/>
      <c r="K257" s="21"/>
      <c r="L257" s="21"/>
      <c r="M257" s="22"/>
      <c r="N257" s="21"/>
      <c r="O257" s="22"/>
      <c r="P257" s="22"/>
      <c r="Q257" s="22"/>
      <c r="R257" s="22"/>
      <c r="S257" s="22"/>
      <c r="T257" s="22"/>
      <c r="U257" s="22"/>
      <c r="V257" s="22"/>
      <c r="W257" s="22"/>
      <c r="X257" s="22"/>
      <c r="Y257" s="22"/>
      <c r="Z257" s="22"/>
      <c r="AA257" s="22"/>
    </row>
    <row r="258" hidden="1">
      <c r="A258" s="21"/>
      <c r="B258" s="22"/>
      <c r="C258" s="64"/>
      <c r="D258" s="22"/>
      <c r="E258" s="22"/>
      <c r="F258" s="63"/>
      <c r="G258" s="64"/>
      <c r="H258" s="22"/>
      <c r="I258" s="21"/>
      <c r="J258" s="22"/>
      <c r="K258" s="21"/>
      <c r="L258" s="21"/>
      <c r="M258" s="22"/>
      <c r="N258" s="21"/>
      <c r="O258" s="22"/>
      <c r="P258" s="22"/>
      <c r="Q258" s="22"/>
      <c r="R258" s="22"/>
      <c r="S258" s="22"/>
      <c r="T258" s="22"/>
      <c r="U258" s="22"/>
      <c r="V258" s="22"/>
      <c r="W258" s="22"/>
      <c r="X258" s="22"/>
      <c r="Y258" s="22"/>
      <c r="Z258" s="22"/>
      <c r="AA258" s="22"/>
    </row>
    <row r="259" hidden="1">
      <c r="A259" s="21"/>
      <c r="B259" s="22"/>
      <c r="C259" s="64"/>
      <c r="D259" s="22"/>
      <c r="E259" s="22"/>
      <c r="F259" s="63"/>
      <c r="G259" s="64"/>
      <c r="H259" s="22"/>
      <c r="I259" s="21"/>
      <c r="J259" s="22"/>
      <c r="K259" s="21"/>
      <c r="L259" s="21"/>
      <c r="M259" s="22"/>
      <c r="N259" s="21"/>
      <c r="O259" s="22"/>
      <c r="P259" s="22"/>
      <c r="Q259" s="22"/>
      <c r="R259" s="22"/>
      <c r="S259" s="22"/>
      <c r="T259" s="22"/>
      <c r="U259" s="22"/>
      <c r="V259" s="22"/>
      <c r="W259" s="22"/>
      <c r="X259" s="22"/>
      <c r="Y259" s="22"/>
      <c r="Z259" s="22"/>
      <c r="AA259" s="22"/>
    </row>
    <row r="260" hidden="1">
      <c r="A260" s="21"/>
      <c r="B260" s="22"/>
      <c r="C260" s="64"/>
      <c r="D260" s="22"/>
      <c r="E260" s="22"/>
      <c r="F260" s="63"/>
      <c r="G260" s="64"/>
      <c r="H260" s="22"/>
      <c r="I260" s="21"/>
      <c r="J260" s="22"/>
      <c r="K260" s="21"/>
      <c r="L260" s="21"/>
      <c r="M260" s="22"/>
      <c r="N260" s="21"/>
      <c r="O260" s="22"/>
      <c r="P260" s="22"/>
      <c r="Q260" s="22"/>
      <c r="R260" s="22"/>
      <c r="S260" s="22"/>
      <c r="T260" s="22"/>
      <c r="U260" s="22"/>
      <c r="V260" s="22"/>
      <c r="W260" s="22"/>
      <c r="X260" s="22"/>
      <c r="Y260" s="22"/>
      <c r="Z260" s="22"/>
      <c r="AA260" s="22"/>
    </row>
    <row r="261" hidden="1">
      <c r="A261" s="21"/>
      <c r="B261" s="22"/>
      <c r="C261" s="64"/>
      <c r="D261" s="22"/>
      <c r="E261" s="22"/>
      <c r="F261" s="63"/>
      <c r="G261" s="64"/>
      <c r="H261" s="22"/>
      <c r="I261" s="21"/>
      <c r="J261" s="22"/>
      <c r="K261" s="21"/>
      <c r="L261" s="21"/>
      <c r="M261" s="22"/>
      <c r="N261" s="21"/>
      <c r="O261" s="22"/>
      <c r="P261" s="22"/>
      <c r="Q261" s="22"/>
      <c r="R261" s="22"/>
      <c r="S261" s="22"/>
      <c r="T261" s="22"/>
      <c r="U261" s="22"/>
      <c r="V261" s="22"/>
      <c r="W261" s="22"/>
      <c r="X261" s="22"/>
      <c r="Y261" s="22"/>
      <c r="Z261" s="22"/>
      <c r="AA261" s="22"/>
    </row>
    <row r="262" hidden="1">
      <c r="A262" s="21"/>
      <c r="B262" s="22"/>
      <c r="C262" s="64"/>
      <c r="D262" s="22"/>
      <c r="E262" s="22"/>
      <c r="F262" s="63"/>
      <c r="G262" s="64"/>
      <c r="H262" s="22"/>
      <c r="I262" s="21"/>
      <c r="J262" s="22"/>
      <c r="K262" s="21"/>
      <c r="L262" s="21"/>
      <c r="M262" s="22"/>
      <c r="N262" s="21"/>
      <c r="O262" s="22"/>
      <c r="P262" s="22"/>
      <c r="Q262" s="22"/>
      <c r="R262" s="22"/>
      <c r="S262" s="22"/>
      <c r="T262" s="22"/>
      <c r="U262" s="22"/>
      <c r="V262" s="22"/>
      <c r="W262" s="22"/>
      <c r="X262" s="22"/>
      <c r="Y262" s="22"/>
      <c r="Z262" s="22"/>
      <c r="AA262" s="22"/>
    </row>
    <row r="263" hidden="1">
      <c r="A263" s="21"/>
      <c r="B263" s="22"/>
      <c r="C263" s="64"/>
      <c r="D263" s="22"/>
      <c r="E263" s="22"/>
      <c r="F263" s="63"/>
      <c r="G263" s="64"/>
      <c r="H263" s="22"/>
      <c r="I263" s="21"/>
      <c r="J263" s="22"/>
      <c r="K263" s="21"/>
      <c r="L263" s="21"/>
      <c r="M263" s="22"/>
      <c r="N263" s="21"/>
      <c r="O263" s="22"/>
      <c r="P263" s="22"/>
      <c r="Q263" s="22"/>
      <c r="R263" s="22"/>
      <c r="S263" s="22"/>
      <c r="T263" s="22"/>
      <c r="U263" s="22"/>
      <c r="V263" s="22"/>
      <c r="W263" s="22"/>
      <c r="X263" s="22"/>
      <c r="Y263" s="22"/>
      <c r="Z263" s="22"/>
      <c r="AA263" s="22"/>
    </row>
    <row r="264" hidden="1">
      <c r="A264" s="21"/>
      <c r="B264" s="22"/>
      <c r="C264" s="64"/>
      <c r="D264" s="22"/>
      <c r="E264" s="22"/>
      <c r="F264" s="63"/>
      <c r="G264" s="64"/>
      <c r="H264" s="22"/>
      <c r="I264" s="21"/>
      <c r="J264" s="22"/>
      <c r="K264" s="21"/>
      <c r="L264" s="21"/>
      <c r="M264" s="22"/>
      <c r="N264" s="21"/>
      <c r="O264" s="22"/>
      <c r="P264" s="22"/>
      <c r="Q264" s="22"/>
      <c r="R264" s="22"/>
      <c r="S264" s="22"/>
      <c r="T264" s="22"/>
      <c r="U264" s="22"/>
      <c r="V264" s="22"/>
      <c r="W264" s="22"/>
      <c r="X264" s="22"/>
      <c r="Y264" s="22"/>
      <c r="Z264" s="22"/>
      <c r="AA264" s="22"/>
    </row>
    <row r="265" hidden="1">
      <c r="A265" s="21"/>
      <c r="B265" s="22"/>
      <c r="C265" s="64"/>
      <c r="D265" s="22"/>
      <c r="E265" s="22"/>
      <c r="F265" s="63"/>
      <c r="G265" s="64"/>
      <c r="H265" s="22"/>
      <c r="I265" s="21"/>
      <c r="J265" s="22"/>
      <c r="K265" s="21"/>
      <c r="L265" s="21"/>
      <c r="M265" s="22"/>
      <c r="N265" s="21"/>
      <c r="O265" s="22"/>
      <c r="P265" s="22"/>
      <c r="Q265" s="22"/>
      <c r="R265" s="22"/>
      <c r="S265" s="22"/>
      <c r="T265" s="22"/>
      <c r="U265" s="22"/>
      <c r="V265" s="22"/>
      <c r="W265" s="22"/>
      <c r="X265" s="22"/>
      <c r="Y265" s="22"/>
      <c r="Z265" s="22"/>
      <c r="AA265" s="22"/>
    </row>
    <row r="266" hidden="1">
      <c r="A266" s="21"/>
      <c r="B266" s="22"/>
      <c r="C266" s="64"/>
      <c r="D266" s="22"/>
      <c r="E266" s="22"/>
      <c r="F266" s="63"/>
      <c r="G266" s="64"/>
      <c r="H266" s="22"/>
      <c r="I266" s="21"/>
      <c r="J266" s="22"/>
      <c r="K266" s="21"/>
      <c r="L266" s="21"/>
      <c r="M266" s="22"/>
      <c r="N266" s="21"/>
      <c r="O266" s="22"/>
      <c r="P266" s="22"/>
      <c r="Q266" s="22"/>
      <c r="R266" s="22"/>
      <c r="S266" s="22"/>
      <c r="T266" s="22"/>
      <c r="U266" s="22"/>
      <c r="V266" s="22"/>
      <c r="W266" s="22"/>
      <c r="X266" s="22"/>
      <c r="Y266" s="22"/>
      <c r="Z266" s="22"/>
      <c r="AA266" s="22"/>
    </row>
    <row r="267" hidden="1">
      <c r="A267" s="21"/>
      <c r="B267" s="22"/>
      <c r="C267" s="64"/>
      <c r="D267" s="22"/>
      <c r="E267" s="22"/>
      <c r="F267" s="63"/>
      <c r="G267" s="64"/>
      <c r="H267" s="22"/>
      <c r="I267" s="21"/>
      <c r="J267" s="22"/>
      <c r="K267" s="21"/>
      <c r="L267" s="21"/>
      <c r="M267" s="22"/>
      <c r="N267" s="21"/>
      <c r="O267" s="22"/>
      <c r="P267" s="22"/>
      <c r="Q267" s="22"/>
      <c r="R267" s="22"/>
      <c r="S267" s="22"/>
      <c r="T267" s="22"/>
      <c r="U267" s="22"/>
      <c r="V267" s="22"/>
      <c r="W267" s="22"/>
      <c r="X267" s="22"/>
      <c r="Y267" s="22"/>
      <c r="Z267" s="22"/>
      <c r="AA267" s="22"/>
    </row>
    <row r="268" hidden="1">
      <c r="A268" s="21"/>
      <c r="B268" s="22"/>
      <c r="C268" s="64"/>
      <c r="D268" s="22"/>
      <c r="E268" s="22"/>
      <c r="F268" s="63"/>
      <c r="G268" s="64"/>
      <c r="H268" s="22"/>
      <c r="I268" s="21"/>
      <c r="J268" s="22"/>
      <c r="K268" s="21"/>
      <c r="L268" s="21"/>
      <c r="M268" s="22"/>
      <c r="N268" s="21"/>
      <c r="O268" s="22"/>
      <c r="P268" s="22"/>
      <c r="Q268" s="22"/>
      <c r="R268" s="22"/>
      <c r="S268" s="22"/>
      <c r="T268" s="22"/>
      <c r="U268" s="22"/>
      <c r="V268" s="22"/>
      <c r="W268" s="22"/>
      <c r="X268" s="22"/>
      <c r="Y268" s="22"/>
      <c r="Z268" s="22"/>
      <c r="AA268" s="22"/>
    </row>
    <row r="269" hidden="1">
      <c r="A269" s="21"/>
      <c r="B269" s="22"/>
      <c r="C269" s="64"/>
      <c r="D269" s="22"/>
      <c r="E269" s="22"/>
      <c r="F269" s="63"/>
      <c r="G269" s="64"/>
      <c r="H269" s="22"/>
      <c r="I269" s="21"/>
      <c r="J269" s="22"/>
      <c r="K269" s="21"/>
      <c r="L269" s="21"/>
      <c r="M269" s="22"/>
      <c r="N269" s="21"/>
      <c r="O269" s="22"/>
      <c r="P269" s="22"/>
      <c r="Q269" s="22"/>
      <c r="R269" s="22"/>
      <c r="S269" s="22"/>
      <c r="T269" s="22"/>
      <c r="U269" s="22"/>
      <c r="V269" s="22"/>
      <c r="W269" s="22"/>
      <c r="X269" s="22"/>
      <c r="Y269" s="22"/>
      <c r="Z269" s="22"/>
      <c r="AA269" s="22"/>
    </row>
    <row r="270" hidden="1">
      <c r="A270" s="21"/>
      <c r="B270" s="22"/>
      <c r="C270" s="64"/>
      <c r="D270" s="22"/>
      <c r="E270" s="22"/>
      <c r="F270" s="63"/>
      <c r="G270" s="64"/>
      <c r="H270" s="22"/>
      <c r="I270" s="21"/>
      <c r="J270" s="22"/>
      <c r="K270" s="21"/>
      <c r="L270" s="21"/>
      <c r="M270" s="22"/>
      <c r="N270" s="21"/>
      <c r="O270" s="22"/>
      <c r="P270" s="22"/>
      <c r="Q270" s="22"/>
      <c r="R270" s="22"/>
      <c r="S270" s="22"/>
      <c r="T270" s="22"/>
      <c r="U270" s="22"/>
      <c r="V270" s="22"/>
      <c r="W270" s="22"/>
      <c r="X270" s="22"/>
      <c r="Y270" s="22"/>
      <c r="Z270" s="22"/>
      <c r="AA270" s="22"/>
    </row>
    <row r="271" hidden="1">
      <c r="A271" s="21"/>
      <c r="B271" s="22"/>
      <c r="C271" s="64"/>
      <c r="D271" s="22"/>
      <c r="E271" s="22"/>
      <c r="F271" s="63"/>
      <c r="G271" s="64"/>
      <c r="H271" s="22"/>
      <c r="I271" s="21"/>
      <c r="J271" s="22"/>
      <c r="K271" s="21"/>
      <c r="L271" s="21"/>
      <c r="M271" s="22"/>
      <c r="N271" s="21"/>
      <c r="O271" s="22"/>
      <c r="P271" s="22"/>
      <c r="Q271" s="22"/>
      <c r="R271" s="22"/>
      <c r="S271" s="22"/>
      <c r="T271" s="22"/>
      <c r="U271" s="22"/>
      <c r="V271" s="22"/>
      <c r="W271" s="22"/>
      <c r="X271" s="22"/>
      <c r="Y271" s="22"/>
      <c r="Z271" s="22"/>
      <c r="AA271" s="22"/>
    </row>
    <row r="272" hidden="1">
      <c r="A272" s="21"/>
      <c r="B272" s="22"/>
      <c r="C272" s="64"/>
      <c r="D272" s="22"/>
      <c r="E272" s="22"/>
      <c r="F272" s="63"/>
      <c r="G272" s="64"/>
      <c r="H272" s="22"/>
      <c r="I272" s="21"/>
      <c r="J272" s="22"/>
      <c r="K272" s="21"/>
      <c r="L272" s="21"/>
      <c r="M272" s="22"/>
      <c r="N272" s="21"/>
      <c r="O272" s="22"/>
      <c r="P272" s="22"/>
      <c r="Q272" s="22"/>
      <c r="R272" s="22"/>
      <c r="S272" s="22"/>
      <c r="T272" s="22"/>
      <c r="U272" s="22"/>
      <c r="V272" s="22"/>
      <c r="W272" s="22"/>
      <c r="X272" s="22"/>
      <c r="Y272" s="22"/>
      <c r="Z272" s="22"/>
      <c r="AA272" s="22"/>
    </row>
    <row r="273" hidden="1">
      <c r="A273" s="21"/>
      <c r="B273" s="22"/>
      <c r="C273" s="64"/>
      <c r="D273" s="22"/>
      <c r="E273" s="22"/>
      <c r="F273" s="63"/>
      <c r="G273" s="64"/>
      <c r="H273" s="22"/>
      <c r="I273" s="21"/>
      <c r="J273" s="22"/>
      <c r="K273" s="21"/>
      <c r="L273" s="21"/>
      <c r="M273" s="22"/>
      <c r="N273" s="21"/>
      <c r="O273" s="22"/>
      <c r="P273" s="22"/>
      <c r="Q273" s="22"/>
      <c r="R273" s="22"/>
      <c r="S273" s="22"/>
      <c r="T273" s="22"/>
      <c r="U273" s="22"/>
      <c r="V273" s="22"/>
      <c r="W273" s="22"/>
      <c r="X273" s="22"/>
      <c r="Y273" s="22"/>
      <c r="Z273" s="22"/>
      <c r="AA273" s="22"/>
    </row>
    <row r="274" hidden="1">
      <c r="A274" s="21"/>
      <c r="B274" s="22"/>
      <c r="C274" s="64"/>
      <c r="D274" s="22"/>
      <c r="E274" s="22"/>
      <c r="F274" s="63"/>
      <c r="G274" s="64"/>
      <c r="H274" s="22"/>
      <c r="I274" s="21"/>
      <c r="J274" s="22"/>
      <c r="K274" s="21"/>
      <c r="L274" s="21"/>
      <c r="M274" s="22"/>
      <c r="N274" s="21"/>
      <c r="O274" s="22"/>
      <c r="P274" s="22"/>
      <c r="Q274" s="22"/>
      <c r="R274" s="22"/>
      <c r="S274" s="22"/>
      <c r="T274" s="22"/>
      <c r="U274" s="22"/>
      <c r="V274" s="22"/>
      <c r="W274" s="22"/>
      <c r="X274" s="22"/>
      <c r="Y274" s="22"/>
      <c r="Z274" s="22"/>
      <c r="AA274" s="22"/>
    </row>
    <row r="275" hidden="1">
      <c r="A275" s="21"/>
      <c r="B275" s="22"/>
      <c r="C275" s="64"/>
      <c r="D275" s="22"/>
      <c r="E275" s="22"/>
      <c r="F275" s="63"/>
      <c r="G275" s="64"/>
      <c r="H275" s="22"/>
      <c r="I275" s="21"/>
      <c r="J275" s="22"/>
      <c r="K275" s="21"/>
      <c r="L275" s="21"/>
      <c r="M275" s="22"/>
      <c r="N275" s="21"/>
      <c r="O275" s="22"/>
      <c r="P275" s="22"/>
      <c r="Q275" s="22"/>
      <c r="R275" s="22"/>
      <c r="S275" s="22"/>
      <c r="T275" s="22"/>
      <c r="U275" s="22"/>
      <c r="V275" s="22"/>
      <c r="W275" s="22"/>
      <c r="X275" s="22"/>
      <c r="Y275" s="22"/>
      <c r="Z275" s="22"/>
      <c r="AA275" s="22"/>
    </row>
    <row r="276" hidden="1">
      <c r="A276" s="21"/>
      <c r="B276" s="22"/>
      <c r="C276" s="64"/>
      <c r="D276" s="22"/>
      <c r="E276" s="22"/>
      <c r="F276" s="63"/>
      <c r="G276" s="64"/>
      <c r="H276" s="22"/>
      <c r="I276" s="21"/>
      <c r="J276" s="22"/>
      <c r="K276" s="21"/>
      <c r="L276" s="21"/>
      <c r="M276" s="22"/>
      <c r="N276" s="21"/>
      <c r="O276" s="22"/>
      <c r="P276" s="22"/>
      <c r="Q276" s="22"/>
      <c r="R276" s="22"/>
      <c r="S276" s="22"/>
      <c r="T276" s="22"/>
      <c r="U276" s="22"/>
      <c r="V276" s="22"/>
      <c r="W276" s="22"/>
      <c r="X276" s="22"/>
      <c r="Y276" s="22"/>
      <c r="Z276" s="22"/>
      <c r="AA276" s="22"/>
    </row>
    <row r="277" hidden="1">
      <c r="A277" s="21"/>
      <c r="B277" s="22"/>
      <c r="C277" s="64"/>
      <c r="D277" s="22"/>
      <c r="E277" s="22"/>
      <c r="F277" s="63"/>
      <c r="G277" s="64"/>
      <c r="H277" s="22"/>
      <c r="I277" s="21"/>
      <c r="J277" s="22"/>
      <c r="K277" s="21"/>
      <c r="L277" s="21"/>
      <c r="M277" s="22"/>
      <c r="N277" s="21"/>
      <c r="O277" s="22"/>
      <c r="P277" s="22"/>
      <c r="Q277" s="22"/>
      <c r="R277" s="22"/>
      <c r="S277" s="22"/>
      <c r="T277" s="22"/>
      <c r="U277" s="22"/>
      <c r="V277" s="22"/>
      <c r="W277" s="22"/>
      <c r="X277" s="22"/>
      <c r="Y277" s="22"/>
      <c r="Z277" s="22"/>
      <c r="AA277" s="22"/>
    </row>
    <row r="278" hidden="1">
      <c r="A278" s="21"/>
      <c r="B278" s="22"/>
      <c r="C278" s="64"/>
      <c r="D278" s="22"/>
      <c r="E278" s="22"/>
      <c r="F278" s="63"/>
      <c r="G278" s="64"/>
      <c r="H278" s="22"/>
      <c r="I278" s="21"/>
      <c r="J278" s="22"/>
      <c r="K278" s="21"/>
      <c r="L278" s="21"/>
      <c r="M278" s="22"/>
      <c r="N278" s="21"/>
      <c r="O278" s="22"/>
      <c r="P278" s="22"/>
      <c r="Q278" s="22"/>
      <c r="R278" s="22"/>
      <c r="S278" s="22"/>
      <c r="T278" s="22"/>
      <c r="U278" s="22"/>
      <c r="V278" s="22"/>
      <c r="W278" s="22"/>
      <c r="X278" s="22"/>
      <c r="Y278" s="22"/>
      <c r="Z278" s="22"/>
      <c r="AA278" s="22"/>
    </row>
    <row r="279" hidden="1">
      <c r="A279" s="21"/>
      <c r="B279" s="22"/>
      <c r="C279" s="64"/>
      <c r="D279" s="22"/>
      <c r="E279" s="22"/>
      <c r="F279" s="63"/>
      <c r="G279" s="64"/>
      <c r="H279" s="22"/>
      <c r="I279" s="21"/>
      <c r="J279" s="22"/>
      <c r="K279" s="21"/>
      <c r="L279" s="21"/>
      <c r="M279" s="22"/>
      <c r="N279" s="21"/>
      <c r="O279" s="22"/>
      <c r="P279" s="22"/>
      <c r="Q279" s="22"/>
      <c r="R279" s="22"/>
      <c r="S279" s="22"/>
      <c r="T279" s="22"/>
      <c r="U279" s="22"/>
      <c r="V279" s="22"/>
      <c r="W279" s="22"/>
      <c r="X279" s="22"/>
      <c r="Y279" s="22"/>
      <c r="Z279" s="22"/>
      <c r="AA279" s="22"/>
    </row>
    <row r="280" hidden="1">
      <c r="A280" s="21"/>
      <c r="B280" s="22"/>
      <c r="C280" s="64"/>
      <c r="D280" s="22"/>
      <c r="E280" s="22"/>
      <c r="F280" s="63"/>
      <c r="G280" s="64"/>
      <c r="H280" s="22"/>
      <c r="I280" s="21"/>
      <c r="J280" s="22"/>
      <c r="K280" s="21"/>
      <c r="L280" s="21"/>
      <c r="M280" s="22"/>
      <c r="N280" s="21"/>
      <c r="O280" s="22"/>
      <c r="P280" s="22"/>
      <c r="Q280" s="22"/>
      <c r="R280" s="22"/>
      <c r="S280" s="22"/>
      <c r="T280" s="22"/>
      <c r="U280" s="22"/>
      <c r="V280" s="22"/>
      <c r="W280" s="22"/>
      <c r="X280" s="22"/>
      <c r="Y280" s="22"/>
      <c r="Z280" s="22"/>
      <c r="AA280" s="22"/>
    </row>
    <row r="281" hidden="1">
      <c r="A281" s="21"/>
      <c r="B281" s="22"/>
      <c r="C281" s="64"/>
      <c r="D281" s="22"/>
      <c r="E281" s="22"/>
      <c r="F281" s="63"/>
      <c r="G281" s="64"/>
      <c r="H281" s="22"/>
      <c r="I281" s="21"/>
      <c r="J281" s="22"/>
      <c r="K281" s="21"/>
      <c r="L281" s="21"/>
      <c r="M281" s="22"/>
      <c r="N281" s="21"/>
      <c r="O281" s="22"/>
      <c r="P281" s="22"/>
      <c r="Q281" s="22"/>
      <c r="R281" s="22"/>
      <c r="S281" s="22"/>
      <c r="T281" s="22"/>
      <c r="U281" s="22"/>
      <c r="V281" s="22"/>
      <c r="W281" s="22"/>
      <c r="X281" s="22"/>
      <c r="Y281" s="22"/>
      <c r="Z281" s="22"/>
      <c r="AA281" s="22"/>
    </row>
    <row r="282" hidden="1">
      <c r="A282" s="21"/>
      <c r="B282" s="22"/>
      <c r="C282" s="64"/>
      <c r="D282" s="22"/>
      <c r="E282" s="22"/>
      <c r="F282" s="63"/>
      <c r="G282" s="64"/>
      <c r="H282" s="22"/>
      <c r="I282" s="21"/>
      <c r="J282" s="22"/>
      <c r="K282" s="21"/>
      <c r="L282" s="21"/>
      <c r="M282" s="22"/>
      <c r="N282" s="21"/>
      <c r="O282" s="22"/>
      <c r="P282" s="22"/>
      <c r="Q282" s="22"/>
      <c r="R282" s="22"/>
      <c r="S282" s="22"/>
      <c r="T282" s="22"/>
      <c r="U282" s="22"/>
      <c r="V282" s="22"/>
      <c r="W282" s="22"/>
      <c r="X282" s="22"/>
      <c r="Y282" s="22"/>
      <c r="Z282" s="22"/>
      <c r="AA282" s="22"/>
    </row>
    <row r="283" hidden="1">
      <c r="A283" s="21"/>
      <c r="B283" s="22"/>
      <c r="C283" s="64"/>
      <c r="D283" s="22"/>
      <c r="E283" s="22"/>
      <c r="F283" s="63"/>
      <c r="G283" s="64"/>
      <c r="H283" s="22"/>
      <c r="I283" s="21"/>
      <c r="J283" s="22"/>
      <c r="K283" s="21"/>
      <c r="L283" s="21"/>
      <c r="M283" s="22"/>
      <c r="N283" s="21"/>
      <c r="O283" s="22"/>
      <c r="P283" s="22"/>
      <c r="Q283" s="22"/>
      <c r="R283" s="22"/>
      <c r="S283" s="22"/>
      <c r="T283" s="22"/>
      <c r="U283" s="22"/>
      <c r="V283" s="22"/>
      <c r="W283" s="22"/>
      <c r="X283" s="22"/>
      <c r="Y283" s="22"/>
      <c r="Z283" s="22"/>
      <c r="AA283" s="22"/>
    </row>
    <row r="284" hidden="1">
      <c r="A284" s="21"/>
      <c r="B284" s="22"/>
      <c r="C284" s="64"/>
      <c r="D284" s="22"/>
      <c r="E284" s="22"/>
      <c r="F284" s="63"/>
      <c r="G284" s="64"/>
      <c r="H284" s="22"/>
      <c r="I284" s="21"/>
      <c r="J284" s="22"/>
      <c r="K284" s="21"/>
      <c r="L284" s="21"/>
      <c r="M284" s="22"/>
      <c r="N284" s="21"/>
      <c r="O284" s="22"/>
      <c r="P284" s="22"/>
      <c r="Q284" s="22"/>
      <c r="R284" s="22"/>
      <c r="S284" s="22"/>
      <c r="T284" s="22"/>
      <c r="U284" s="22"/>
      <c r="V284" s="22"/>
      <c r="W284" s="22"/>
      <c r="X284" s="22"/>
      <c r="Y284" s="22"/>
      <c r="Z284" s="22"/>
      <c r="AA284" s="22"/>
    </row>
    <row r="285" hidden="1">
      <c r="A285" s="21"/>
      <c r="B285" s="22"/>
      <c r="C285" s="64"/>
      <c r="D285" s="22"/>
      <c r="E285" s="22"/>
      <c r="F285" s="63"/>
      <c r="G285" s="64"/>
      <c r="H285" s="22"/>
      <c r="I285" s="21"/>
      <c r="J285" s="22"/>
      <c r="K285" s="21"/>
      <c r="L285" s="21"/>
      <c r="M285" s="22"/>
      <c r="N285" s="21"/>
      <c r="O285" s="22"/>
      <c r="P285" s="22"/>
      <c r="Q285" s="22"/>
      <c r="R285" s="22"/>
      <c r="S285" s="22"/>
      <c r="T285" s="22"/>
      <c r="U285" s="22"/>
      <c r="V285" s="22"/>
      <c r="W285" s="22"/>
      <c r="X285" s="22"/>
      <c r="Y285" s="22"/>
      <c r="Z285" s="22"/>
      <c r="AA285" s="22"/>
    </row>
    <row r="286" hidden="1">
      <c r="A286" s="21"/>
      <c r="B286" s="22"/>
      <c r="C286" s="64"/>
      <c r="D286" s="22"/>
      <c r="E286" s="22"/>
      <c r="F286" s="63"/>
      <c r="G286" s="64"/>
      <c r="H286" s="22"/>
      <c r="I286" s="21"/>
      <c r="J286" s="22"/>
      <c r="K286" s="21"/>
      <c r="L286" s="21"/>
      <c r="M286" s="22"/>
      <c r="N286" s="21"/>
      <c r="O286" s="22"/>
      <c r="P286" s="22"/>
      <c r="Q286" s="22"/>
      <c r="R286" s="22"/>
      <c r="S286" s="22"/>
      <c r="T286" s="22"/>
      <c r="U286" s="22"/>
      <c r="V286" s="22"/>
      <c r="W286" s="22"/>
      <c r="X286" s="22"/>
      <c r="Y286" s="22"/>
      <c r="Z286" s="22"/>
      <c r="AA286" s="22"/>
    </row>
    <row r="287" hidden="1">
      <c r="A287" s="21"/>
      <c r="B287" s="22"/>
      <c r="C287" s="64"/>
      <c r="D287" s="22"/>
      <c r="E287" s="22"/>
      <c r="F287" s="63"/>
      <c r="G287" s="64"/>
      <c r="H287" s="22"/>
      <c r="I287" s="21"/>
      <c r="J287" s="22"/>
      <c r="K287" s="21"/>
      <c r="L287" s="21"/>
      <c r="M287" s="22"/>
      <c r="N287" s="21"/>
      <c r="O287" s="22"/>
      <c r="P287" s="22"/>
      <c r="Q287" s="22"/>
      <c r="R287" s="22"/>
      <c r="S287" s="22"/>
      <c r="T287" s="22"/>
      <c r="U287" s="22"/>
      <c r="V287" s="22"/>
      <c r="W287" s="22"/>
      <c r="X287" s="22"/>
      <c r="Y287" s="22"/>
      <c r="Z287" s="22"/>
      <c r="AA287" s="22"/>
    </row>
    <row r="288" hidden="1">
      <c r="A288" s="21"/>
      <c r="B288" s="22"/>
      <c r="C288" s="64"/>
      <c r="D288" s="22"/>
      <c r="E288" s="22"/>
      <c r="F288" s="63"/>
      <c r="G288" s="64"/>
      <c r="H288" s="22"/>
      <c r="I288" s="21"/>
      <c r="J288" s="22"/>
      <c r="K288" s="21"/>
      <c r="L288" s="21"/>
      <c r="M288" s="22"/>
      <c r="N288" s="21"/>
      <c r="O288" s="22"/>
      <c r="P288" s="22"/>
      <c r="Q288" s="22"/>
      <c r="R288" s="22"/>
      <c r="S288" s="22"/>
      <c r="T288" s="22"/>
      <c r="U288" s="22"/>
      <c r="V288" s="22"/>
      <c r="W288" s="22"/>
      <c r="X288" s="22"/>
      <c r="Y288" s="22"/>
      <c r="Z288" s="22"/>
      <c r="AA288" s="22"/>
    </row>
    <row r="289" hidden="1">
      <c r="A289" s="21"/>
      <c r="B289" s="22"/>
      <c r="C289" s="64"/>
      <c r="D289" s="22"/>
      <c r="E289" s="22"/>
      <c r="F289" s="63"/>
      <c r="G289" s="64"/>
      <c r="H289" s="22"/>
      <c r="I289" s="21"/>
      <c r="J289" s="22"/>
      <c r="K289" s="21"/>
      <c r="L289" s="21"/>
      <c r="M289" s="22"/>
      <c r="N289" s="21"/>
      <c r="O289" s="22"/>
      <c r="P289" s="22"/>
      <c r="Q289" s="22"/>
      <c r="R289" s="22"/>
      <c r="S289" s="22"/>
      <c r="T289" s="22"/>
      <c r="U289" s="22"/>
      <c r="V289" s="22"/>
      <c r="W289" s="22"/>
      <c r="X289" s="22"/>
      <c r="Y289" s="22"/>
      <c r="Z289" s="22"/>
      <c r="AA289" s="22"/>
    </row>
    <row r="290" hidden="1">
      <c r="A290" s="21"/>
      <c r="B290" s="22"/>
      <c r="C290" s="64"/>
      <c r="D290" s="22"/>
      <c r="E290" s="22"/>
      <c r="F290" s="63"/>
      <c r="G290" s="64"/>
      <c r="H290" s="22"/>
      <c r="I290" s="21"/>
      <c r="J290" s="22"/>
      <c r="K290" s="21"/>
      <c r="L290" s="21"/>
      <c r="M290" s="22"/>
      <c r="N290" s="21"/>
      <c r="O290" s="22"/>
      <c r="P290" s="22"/>
      <c r="Q290" s="22"/>
      <c r="R290" s="22"/>
      <c r="S290" s="22"/>
      <c r="T290" s="22"/>
      <c r="U290" s="22"/>
      <c r="V290" s="22"/>
      <c r="W290" s="22"/>
      <c r="X290" s="22"/>
      <c r="Y290" s="22"/>
      <c r="Z290" s="22"/>
      <c r="AA290" s="22"/>
    </row>
    <row r="291" hidden="1">
      <c r="A291" s="21"/>
      <c r="B291" s="22"/>
      <c r="C291" s="64"/>
      <c r="D291" s="22"/>
      <c r="E291" s="22"/>
      <c r="F291" s="63"/>
      <c r="G291" s="64"/>
      <c r="H291" s="22"/>
      <c r="I291" s="21"/>
      <c r="J291" s="22"/>
      <c r="K291" s="21"/>
      <c r="L291" s="21"/>
      <c r="M291" s="22"/>
      <c r="N291" s="21"/>
      <c r="O291" s="22"/>
      <c r="P291" s="22"/>
      <c r="Q291" s="22"/>
      <c r="R291" s="22"/>
      <c r="S291" s="22"/>
      <c r="T291" s="22"/>
      <c r="U291" s="22"/>
      <c r="V291" s="22"/>
      <c r="W291" s="22"/>
      <c r="X291" s="22"/>
      <c r="Y291" s="22"/>
      <c r="Z291" s="22"/>
      <c r="AA291" s="22"/>
    </row>
    <row r="292" hidden="1">
      <c r="A292" s="21"/>
      <c r="B292" s="22"/>
      <c r="C292" s="64"/>
      <c r="D292" s="22"/>
      <c r="E292" s="22"/>
      <c r="F292" s="63"/>
      <c r="G292" s="64"/>
      <c r="H292" s="22"/>
      <c r="I292" s="21"/>
      <c r="J292" s="22"/>
      <c r="K292" s="21"/>
      <c r="L292" s="21"/>
      <c r="M292" s="22"/>
      <c r="N292" s="21"/>
      <c r="O292" s="22"/>
      <c r="P292" s="22"/>
      <c r="Q292" s="22"/>
      <c r="R292" s="22"/>
      <c r="S292" s="22"/>
      <c r="T292" s="22"/>
      <c r="U292" s="22"/>
      <c r="V292" s="22"/>
      <c r="W292" s="22"/>
      <c r="X292" s="22"/>
      <c r="Y292" s="22"/>
      <c r="Z292" s="22"/>
      <c r="AA292" s="22"/>
    </row>
    <row r="293" hidden="1">
      <c r="A293" s="21"/>
      <c r="B293" s="22"/>
      <c r="C293" s="64"/>
      <c r="D293" s="22"/>
      <c r="E293" s="22"/>
      <c r="F293" s="63"/>
      <c r="G293" s="64"/>
      <c r="H293" s="22"/>
      <c r="I293" s="21"/>
      <c r="J293" s="22"/>
      <c r="K293" s="21"/>
      <c r="L293" s="21"/>
      <c r="M293" s="22"/>
      <c r="N293" s="21"/>
      <c r="O293" s="22"/>
      <c r="P293" s="22"/>
      <c r="Q293" s="22"/>
      <c r="R293" s="22"/>
      <c r="S293" s="22"/>
      <c r="T293" s="22"/>
      <c r="U293" s="22"/>
      <c r="V293" s="22"/>
      <c r="W293" s="22"/>
      <c r="X293" s="22"/>
      <c r="Y293" s="22"/>
      <c r="Z293" s="22"/>
      <c r="AA293" s="22"/>
    </row>
    <row r="294" hidden="1">
      <c r="A294" s="21"/>
      <c r="B294" s="22"/>
      <c r="C294" s="64"/>
      <c r="D294" s="22"/>
      <c r="E294" s="22"/>
      <c r="F294" s="63"/>
      <c r="G294" s="64"/>
      <c r="H294" s="22"/>
      <c r="I294" s="21"/>
      <c r="J294" s="22"/>
      <c r="K294" s="21"/>
      <c r="L294" s="21"/>
      <c r="M294" s="22"/>
      <c r="N294" s="21"/>
      <c r="O294" s="22"/>
      <c r="P294" s="22"/>
      <c r="Q294" s="22"/>
      <c r="R294" s="22"/>
      <c r="S294" s="22"/>
      <c r="T294" s="22"/>
      <c r="U294" s="22"/>
      <c r="V294" s="22"/>
      <c r="W294" s="22"/>
      <c r="X294" s="22"/>
      <c r="Y294" s="22"/>
      <c r="Z294" s="22"/>
      <c r="AA294" s="22"/>
    </row>
    <row r="295" hidden="1">
      <c r="A295" s="21"/>
      <c r="B295" s="22"/>
      <c r="C295" s="64"/>
      <c r="D295" s="22"/>
      <c r="E295" s="22"/>
      <c r="F295" s="63"/>
      <c r="G295" s="64"/>
      <c r="H295" s="22"/>
      <c r="I295" s="21"/>
      <c r="J295" s="22"/>
      <c r="K295" s="21"/>
      <c r="L295" s="21"/>
      <c r="M295" s="22"/>
      <c r="N295" s="21"/>
      <c r="O295" s="22"/>
      <c r="P295" s="22"/>
      <c r="Q295" s="22"/>
      <c r="R295" s="22"/>
      <c r="S295" s="22"/>
      <c r="T295" s="22"/>
      <c r="U295" s="22"/>
      <c r="V295" s="22"/>
      <c r="W295" s="22"/>
      <c r="X295" s="22"/>
      <c r="Y295" s="22"/>
      <c r="Z295" s="22"/>
      <c r="AA295" s="22"/>
    </row>
    <row r="296" hidden="1">
      <c r="A296" s="21"/>
      <c r="B296" s="22"/>
      <c r="C296" s="64"/>
      <c r="D296" s="22"/>
      <c r="E296" s="22"/>
      <c r="F296" s="63"/>
      <c r="G296" s="64"/>
      <c r="H296" s="22"/>
      <c r="I296" s="21"/>
      <c r="J296" s="22"/>
      <c r="K296" s="21"/>
      <c r="L296" s="21"/>
      <c r="M296" s="22"/>
      <c r="N296" s="21"/>
      <c r="O296" s="22"/>
      <c r="P296" s="22"/>
      <c r="Q296" s="22"/>
      <c r="R296" s="22"/>
      <c r="S296" s="22"/>
      <c r="T296" s="22"/>
      <c r="U296" s="22"/>
      <c r="V296" s="22"/>
      <c r="W296" s="22"/>
      <c r="X296" s="22"/>
      <c r="Y296" s="22"/>
      <c r="Z296" s="22"/>
      <c r="AA296" s="22"/>
    </row>
    <row r="297" hidden="1">
      <c r="A297" s="21"/>
      <c r="B297" s="22"/>
      <c r="C297" s="64"/>
      <c r="D297" s="22"/>
      <c r="E297" s="22"/>
      <c r="F297" s="63"/>
      <c r="G297" s="64"/>
      <c r="H297" s="22"/>
      <c r="I297" s="21"/>
      <c r="J297" s="22"/>
      <c r="K297" s="21"/>
      <c r="L297" s="21"/>
      <c r="M297" s="22"/>
      <c r="N297" s="21"/>
      <c r="O297" s="22"/>
      <c r="P297" s="22"/>
      <c r="Q297" s="22"/>
      <c r="R297" s="22"/>
      <c r="S297" s="22"/>
      <c r="T297" s="22"/>
      <c r="U297" s="22"/>
      <c r="V297" s="22"/>
      <c r="W297" s="22"/>
      <c r="X297" s="22"/>
      <c r="Y297" s="22"/>
      <c r="Z297" s="22"/>
      <c r="AA297" s="22"/>
    </row>
    <row r="298" hidden="1">
      <c r="A298" s="21"/>
      <c r="B298" s="22"/>
      <c r="C298" s="64"/>
      <c r="D298" s="22"/>
      <c r="E298" s="22"/>
      <c r="F298" s="63"/>
      <c r="G298" s="64"/>
      <c r="H298" s="22"/>
      <c r="I298" s="21"/>
      <c r="J298" s="22"/>
      <c r="K298" s="21"/>
      <c r="L298" s="21"/>
      <c r="M298" s="22"/>
      <c r="N298" s="21"/>
      <c r="O298" s="22"/>
      <c r="P298" s="22"/>
      <c r="Q298" s="22"/>
      <c r="R298" s="22"/>
      <c r="S298" s="22"/>
      <c r="T298" s="22"/>
      <c r="U298" s="22"/>
      <c r="V298" s="22"/>
      <c r="W298" s="22"/>
      <c r="X298" s="22"/>
      <c r="Y298" s="22"/>
      <c r="Z298" s="22"/>
      <c r="AA298" s="22"/>
    </row>
    <row r="299" hidden="1">
      <c r="A299" s="21"/>
      <c r="B299" s="22"/>
      <c r="C299" s="64"/>
      <c r="D299" s="22"/>
      <c r="E299" s="22"/>
      <c r="F299" s="63"/>
      <c r="G299" s="64"/>
      <c r="H299" s="22"/>
      <c r="I299" s="21"/>
      <c r="J299" s="22"/>
      <c r="K299" s="21"/>
      <c r="L299" s="21"/>
      <c r="M299" s="22"/>
      <c r="N299" s="21"/>
      <c r="O299" s="22"/>
      <c r="P299" s="22"/>
      <c r="Q299" s="22"/>
      <c r="R299" s="22"/>
      <c r="S299" s="22"/>
      <c r="T299" s="22"/>
      <c r="U299" s="22"/>
      <c r="V299" s="22"/>
      <c r="W299" s="22"/>
      <c r="X299" s="22"/>
      <c r="Y299" s="22"/>
      <c r="Z299" s="22"/>
      <c r="AA299" s="22"/>
    </row>
    <row r="300" hidden="1">
      <c r="A300" s="21"/>
      <c r="B300" s="22"/>
      <c r="C300" s="64"/>
      <c r="D300" s="22"/>
      <c r="E300" s="22"/>
      <c r="F300" s="63"/>
      <c r="G300" s="64"/>
      <c r="H300" s="22"/>
      <c r="I300" s="21"/>
      <c r="J300" s="22"/>
      <c r="K300" s="21"/>
      <c r="L300" s="21"/>
      <c r="M300" s="22"/>
      <c r="N300" s="21"/>
      <c r="O300" s="22"/>
      <c r="P300" s="22"/>
      <c r="Q300" s="22"/>
      <c r="R300" s="22"/>
      <c r="S300" s="22"/>
      <c r="T300" s="22"/>
      <c r="U300" s="22"/>
      <c r="V300" s="22"/>
      <c r="W300" s="22"/>
      <c r="X300" s="22"/>
      <c r="Y300" s="22"/>
      <c r="Z300" s="22"/>
      <c r="AA300" s="22"/>
    </row>
    <row r="301" hidden="1">
      <c r="A301" s="21"/>
      <c r="B301" s="22"/>
      <c r="C301" s="64"/>
      <c r="D301" s="22"/>
      <c r="E301" s="22"/>
      <c r="F301" s="63"/>
      <c r="G301" s="64"/>
      <c r="H301" s="22"/>
      <c r="I301" s="21"/>
      <c r="J301" s="22"/>
      <c r="K301" s="21"/>
      <c r="L301" s="21"/>
      <c r="M301" s="22"/>
      <c r="N301" s="21"/>
      <c r="O301" s="22"/>
      <c r="P301" s="22"/>
      <c r="Q301" s="22"/>
      <c r="R301" s="22"/>
      <c r="S301" s="22"/>
      <c r="T301" s="22"/>
      <c r="U301" s="22"/>
      <c r="V301" s="22"/>
      <c r="W301" s="22"/>
      <c r="X301" s="22"/>
      <c r="Y301" s="22"/>
      <c r="Z301" s="22"/>
      <c r="AA301" s="22"/>
    </row>
    <row r="302" hidden="1">
      <c r="A302" s="21"/>
      <c r="B302" s="22"/>
      <c r="C302" s="64"/>
      <c r="D302" s="22"/>
      <c r="E302" s="22"/>
      <c r="F302" s="63"/>
      <c r="G302" s="64"/>
      <c r="H302" s="22"/>
      <c r="I302" s="21"/>
      <c r="J302" s="22"/>
      <c r="K302" s="21"/>
      <c r="L302" s="21"/>
      <c r="M302" s="22"/>
      <c r="N302" s="21"/>
      <c r="O302" s="22"/>
      <c r="P302" s="22"/>
      <c r="Q302" s="22"/>
      <c r="R302" s="22"/>
      <c r="S302" s="22"/>
      <c r="T302" s="22"/>
      <c r="U302" s="22"/>
      <c r="V302" s="22"/>
      <c r="W302" s="22"/>
      <c r="X302" s="22"/>
      <c r="Y302" s="22"/>
      <c r="Z302" s="22"/>
      <c r="AA302" s="22"/>
    </row>
    <row r="303" hidden="1">
      <c r="A303" s="21"/>
      <c r="B303" s="22"/>
      <c r="C303" s="64"/>
      <c r="D303" s="22"/>
      <c r="E303" s="22"/>
      <c r="F303" s="63"/>
      <c r="G303" s="64"/>
      <c r="H303" s="22"/>
      <c r="I303" s="21"/>
      <c r="J303" s="22"/>
      <c r="K303" s="21"/>
      <c r="L303" s="21"/>
      <c r="M303" s="22"/>
      <c r="N303" s="21"/>
      <c r="O303" s="22"/>
      <c r="P303" s="22"/>
      <c r="Q303" s="22"/>
      <c r="R303" s="22"/>
      <c r="S303" s="22"/>
      <c r="T303" s="22"/>
      <c r="U303" s="22"/>
      <c r="V303" s="22"/>
      <c r="W303" s="22"/>
      <c r="X303" s="22"/>
      <c r="Y303" s="22"/>
      <c r="Z303" s="22"/>
      <c r="AA303" s="22"/>
    </row>
    <row r="304" hidden="1">
      <c r="A304" s="21"/>
      <c r="B304" s="22"/>
      <c r="C304" s="64"/>
      <c r="D304" s="22"/>
      <c r="E304" s="22"/>
      <c r="F304" s="63"/>
      <c r="G304" s="64"/>
      <c r="H304" s="22"/>
      <c r="I304" s="21"/>
      <c r="J304" s="22"/>
      <c r="K304" s="21"/>
      <c r="L304" s="21"/>
      <c r="M304" s="22"/>
      <c r="N304" s="21"/>
      <c r="O304" s="22"/>
      <c r="P304" s="22"/>
      <c r="Q304" s="22"/>
      <c r="R304" s="22"/>
      <c r="S304" s="22"/>
      <c r="T304" s="22"/>
      <c r="U304" s="22"/>
      <c r="V304" s="22"/>
      <c r="W304" s="22"/>
      <c r="X304" s="22"/>
      <c r="Y304" s="22"/>
      <c r="Z304" s="22"/>
      <c r="AA304" s="22"/>
    </row>
    <row r="305" hidden="1">
      <c r="A305" s="21"/>
      <c r="B305" s="22"/>
      <c r="C305" s="64"/>
      <c r="D305" s="22"/>
      <c r="E305" s="22"/>
      <c r="F305" s="63"/>
      <c r="G305" s="64"/>
      <c r="H305" s="22"/>
      <c r="I305" s="21"/>
      <c r="J305" s="22"/>
      <c r="K305" s="21"/>
      <c r="L305" s="21"/>
      <c r="M305" s="22"/>
      <c r="N305" s="21"/>
      <c r="O305" s="22"/>
      <c r="P305" s="22"/>
      <c r="Q305" s="22"/>
      <c r="R305" s="22"/>
      <c r="S305" s="22"/>
      <c r="T305" s="22"/>
      <c r="U305" s="22"/>
      <c r="V305" s="22"/>
      <c r="W305" s="22"/>
      <c r="X305" s="22"/>
      <c r="Y305" s="22"/>
      <c r="Z305" s="22"/>
      <c r="AA305" s="22"/>
    </row>
    <row r="306" hidden="1">
      <c r="A306" s="21"/>
      <c r="B306" s="22"/>
      <c r="C306" s="64"/>
      <c r="D306" s="22"/>
      <c r="E306" s="22"/>
      <c r="F306" s="63"/>
      <c r="G306" s="64"/>
      <c r="H306" s="22"/>
      <c r="I306" s="21"/>
      <c r="J306" s="22"/>
      <c r="K306" s="21"/>
      <c r="L306" s="21"/>
      <c r="M306" s="22"/>
      <c r="N306" s="21"/>
      <c r="O306" s="22"/>
      <c r="P306" s="22"/>
      <c r="Q306" s="22"/>
      <c r="R306" s="22"/>
      <c r="S306" s="22"/>
      <c r="T306" s="22"/>
      <c r="U306" s="22"/>
      <c r="V306" s="22"/>
      <c r="W306" s="22"/>
      <c r="X306" s="22"/>
      <c r="Y306" s="22"/>
      <c r="Z306" s="22"/>
      <c r="AA306" s="22"/>
    </row>
    <row r="307" hidden="1">
      <c r="A307" s="21"/>
      <c r="B307" s="22"/>
      <c r="C307" s="64"/>
      <c r="D307" s="22"/>
      <c r="E307" s="22"/>
      <c r="F307" s="63"/>
      <c r="G307" s="64"/>
      <c r="H307" s="22"/>
      <c r="I307" s="21"/>
      <c r="J307" s="22"/>
      <c r="K307" s="21"/>
      <c r="L307" s="21"/>
      <c r="M307" s="22"/>
      <c r="N307" s="21"/>
      <c r="O307" s="22"/>
      <c r="P307" s="22"/>
      <c r="Q307" s="22"/>
      <c r="R307" s="22"/>
      <c r="S307" s="22"/>
      <c r="T307" s="22"/>
      <c r="U307" s="22"/>
      <c r="V307" s="22"/>
      <c r="W307" s="22"/>
      <c r="X307" s="22"/>
      <c r="Y307" s="22"/>
      <c r="Z307" s="22"/>
      <c r="AA307" s="22"/>
    </row>
    <row r="308" hidden="1">
      <c r="A308" s="21"/>
      <c r="B308" s="22"/>
      <c r="C308" s="64"/>
      <c r="D308" s="22"/>
      <c r="E308" s="22"/>
      <c r="F308" s="63"/>
      <c r="G308" s="64"/>
      <c r="H308" s="22"/>
      <c r="I308" s="21"/>
      <c r="J308" s="22"/>
      <c r="K308" s="21"/>
      <c r="L308" s="21"/>
      <c r="M308" s="22"/>
      <c r="N308" s="21"/>
      <c r="O308" s="22"/>
      <c r="P308" s="22"/>
      <c r="Q308" s="22"/>
      <c r="R308" s="22"/>
      <c r="S308" s="22"/>
      <c r="T308" s="22"/>
      <c r="U308" s="22"/>
      <c r="V308" s="22"/>
      <c r="W308" s="22"/>
      <c r="X308" s="22"/>
      <c r="Y308" s="22"/>
      <c r="Z308" s="22"/>
      <c r="AA308" s="22"/>
    </row>
    <row r="309" hidden="1">
      <c r="A309" s="21"/>
      <c r="B309" s="22"/>
      <c r="C309" s="64"/>
      <c r="D309" s="22"/>
      <c r="E309" s="22"/>
      <c r="F309" s="63"/>
      <c r="G309" s="64"/>
      <c r="H309" s="22"/>
      <c r="I309" s="21"/>
      <c r="J309" s="22"/>
      <c r="K309" s="21"/>
      <c r="L309" s="21"/>
      <c r="M309" s="22"/>
      <c r="N309" s="21"/>
      <c r="O309" s="22"/>
      <c r="P309" s="22"/>
      <c r="Q309" s="22"/>
      <c r="R309" s="22"/>
      <c r="S309" s="22"/>
      <c r="T309" s="22"/>
      <c r="U309" s="22"/>
      <c r="V309" s="22"/>
      <c r="W309" s="22"/>
      <c r="X309" s="22"/>
      <c r="Y309" s="22"/>
      <c r="Z309" s="22"/>
      <c r="AA309" s="22"/>
    </row>
    <row r="310" hidden="1">
      <c r="A310" s="21"/>
      <c r="B310" s="22"/>
      <c r="C310" s="64"/>
      <c r="D310" s="22"/>
      <c r="E310" s="22"/>
      <c r="F310" s="63"/>
      <c r="G310" s="64"/>
      <c r="H310" s="22"/>
      <c r="I310" s="21"/>
      <c r="J310" s="22"/>
      <c r="K310" s="21"/>
      <c r="L310" s="21"/>
      <c r="M310" s="22"/>
      <c r="N310" s="21"/>
      <c r="O310" s="22"/>
      <c r="P310" s="22"/>
      <c r="Q310" s="22"/>
      <c r="R310" s="22"/>
      <c r="S310" s="22"/>
      <c r="T310" s="22"/>
      <c r="U310" s="22"/>
      <c r="V310" s="22"/>
      <c r="W310" s="22"/>
      <c r="X310" s="22"/>
      <c r="Y310" s="22"/>
      <c r="Z310" s="22"/>
      <c r="AA310" s="22"/>
    </row>
    <row r="311" hidden="1">
      <c r="A311" s="21"/>
      <c r="B311" s="22"/>
      <c r="C311" s="64"/>
      <c r="D311" s="22"/>
      <c r="E311" s="22"/>
      <c r="F311" s="63"/>
      <c r="G311" s="64"/>
      <c r="H311" s="22"/>
      <c r="I311" s="21"/>
      <c r="J311" s="22"/>
      <c r="K311" s="21"/>
      <c r="L311" s="21"/>
      <c r="M311" s="22"/>
      <c r="N311" s="21"/>
      <c r="O311" s="22"/>
      <c r="P311" s="22"/>
      <c r="Q311" s="22"/>
      <c r="R311" s="22"/>
      <c r="S311" s="22"/>
      <c r="T311" s="22"/>
      <c r="U311" s="22"/>
      <c r="V311" s="22"/>
      <c r="W311" s="22"/>
      <c r="X311" s="22"/>
      <c r="Y311" s="22"/>
      <c r="Z311" s="22"/>
      <c r="AA311" s="22"/>
    </row>
    <row r="312" hidden="1">
      <c r="A312" s="21"/>
      <c r="B312" s="22"/>
      <c r="C312" s="64"/>
      <c r="D312" s="22"/>
      <c r="E312" s="22"/>
      <c r="F312" s="63"/>
      <c r="G312" s="64"/>
      <c r="H312" s="22"/>
      <c r="I312" s="21"/>
      <c r="J312" s="22"/>
      <c r="K312" s="21"/>
      <c r="L312" s="21"/>
      <c r="M312" s="22"/>
      <c r="N312" s="21"/>
      <c r="O312" s="22"/>
      <c r="P312" s="22"/>
      <c r="Q312" s="22"/>
      <c r="R312" s="22"/>
      <c r="S312" s="22"/>
      <c r="T312" s="22"/>
      <c r="U312" s="22"/>
      <c r="V312" s="22"/>
      <c r="W312" s="22"/>
      <c r="X312" s="22"/>
      <c r="Y312" s="22"/>
      <c r="Z312" s="22"/>
      <c r="AA312" s="22"/>
    </row>
    <row r="313" hidden="1">
      <c r="A313" s="21"/>
      <c r="B313" s="22"/>
      <c r="C313" s="64"/>
      <c r="D313" s="22"/>
      <c r="E313" s="22"/>
      <c r="F313" s="63"/>
      <c r="G313" s="64"/>
      <c r="H313" s="22"/>
      <c r="I313" s="21"/>
      <c r="J313" s="22"/>
      <c r="K313" s="21"/>
      <c r="L313" s="21"/>
      <c r="M313" s="22"/>
      <c r="N313" s="21"/>
      <c r="O313" s="22"/>
      <c r="P313" s="22"/>
      <c r="Q313" s="22"/>
      <c r="R313" s="22"/>
      <c r="S313" s="22"/>
      <c r="T313" s="22"/>
      <c r="U313" s="22"/>
      <c r="V313" s="22"/>
      <c r="W313" s="22"/>
      <c r="X313" s="22"/>
      <c r="Y313" s="22"/>
      <c r="Z313" s="22"/>
      <c r="AA313" s="22"/>
    </row>
    <row r="314" hidden="1">
      <c r="A314" s="21"/>
      <c r="B314" s="22"/>
      <c r="C314" s="64"/>
      <c r="D314" s="22"/>
      <c r="E314" s="22"/>
      <c r="F314" s="63"/>
      <c r="G314" s="64"/>
      <c r="H314" s="22"/>
      <c r="I314" s="21"/>
      <c r="J314" s="22"/>
      <c r="K314" s="21"/>
      <c r="L314" s="21"/>
      <c r="M314" s="22"/>
      <c r="N314" s="21"/>
      <c r="O314" s="22"/>
      <c r="P314" s="22"/>
      <c r="Q314" s="22"/>
      <c r="R314" s="22"/>
      <c r="S314" s="22"/>
      <c r="T314" s="22"/>
      <c r="U314" s="22"/>
      <c r="V314" s="22"/>
      <c r="W314" s="22"/>
      <c r="X314" s="22"/>
      <c r="Y314" s="22"/>
      <c r="Z314" s="22"/>
      <c r="AA314" s="22"/>
    </row>
    <row r="315" hidden="1">
      <c r="A315" s="21"/>
      <c r="B315" s="22"/>
      <c r="C315" s="64"/>
      <c r="D315" s="22"/>
      <c r="E315" s="22"/>
      <c r="F315" s="63"/>
      <c r="G315" s="64"/>
      <c r="H315" s="22"/>
      <c r="I315" s="21"/>
      <c r="J315" s="22"/>
      <c r="K315" s="21"/>
      <c r="L315" s="21"/>
      <c r="M315" s="22"/>
      <c r="N315" s="21"/>
      <c r="O315" s="22"/>
      <c r="P315" s="22"/>
      <c r="Q315" s="22"/>
      <c r="R315" s="22"/>
      <c r="S315" s="22"/>
      <c r="T315" s="22"/>
      <c r="U315" s="22"/>
      <c r="V315" s="22"/>
      <c r="W315" s="22"/>
      <c r="X315" s="22"/>
      <c r="Y315" s="22"/>
      <c r="Z315" s="22"/>
      <c r="AA315" s="22"/>
    </row>
    <row r="316" hidden="1">
      <c r="A316" s="21"/>
      <c r="B316" s="22"/>
      <c r="C316" s="64"/>
      <c r="D316" s="22"/>
      <c r="E316" s="22"/>
      <c r="F316" s="63"/>
      <c r="G316" s="64"/>
      <c r="H316" s="22"/>
      <c r="I316" s="21"/>
      <c r="J316" s="22"/>
      <c r="K316" s="21"/>
      <c r="L316" s="21"/>
      <c r="M316" s="22"/>
      <c r="N316" s="21"/>
      <c r="O316" s="22"/>
      <c r="P316" s="22"/>
      <c r="Q316" s="22"/>
      <c r="R316" s="22"/>
      <c r="S316" s="22"/>
      <c r="T316" s="22"/>
      <c r="U316" s="22"/>
      <c r="V316" s="22"/>
      <c r="W316" s="22"/>
      <c r="X316" s="22"/>
      <c r="Y316" s="22"/>
      <c r="Z316" s="22"/>
      <c r="AA316" s="22"/>
    </row>
    <row r="317" hidden="1">
      <c r="A317" s="21"/>
      <c r="B317" s="22"/>
      <c r="C317" s="64"/>
      <c r="D317" s="22"/>
      <c r="E317" s="22"/>
      <c r="F317" s="63"/>
      <c r="G317" s="64"/>
      <c r="H317" s="22"/>
      <c r="I317" s="21"/>
      <c r="J317" s="22"/>
      <c r="K317" s="21"/>
      <c r="L317" s="21"/>
      <c r="M317" s="22"/>
      <c r="N317" s="21"/>
      <c r="O317" s="22"/>
      <c r="P317" s="22"/>
      <c r="Q317" s="22"/>
      <c r="R317" s="22"/>
      <c r="S317" s="22"/>
      <c r="T317" s="22"/>
      <c r="U317" s="22"/>
      <c r="V317" s="22"/>
      <c r="W317" s="22"/>
      <c r="X317" s="22"/>
      <c r="Y317" s="22"/>
      <c r="Z317" s="22"/>
      <c r="AA317" s="22"/>
    </row>
    <row r="318" hidden="1">
      <c r="A318" s="21"/>
      <c r="B318" s="22"/>
      <c r="C318" s="64"/>
      <c r="D318" s="22"/>
      <c r="E318" s="22"/>
      <c r="F318" s="63"/>
      <c r="G318" s="64"/>
      <c r="H318" s="22"/>
      <c r="I318" s="21"/>
      <c r="J318" s="22"/>
      <c r="K318" s="21"/>
      <c r="L318" s="21"/>
      <c r="M318" s="22"/>
      <c r="N318" s="21"/>
      <c r="O318" s="22"/>
      <c r="P318" s="22"/>
      <c r="Q318" s="22"/>
      <c r="R318" s="22"/>
      <c r="S318" s="22"/>
      <c r="T318" s="22"/>
      <c r="U318" s="22"/>
      <c r="V318" s="22"/>
      <c r="W318" s="22"/>
      <c r="X318" s="22"/>
      <c r="Y318" s="22"/>
      <c r="Z318" s="22"/>
      <c r="AA318" s="22"/>
    </row>
    <row r="319" hidden="1">
      <c r="A319" s="21"/>
      <c r="B319" s="22"/>
      <c r="C319" s="64"/>
      <c r="D319" s="22"/>
      <c r="E319" s="22"/>
      <c r="F319" s="63"/>
      <c r="G319" s="64"/>
      <c r="H319" s="22"/>
      <c r="I319" s="21"/>
      <c r="J319" s="22"/>
      <c r="K319" s="21"/>
      <c r="L319" s="21"/>
      <c r="M319" s="22"/>
      <c r="N319" s="21"/>
      <c r="O319" s="22"/>
      <c r="P319" s="22"/>
      <c r="Q319" s="22"/>
      <c r="R319" s="22"/>
      <c r="S319" s="22"/>
      <c r="T319" s="22"/>
      <c r="U319" s="22"/>
      <c r="V319" s="22"/>
      <c r="W319" s="22"/>
      <c r="X319" s="22"/>
      <c r="Y319" s="22"/>
      <c r="Z319" s="22"/>
      <c r="AA319" s="22"/>
    </row>
    <row r="320" hidden="1">
      <c r="A320" s="21"/>
      <c r="B320" s="22"/>
      <c r="C320" s="64"/>
      <c r="D320" s="22"/>
      <c r="E320" s="22"/>
      <c r="F320" s="63"/>
      <c r="G320" s="64"/>
      <c r="H320" s="22"/>
      <c r="I320" s="21"/>
      <c r="J320" s="22"/>
      <c r="K320" s="21"/>
      <c r="L320" s="21"/>
      <c r="M320" s="22"/>
      <c r="N320" s="21"/>
      <c r="O320" s="22"/>
      <c r="P320" s="22"/>
      <c r="Q320" s="22"/>
      <c r="R320" s="22"/>
      <c r="S320" s="22"/>
      <c r="T320" s="22"/>
      <c r="U320" s="22"/>
      <c r="V320" s="22"/>
      <c r="W320" s="22"/>
      <c r="X320" s="22"/>
      <c r="Y320" s="22"/>
      <c r="Z320" s="22"/>
      <c r="AA320" s="22"/>
    </row>
    <row r="321" hidden="1">
      <c r="A321" s="21"/>
      <c r="B321" s="22"/>
      <c r="C321" s="64"/>
      <c r="D321" s="22"/>
      <c r="E321" s="22"/>
      <c r="F321" s="63"/>
      <c r="G321" s="64"/>
      <c r="H321" s="22"/>
      <c r="I321" s="21"/>
      <c r="J321" s="22"/>
      <c r="K321" s="21"/>
      <c r="L321" s="21"/>
      <c r="M321" s="22"/>
      <c r="N321" s="21"/>
      <c r="O321" s="22"/>
      <c r="P321" s="22"/>
      <c r="Q321" s="22"/>
      <c r="R321" s="22"/>
      <c r="S321" s="22"/>
      <c r="T321" s="22"/>
      <c r="U321" s="22"/>
      <c r="V321" s="22"/>
      <c r="W321" s="22"/>
      <c r="X321" s="22"/>
      <c r="Y321" s="22"/>
      <c r="Z321" s="22"/>
      <c r="AA321" s="22"/>
    </row>
    <row r="322" hidden="1">
      <c r="A322" s="21"/>
      <c r="B322" s="22"/>
      <c r="C322" s="64"/>
      <c r="D322" s="22"/>
      <c r="E322" s="22"/>
      <c r="F322" s="63"/>
      <c r="G322" s="64"/>
      <c r="H322" s="22"/>
      <c r="I322" s="21"/>
      <c r="J322" s="22"/>
      <c r="K322" s="21"/>
      <c r="L322" s="21"/>
      <c r="M322" s="22"/>
      <c r="N322" s="21"/>
      <c r="O322" s="22"/>
      <c r="P322" s="22"/>
      <c r="Q322" s="22"/>
      <c r="R322" s="22"/>
      <c r="S322" s="22"/>
      <c r="T322" s="22"/>
      <c r="U322" s="22"/>
      <c r="V322" s="22"/>
      <c r="W322" s="22"/>
      <c r="X322" s="22"/>
      <c r="Y322" s="22"/>
      <c r="Z322" s="22"/>
      <c r="AA322" s="22"/>
    </row>
    <row r="323" hidden="1">
      <c r="A323" s="21"/>
      <c r="B323" s="22"/>
      <c r="C323" s="64"/>
      <c r="D323" s="22"/>
      <c r="E323" s="22"/>
      <c r="F323" s="63"/>
      <c r="G323" s="64"/>
      <c r="H323" s="22"/>
      <c r="I323" s="21"/>
      <c r="J323" s="22"/>
      <c r="K323" s="21"/>
      <c r="L323" s="21"/>
      <c r="M323" s="22"/>
      <c r="N323" s="21"/>
      <c r="O323" s="22"/>
      <c r="P323" s="22"/>
      <c r="Q323" s="22"/>
      <c r="R323" s="22"/>
      <c r="S323" s="22"/>
      <c r="T323" s="22"/>
      <c r="U323" s="22"/>
      <c r="V323" s="22"/>
      <c r="W323" s="22"/>
      <c r="X323" s="22"/>
      <c r="Y323" s="22"/>
      <c r="Z323" s="22"/>
      <c r="AA323" s="22"/>
    </row>
    <row r="324" hidden="1">
      <c r="A324" s="21"/>
      <c r="B324" s="22"/>
      <c r="C324" s="64"/>
      <c r="D324" s="22"/>
      <c r="E324" s="22"/>
      <c r="F324" s="63"/>
      <c r="G324" s="64"/>
      <c r="H324" s="22"/>
      <c r="I324" s="21"/>
      <c r="J324" s="22"/>
      <c r="K324" s="21"/>
      <c r="L324" s="21"/>
      <c r="M324" s="22"/>
      <c r="N324" s="21"/>
      <c r="O324" s="22"/>
      <c r="P324" s="22"/>
      <c r="Q324" s="22"/>
      <c r="R324" s="22"/>
      <c r="S324" s="22"/>
      <c r="T324" s="22"/>
      <c r="U324" s="22"/>
      <c r="V324" s="22"/>
      <c r="W324" s="22"/>
      <c r="X324" s="22"/>
      <c r="Y324" s="22"/>
      <c r="Z324" s="22"/>
      <c r="AA324" s="22"/>
    </row>
    <row r="325" hidden="1">
      <c r="A325" s="21"/>
      <c r="B325" s="22"/>
      <c r="C325" s="64"/>
      <c r="D325" s="22"/>
      <c r="E325" s="22"/>
      <c r="F325" s="63"/>
      <c r="G325" s="64"/>
      <c r="H325" s="22"/>
      <c r="I325" s="21"/>
      <c r="J325" s="22"/>
      <c r="K325" s="21"/>
      <c r="L325" s="21"/>
      <c r="M325" s="22"/>
      <c r="N325" s="21"/>
      <c r="O325" s="22"/>
      <c r="P325" s="22"/>
      <c r="Q325" s="22"/>
      <c r="R325" s="22"/>
      <c r="S325" s="22"/>
      <c r="T325" s="22"/>
      <c r="U325" s="22"/>
      <c r="V325" s="22"/>
      <c r="W325" s="22"/>
      <c r="X325" s="22"/>
      <c r="Y325" s="22"/>
      <c r="Z325" s="22"/>
      <c r="AA325" s="22"/>
    </row>
    <row r="326" hidden="1">
      <c r="A326" s="21"/>
      <c r="B326" s="22"/>
      <c r="C326" s="64"/>
      <c r="D326" s="22"/>
      <c r="E326" s="22"/>
      <c r="F326" s="63"/>
      <c r="G326" s="64"/>
      <c r="H326" s="22"/>
      <c r="I326" s="21"/>
      <c r="J326" s="22"/>
      <c r="K326" s="21"/>
      <c r="L326" s="21"/>
      <c r="M326" s="22"/>
      <c r="N326" s="21"/>
      <c r="O326" s="22"/>
      <c r="P326" s="22"/>
      <c r="Q326" s="22"/>
      <c r="R326" s="22"/>
      <c r="S326" s="22"/>
      <c r="T326" s="22"/>
      <c r="U326" s="22"/>
      <c r="V326" s="22"/>
      <c r="W326" s="22"/>
      <c r="X326" s="22"/>
      <c r="Y326" s="22"/>
      <c r="Z326" s="22"/>
      <c r="AA326" s="22"/>
    </row>
    <row r="327" hidden="1">
      <c r="A327" s="21"/>
      <c r="B327" s="22"/>
      <c r="C327" s="64"/>
      <c r="D327" s="22"/>
      <c r="E327" s="22"/>
      <c r="F327" s="63"/>
      <c r="G327" s="64"/>
      <c r="H327" s="22"/>
      <c r="I327" s="21"/>
      <c r="J327" s="22"/>
      <c r="K327" s="21"/>
      <c r="L327" s="21"/>
      <c r="M327" s="22"/>
      <c r="N327" s="21"/>
      <c r="O327" s="22"/>
      <c r="P327" s="22"/>
      <c r="Q327" s="22"/>
      <c r="R327" s="22"/>
      <c r="S327" s="22"/>
      <c r="T327" s="22"/>
      <c r="U327" s="22"/>
      <c r="V327" s="22"/>
      <c r="W327" s="22"/>
      <c r="X327" s="22"/>
      <c r="Y327" s="22"/>
      <c r="Z327" s="22"/>
      <c r="AA327" s="22"/>
    </row>
    <row r="328" hidden="1">
      <c r="A328" s="21"/>
      <c r="B328" s="22"/>
      <c r="C328" s="64"/>
      <c r="D328" s="22"/>
      <c r="E328" s="22"/>
      <c r="F328" s="63"/>
      <c r="G328" s="64"/>
      <c r="H328" s="22"/>
      <c r="I328" s="21"/>
      <c r="J328" s="22"/>
      <c r="K328" s="21"/>
      <c r="L328" s="21"/>
      <c r="M328" s="22"/>
      <c r="N328" s="21"/>
      <c r="O328" s="22"/>
      <c r="P328" s="22"/>
      <c r="Q328" s="22"/>
      <c r="R328" s="22"/>
      <c r="S328" s="22"/>
      <c r="T328" s="22"/>
      <c r="U328" s="22"/>
      <c r="V328" s="22"/>
      <c r="W328" s="22"/>
      <c r="X328" s="22"/>
      <c r="Y328" s="22"/>
      <c r="Z328" s="22"/>
      <c r="AA328" s="22"/>
    </row>
    <row r="329" hidden="1">
      <c r="A329" s="21"/>
      <c r="B329" s="22"/>
      <c r="C329" s="64"/>
      <c r="D329" s="22"/>
      <c r="E329" s="22"/>
      <c r="F329" s="63"/>
      <c r="G329" s="64"/>
      <c r="H329" s="22"/>
      <c r="I329" s="21"/>
      <c r="J329" s="22"/>
      <c r="K329" s="21"/>
      <c r="L329" s="21"/>
      <c r="M329" s="22"/>
      <c r="N329" s="21"/>
      <c r="O329" s="22"/>
      <c r="P329" s="22"/>
      <c r="Q329" s="22"/>
      <c r="R329" s="22"/>
      <c r="S329" s="22"/>
      <c r="T329" s="22"/>
      <c r="U329" s="22"/>
      <c r="V329" s="22"/>
      <c r="W329" s="22"/>
      <c r="X329" s="22"/>
      <c r="Y329" s="22"/>
      <c r="Z329" s="22"/>
      <c r="AA329" s="22"/>
    </row>
    <row r="330" hidden="1">
      <c r="A330" s="21"/>
      <c r="B330" s="22"/>
      <c r="C330" s="64"/>
      <c r="D330" s="22"/>
      <c r="E330" s="22"/>
      <c r="F330" s="63"/>
      <c r="G330" s="64"/>
      <c r="H330" s="22"/>
      <c r="I330" s="21"/>
      <c r="J330" s="22"/>
      <c r="K330" s="21"/>
      <c r="L330" s="21"/>
      <c r="M330" s="22"/>
      <c r="N330" s="21"/>
      <c r="O330" s="22"/>
      <c r="P330" s="22"/>
      <c r="Q330" s="22"/>
      <c r="R330" s="22"/>
      <c r="S330" s="22"/>
      <c r="T330" s="22"/>
      <c r="U330" s="22"/>
      <c r="V330" s="22"/>
      <c r="W330" s="22"/>
      <c r="X330" s="22"/>
      <c r="Y330" s="22"/>
      <c r="Z330" s="22"/>
      <c r="AA330" s="22"/>
    </row>
    <row r="331" hidden="1">
      <c r="A331" s="21"/>
      <c r="B331" s="22"/>
      <c r="C331" s="64"/>
      <c r="D331" s="22"/>
      <c r="E331" s="22"/>
      <c r="F331" s="63"/>
      <c r="G331" s="64"/>
      <c r="H331" s="22"/>
      <c r="I331" s="21"/>
      <c r="J331" s="22"/>
      <c r="K331" s="21"/>
      <c r="L331" s="21"/>
      <c r="M331" s="22"/>
      <c r="N331" s="21"/>
      <c r="O331" s="22"/>
      <c r="P331" s="22"/>
      <c r="Q331" s="22"/>
      <c r="R331" s="22"/>
      <c r="S331" s="22"/>
      <c r="T331" s="22"/>
      <c r="U331" s="22"/>
      <c r="V331" s="22"/>
      <c r="W331" s="22"/>
      <c r="X331" s="22"/>
      <c r="Y331" s="22"/>
      <c r="Z331" s="22"/>
      <c r="AA331" s="22"/>
    </row>
    <row r="332" hidden="1">
      <c r="A332" s="21"/>
      <c r="B332" s="22"/>
      <c r="C332" s="64"/>
      <c r="D332" s="22"/>
      <c r="E332" s="22"/>
      <c r="F332" s="63"/>
      <c r="G332" s="64"/>
      <c r="H332" s="22"/>
      <c r="I332" s="21"/>
      <c r="J332" s="22"/>
      <c r="K332" s="21"/>
      <c r="L332" s="21"/>
      <c r="M332" s="22"/>
      <c r="N332" s="21"/>
      <c r="O332" s="22"/>
      <c r="P332" s="22"/>
      <c r="Q332" s="22"/>
      <c r="R332" s="22"/>
      <c r="S332" s="22"/>
      <c r="T332" s="22"/>
      <c r="U332" s="22"/>
      <c r="V332" s="22"/>
      <c r="W332" s="22"/>
      <c r="X332" s="22"/>
      <c r="Y332" s="22"/>
      <c r="Z332" s="22"/>
      <c r="AA332" s="22"/>
    </row>
    <row r="333" hidden="1">
      <c r="A333" s="21"/>
      <c r="B333" s="22"/>
      <c r="C333" s="64"/>
      <c r="D333" s="22"/>
      <c r="E333" s="22"/>
      <c r="F333" s="63"/>
      <c r="G333" s="64"/>
      <c r="H333" s="22"/>
      <c r="I333" s="21"/>
      <c r="J333" s="22"/>
      <c r="K333" s="21"/>
      <c r="L333" s="21"/>
      <c r="M333" s="22"/>
      <c r="N333" s="21"/>
      <c r="O333" s="22"/>
      <c r="P333" s="22"/>
      <c r="Q333" s="22"/>
      <c r="R333" s="22"/>
      <c r="S333" s="22"/>
      <c r="T333" s="22"/>
      <c r="U333" s="22"/>
      <c r="V333" s="22"/>
      <c r="W333" s="22"/>
      <c r="X333" s="22"/>
      <c r="Y333" s="22"/>
      <c r="Z333" s="22"/>
      <c r="AA333" s="22"/>
    </row>
    <row r="334" hidden="1">
      <c r="A334" s="21"/>
      <c r="B334" s="22"/>
      <c r="C334" s="64"/>
      <c r="D334" s="22"/>
      <c r="E334" s="22"/>
      <c r="F334" s="63"/>
      <c r="G334" s="64"/>
      <c r="H334" s="22"/>
      <c r="I334" s="21"/>
      <c r="J334" s="22"/>
      <c r="K334" s="21"/>
      <c r="L334" s="21"/>
      <c r="M334" s="22"/>
      <c r="N334" s="21"/>
      <c r="O334" s="22"/>
      <c r="P334" s="22"/>
      <c r="Q334" s="22"/>
      <c r="R334" s="22"/>
      <c r="S334" s="22"/>
      <c r="T334" s="22"/>
      <c r="U334" s="22"/>
      <c r="V334" s="22"/>
      <c r="W334" s="22"/>
      <c r="X334" s="22"/>
      <c r="Y334" s="22"/>
      <c r="Z334" s="22"/>
      <c r="AA334" s="22"/>
    </row>
    <row r="335" hidden="1">
      <c r="A335" s="21"/>
      <c r="B335" s="22"/>
      <c r="C335" s="64"/>
      <c r="D335" s="22"/>
      <c r="E335" s="22"/>
      <c r="F335" s="63"/>
      <c r="G335" s="64"/>
      <c r="H335" s="22"/>
      <c r="I335" s="21"/>
      <c r="J335" s="22"/>
      <c r="K335" s="21"/>
      <c r="L335" s="21"/>
      <c r="M335" s="22"/>
      <c r="N335" s="21"/>
      <c r="O335" s="22"/>
      <c r="P335" s="22"/>
      <c r="Q335" s="22"/>
      <c r="R335" s="22"/>
      <c r="S335" s="22"/>
      <c r="T335" s="22"/>
      <c r="U335" s="22"/>
      <c r="V335" s="22"/>
      <c r="W335" s="22"/>
      <c r="X335" s="22"/>
      <c r="Y335" s="22"/>
      <c r="Z335" s="22"/>
      <c r="AA335" s="22"/>
    </row>
    <row r="336" hidden="1">
      <c r="A336" s="21"/>
      <c r="B336" s="22"/>
      <c r="C336" s="64"/>
      <c r="D336" s="22"/>
      <c r="E336" s="22"/>
      <c r="F336" s="63"/>
      <c r="G336" s="64"/>
      <c r="H336" s="22"/>
      <c r="I336" s="21"/>
      <c r="J336" s="22"/>
      <c r="K336" s="21"/>
      <c r="L336" s="21"/>
      <c r="M336" s="22"/>
      <c r="N336" s="21"/>
      <c r="O336" s="22"/>
      <c r="P336" s="22"/>
      <c r="Q336" s="22"/>
      <c r="R336" s="22"/>
      <c r="S336" s="22"/>
      <c r="T336" s="22"/>
      <c r="U336" s="22"/>
      <c r="V336" s="22"/>
      <c r="W336" s="22"/>
      <c r="X336" s="22"/>
      <c r="Y336" s="22"/>
      <c r="Z336" s="22"/>
      <c r="AA336" s="22"/>
    </row>
    <row r="337" hidden="1">
      <c r="A337" s="21"/>
      <c r="B337" s="22"/>
      <c r="C337" s="64"/>
      <c r="D337" s="22"/>
      <c r="E337" s="22"/>
      <c r="F337" s="63"/>
      <c r="G337" s="64"/>
      <c r="H337" s="22"/>
      <c r="I337" s="21"/>
      <c r="J337" s="22"/>
      <c r="K337" s="21"/>
      <c r="L337" s="21"/>
      <c r="M337" s="22"/>
      <c r="N337" s="21"/>
      <c r="O337" s="22"/>
      <c r="P337" s="22"/>
      <c r="Q337" s="22"/>
      <c r="R337" s="22"/>
      <c r="S337" s="22"/>
      <c r="T337" s="22"/>
      <c r="U337" s="22"/>
      <c r="V337" s="22"/>
      <c r="W337" s="22"/>
      <c r="X337" s="22"/>
      <c r="Y337" s="22"/>
      <c r="Z337" s="22"/>
      <c r="AA337" s="22"/>
    </row>
    <row r="338" hidden="1">
      <c r="A338" s="21"/>
      <c r="B338" s="22"/>
      <c r="C338" s="64"/>
      <c r="D338" s="22"/>
      <c r="E338" s="22"/>
      <c r="F338" s="63"/>
      <c r="G338" s="64"/>
      <c r="H338" s="22"/>
      <c r="I338" s="21"/>
      <c r="J338" s="22"/>
      <c r="K338" s="21"/>
      <c r="L338" s="21"/>
      <c r="M338" s="22"/>
      <c r="N338" s="21"/>
      <c r="O338" s="22"/>
      <c r="P338" s="22"/>
      <c r="Q338" s="22"/>
      <c r="R338" s="22"/>
      <c r="S338" s="22"/>
      <c r="T338" s="22"/>
      <c r="U338" s="22"/>
      <c r="V338" s="22"/>
      <c r="W338" s="22"/>
      <c r="X338" s="22"/>
      <c r="Y338" s="22"/>
      <c r="Z338" s="22"/>
      <c r="AA338" s="22"/>
    </row>
    <row r="339" hidden="1">
      <c r="A339" s="21"/>
      <c r="B339" s="22"/>
      <c r="C339" s="64"/>
      <c r="D339" s="22"/>
      <c r="E339" s="22"/>
      <c r="F339" s="63"/>
      <c r="G339" s="64"/>
      <c r="H339" s="22"/>
      <c r="I339" s="21"/>
      <c r="J339" s="22"/>
      <c r="K339" s="21"/>
      <c r="L339" s="21"/>
      <c r="M339" s="22"/>
      <c r="N339" s="21"/>
      <c r="O339" s="22"/>
      <c r="P339" s="22"/>
      <c r="Q339" s="22"/>
      <c r="R339" s="22"/>
      <c r="S339" s="22"/>
      <c r="T339" s="22"/>
      <c r="U339" s="22"/>
      <c r="V339" s="22"/>
      <c r="W339" s="22"/>
      <c r="X339" s="22"/>
      <c r="Y339" s="22"/>
      <c r="Z339" s="22"/>
      <c r="AA339" s="22"/>
    </row>
    <row r="340" hidden="1">
      <c r="A340" s="21"/>
      <c r="B340" s="22"/>
      <c r="C340" s="64"/>
      <c r="D340" s="22"/>
      <c r="E340" s="22"/>
      <c r="F340" s="63"/>
      <c r="G340" s="64"/>
      <c r="H340" s="22"/>
      <c r="I340" s="21"/>
      <c r="J340" s="22"/>
      <c r="K340" s="21"/>
      <c r="L340" s="21"/>
      <c r="M340" s="22"/>
      <c r="N340" s="21"/>
      <c r="O340" s="22"/>
      <c r="P340" s="22"/>
      <c r="Q340" s="22"/>
      <c r="R340" s="22"/>
      <c r="S340" s="22"/>
      <c r="T340" s="22"/>
      <c r="U340" s="22"/>
      <c r="V340" s="22"/>
      <c r="W340" s="22"/>
      <c r="X340" s="22"/>
      <c r="Y340" s="22"/>
      <c r="Z340" s="22"/>
      <c r="AA340" s="22"/>
    </row>
    <row r="341" hidden="1">
      <c r="A341" s="21"/>
      <c r="B341" s="22"/>
      <c r="C341" s="64"/>
      <c r="D341" s="22"/>
      <c r="E341" s="22"/>
      <c r="F341" s="63"/>
      <c r="G341" s="64"/>
      <c r="H341" s="22"/>
      <c r="I341" s="21"/>
      <c r="J341" s="22"/>
      <c r="K341" s="21"/>
      <c r="L341" s="21"/>
      <c r="M341" s="22"/>
      <c r="N341" s="21"/>
      <c r="O341" s="22"/>
      <c r="P341" s="22"/>
      <c r="Q341" s="22"/>
      <c r="R341" s="22"/>
      <c r="S341" s="22"/>
      <c r="T341" s="22"/>
      <c r="U341" s="22"/>
      <c r="V341" s="22"/>
      <c r="W341" s="22"/>
      <c r="X341" s="22"/>
      <c r="Y341" s="22"/>
      <c r="Z341" s="22"/>
      <c r="AA341" s="22"/>
    </row>
    <row r="342" hidden="1">
      <c r="A342" s="21"/>
      <c r="B342" s="22"/>
      <c r="C342" s="64"/>
      <c r="D342" s="22"/>
      <c r="E342" s="22"/>
      <c r="F342" s="63"/>
      <c r="G342" s="64"/>
      <c r="H342" s="22"/>
      <c r="I342" s="21"/>
      <c r="J342" s="22"/>
      <c r="K342" s="21"/>
      <c r="L342" s="21"/>
      <c r="M342" s="22"/>
      <c r="N342" s="21"/>
      <c r="O342" s="22"/>
      <c r="P342" s="22"/>
      <c r="Q342" s="22"/>
      <c r="R342" s="22"/>
      <c r="S342" s="22"/>
      <c r="T342" s="22"/>
      <c r="U342" s="22"/>
      <c r="V342" s="22"/>
      <c r="W342" s="22"/>
      <c r="X342" s="22"/>
      <c r="Y342" s="22"/>
      <c r="Z342" s="22"/>
      <c r="AA342" s="22"/>
    </row>
    <row r="343" hidden="1">
      <c r="A343" s="21"/>
      <c r="B343" s="22"/>
      <c r="C343" s="64"/>
      <c r="D343" s="22"/>
      <c r="E343" s="22"/>
      <c r="F343" s="63"/>
      <c r="G343" s="64"/>
      <c r="H343" s="22"/>
      <c r="I343" s="21"/>
      <c r="J343" s="22"/>
      <c r="K343" s="21"/>
      <c r="L343" s="21"/>
      <c r="M343" s="22"/>
      <c r="N343" s="21"/>
      <c r="O343" s="22"/>
      <c r="P343" s="22"/>
      <c r="Q343" s="22"/>
      <c r="R343" s="22"/>
      <c r="S343" s="22"/>
      <c r="T343" s="22"/>
      <c r="U343" s="22"/>
      <c r="V343" s="22"/>
      <c r="W343" s="22"/>
      <c r="X343" s="22"/>
      <c r="Y343" s="22"/>
      <c r="Z343" s="22"/>
      <c r="AA343" s="22"/>
    </row>
    <row r="344" hidden="1">
      <c r="A344" s="21"/>
      <c r="B344" s="22"/>
      <c r="C344" s="64"/>
      <c r="D344" s="22"/>
      <c r="E344" s="22"/>
      <c r="F344" s="63"/>
      <c r="G344" s="64"/>
      <c r="H344" s="22"/>
      <c r="I344" s="21"/>
      <c r="J344" s="22"/>
      <c r="K344" s="21"/>
      <c r="L344" s="21"/>
      <c r="M344" s="22"/>
      <c r="N344" s="21"/>
      <c r="O344" s="22"/>
      <c r="P344" s="22"/>
      <c r="Q344" s="22"/>
      <c r="R344" s="22"/>
      <c r="S344" s="22"/>
      <c r="T344" s="22"/>
      <c r="U344" s="22"/>
      <c r="V344" s="22"/>
      <c r="W344" s="22"/>
      <c r="X344" s="22"/>
      <c r="Y344" s="22"/>
      <c r="Z344" s="22"/>
      <c r="AA344" s="22"/>
    </row>
    <row r="345" hidden="1">
      <c r="A345" s="21"/>
      <c r="B345" s="22"/>
      <c r="C345" s="64"/>
      <c r="D345" s="22"/>
      <c r="E345" s="22"/>
      <c r="F345" s="63"/>
      <c r="G345" s="64"/>
      <c r="H345" s="22"/>
      <c r="I345" s="21"/>
      <c r="J345" s="22"/>
      <c r="K345" s="21"/>
      <c r="L345" s="21"/>
      <c r="M345" s="22"/>
      <c r="N345" s="21"/>
      <c r="O345" s="22"/>
      <c r="P345" s="22"/>
      <c r="Q345" s="22"/>
      <c r="R345" s="22"/>
      <c r="S345" s="22"/>
      <c r="T345" s="22"/>
      <c r="U345" s="22"/>
      <c r="V345" s="22"/>
      <c r="W345" s="22"/>
      <c r="X345" s="22"/>
      <c r="Y345" s="22"/>
      <c r="Z345" s="22"/>
      <c r="AA345" s="22"/>
    </row>
    <row r="346" hidden="1">
      <c r="A346" s="21"/>
      <c r="B346" s="22"/>
      <c r="C346" s="64"/>
      <c r="D346" s="22"/>
      <c r="E346" s="22"/>
      <c r="F346" s="63"/>
      <c r="G346" s="64"/>
      <c r="H346" s="22"/>
      <c r="I346" s="21"/>
      <c r="J346" s="22"/>
      <c r="K346" s="21"/>
      <c r="L346" s="21"/>
      <c r="M346" s="22"/>
      <c r="N346" s="21"/>
      <c r="O346" s="22"/>
      <c r="P346" s="22"/>
      <c r="Q346" s="22"/>
      <c r="R346" s="22"/>
      <c r="S346" s="22"/>
      <c r="T346" s="22"/>
      <c r="U346" s="22"/>
      <c r="V346" s="22"/>
      <c r="W346" s="22"/>
      <c r="X346" s="22"/>
      <c r="Y346" s="22"/>
      <c r="Z346" s="22"/>
      <c r="AA346" s="22"/>
    </row>
    <row r="347" hidden="1">
      <c r="A347" s="21"/>
      <c r="B347" s="22"/>
      <c r="C347" s="64"/>
      <c r="D347" s="22"/>
      <c r="E347" s="22"/>
      <c r="F347" s="63"/>
      <c r="G347" s="64"/>
      <c r="H347" s="22"/>
      <c r="I347" s="21"/>
      <c r="J347" s="22"/>
      <c r="K347" s="21"/>
      <c r="L347" s="21"/>
      <c r="M347" s="22"/>
      <c r="N347" s="21"/>
      <c r="O347" s="22"/>
      <c r="P347" s="22"/>
      <c r="Q347" s="22"/>
      <c r="R347" s="22"/>
      <c r="S347" s="22"/>
      <c r="T347" s="22"/>
      <c r="U347" s="22"/>
      <c r="V347" s="22"/>
      <c r="W347" s="22"/>
      <c r="X347" s="22"/>
      <c r="Y347" s="22"/>
      <c r="Z347" s="22"/>
      <c r="AA347" s="22"/>
    </row>
    <row r="348" hidden="1">
      <c r="A348" s="21"/>
      <c r="B348" s="22"/>
      <c r="C348" s="64"/>
      <c r="D348" s="22"/>
      <c r="E348" s="22"/>
      <c r="F348" s="63"/>
      <c r="G348" s="64"/>
      <c r="H348" s="22"/>
      <c r="I348" s="21"/>
      <c r="J348" s="22"/>
      <c r="K348" s="21"/>
      <c r="L348" s="21"/>
      <c r="M348" s="22"/>
      <c r="N348" s="21"/>
      <c r="O348" s="22"/>
      <c r="P348" s="22"/>
      <c r="Q348" s="22"/>
      <c r="R348" s="22"/>
      <c r="S348" s="22"/>
      <c r="T348" s="22"/>
      <c r="U348" s="22"/>
      <c r="V348" s="22"/>
      <c r="W348" s="22"/>
      <c r="X348" s="22"/>
      <c r="Y348" s="22"/>
      <c r="Z348" s="22"/>
      <c r="AA348" s="22"/>
    </row>
    <row r="349" hidden="1">
      <c r="A349" s="21"/>
      <c r="B349" s="22"/>
      <c r="C349" s="64"/>
      <c r="D349" s="22"/>
      <c r="E349" s="22"/>
      <c r="F349" s="63"/>
      <c r="G349" s="64"/>
      <c r="H349" s="22"/>
      <c r="I349" s="21"/>
      <c r="J349" s="22"/>
      <c r="K349" s="21"/>
      <c r="L349" s="21"/>
      <c r="M349" s="22"/>
      <c r="N349" s="21"/>
      <c r="O349" s="22"/>
      <c r="P349" s="22"/>
      <c r="Q349" s="22"/>
      <c r="R349" s="22"/>
      <c r="S349" s="22"/>
      <c r="T349" s="22"/>
      <c r="U349" s="22"/>
      <c r="V349" s="22"/>
      <c r="W349" s="22"/>
      <c r="X349" s="22"/>
      <c r="Y349" s="22"/>
      <c r="Z349" s="22"/>
      <c r="AA349" s="22"/>
    </row>
    <row r="350" hidden="1">
      <c r="A350" s="21"/>
      <c r="B350" s="22"/>
      <c r="C350" s="64"/>
      <c r="D350" s="22"/>
      <c r="E350" s="22"/>
      <c r="F350" s="63"/>
      <c r="G350" s="64"/>
      <c r="H350" s="22"/>
      <c r="I350" s="21"/>
      <c r="J350" s="22"/>
      <c r="K350" s="21"/>
      <c r="L350" s="21"/>
      <c r="M350" s="22"/>
      <c r="N350" s="21"/>
      <c r="O350" s="22"/>
      <c r="P350" s="22"/>
      <c r="Q350" s="22"/>
      <c r="R350" s="22"/>
      <c r="S350" s="22"/>
      <c r="T350" s="22"/>
      <c r="U350" s="22"/>
      <c r="V350" s="22"/>
      <c r="W350" s="22"/>
      <c r="X350" s="22"/>
      <c r="Y350" s="22"/>
      <c r="Z350" s="22"/>
      <c r="AA350" s="22"/>
    </row>
    <row r="351" hidden="1">
      <c r="A351" s="21"/>
      <c r="B351" s="22"/>
      <c r="C351" s="64"/>
      <c r="D351" s="22"/>
      <c r="E351" s="22"/>
      <c r="F351" s="63"/>
      <c r="G351" s="64"/>
      <c r="H351" s="22"/>
      <c r="I351" s="21"/>
      <c r="J351" s="22"/>
      <c r="K351" s="21"/>
      <c r="L351" s="21"/>
      <c r="M351" s="22"/>
      <c r="N351" s="21"/>
      <c r="O351" s="22"/>
      <c r="P351" s="22"/>
      <c r="Q351" s="22"/>
      <c r="R351" s="22"/>
      <c r="S351" s="22"/>
      <c r="T351" s="22"/>
      <c r="U351" s="22"/>
      <c r="V351" s="22"/>
      <c r="W351" s="22"/>
      <c r="X351" s="22"/>
      <c r="Y351" s="22"/>
      <c r="Z351" s="22"/>
      <c r="AA351" s="22"/>
    </row>
    <row r="352" hidden="1">
      <c r="A352" s="21"/>
      <c r="B352" s="22"/>
      <c r="C352" s="64"/>
      <c r="D352" s="22"/>
      <c r="E352" s="22"/>
      <c r="F352" s="63"/>
      <c r="G352" s="64"/>
      <c r="H352" s="22"/>
      <c r="I352" s="21"/>
      <c r="J352" s="22"/>
      <c r="K352" s="21"/>
      <c r="L352" s="21"/>
      <c r="M352" s="22"/>
      <c r="N352" s="21"/>
      <c r="O352" s="22"/>
      <c r="P352" s="22"/>
      <c r="Q352" s="22"/>
      <c r="R352" s="22"/>
      <c r="S352" s="22"/>
      <c r="T352" s="22"/>
      <c r="U352" s="22"/>
      <c r="V352" s="22"/>
      <c r="W352" s="22"/>
      <c r="X352" s="22"/>
      <c r="Y352" s="22"/>
      <c r="Z352" s="22"/>
      <c r="AA352" s="22"/>
    </row>
    <row r="353" hidden="1">
      <c r="A353" s="21"/>
      <c r="B353" s="22"/>
      <c r="C353" s="64"/>
      <c r="D353" s="22"/>
      <c r="E353" s="22"/>
      <c r="F353" s="63"/>
      <c r="G353" s="64"/>
      <c r="H353" s="22"/>
      <c r="I353" s="21"/>
      <c r="J353" s="22"/>
      <c r="K353" s="21"/>
      <c r="L353" s="21"/>
      <c r="M353" s="22"/>
      <c r="N353" s="21"/>
      <c r="O353" s="22"/>
      <c r="P353" s="22"/>
      <c r="Q353" s="22"/>
      <c r="R353" s="22"/>
      <c r="S353" s="22"/>
      <c r="T353" s="22"/>
      <c r="U353" s="22"/>
      <c r="V353" s="22"/>
      <c r="W353" s="22"/>
      <c r="X353" s="22"/>
      <c r="Y353" s="22"/>
      <c r="Z353" s="22"/>
      <c r="AA353" s="22"/>
    </row>
    <row r="354" hidden="1">
      <c r="A354" s="21"/>
      <c r="B354" s="22"/>
      <c r="C354" s="64"/>
      <c r="D354" s="22"/>
      <c r="E354" s="22"/>
      <c r="F354" s="63"/>
      <c r="G354" s="64"/>
      <c r="H354" s="22"/>
      <c r="I354" s="21"/>
      <c r="J354" s="22"/>
      <c r="K354" s="21"/>
      <c r="L354" s="21"/>
      <c r="M354" s="22"/>
      <c r="N354" s="21"/>
      <c r="O354" s="22"/>
      <c r="P354" s="22"/>
      <c r="Q354" s="22"/>
      <c r="R354" s="22"/>
      <c r="S354" s="22"/>
      <c r="T354" s="22"/>
      <c r="U354" s="22"/>
      <c r="V354" s="22"/>
      <c r="W354" s="22"/>
      <c r="X354" s="22"/>
      <c r="Y354" s="22"/>
      <c r="Z354" s="22"/>
      <c r="AA354" s="22"/>
    </row>
    <row r="355" hidden="1">
      <c r="A355" s="21"/>
      <c r="B355" s="22"/>
      <c r="C355" s="64"/>
      <c r="D355" s="22"/>
      <c r="E355" s="22"/>
      <c r="F355" s="63"/>
      <c r="G355" s="64"/>
      <c r="H355" s="22"/>
      <c r="I355" s="21"/>
      <c r="J355" s="22"/>
      <c r="K355" s="21"/>
      <c r="L355" s="21"/>
      <c r="M355" s="22"/>
      <c r="N355" s="21"/>
      <c r="O355" s="22"/>
      <c r="P355" s="22"/>
      <c r="Q355" s="22"/>
      <c r="R355" s="22"/>
      <c r="S355" s="22"/>
      <c r="T355" s="22"/>
      <c r="U355" s="22"/>
      <c r="V355" s="22"/>
      <c r="W355" s="22"/>
      <c r="X355" s="22"/>
      <c r="Y355" s="22"/>
      <c r="Z355" s="22"/>
      <c r="AA355" s="22"/>
    </row>
    <row r="356" hidden="1">
      <c r="A356" s="21"/>
      <c r="B356" s="22"/>
      <c r="C356" s="64"/>
      <c r="D356" s="22"/>
      <c r="E356" s="22"/>
      <c r="F356" s="63"/>
      <c r="G356" s="64"/>
      <c r="H356" s="22"/>
      <c r="I356" s="21"/>
      <c r="J356" s="22"/>
      <c r="K356" s="21"/>
      <c r="L356" s="21"/>
      <c r="M356" s="22"/>
      <c r="N356" s="21"/>
      <c r="O356" s="22"/>
      <c r="P356" s="22"/>
      <c r="Q356" s="22"/>
      <c r="R356" s="22"/>
      <c r="S356" s="22"/>
      <c r="T356" s="22"/>
      <c r="U356" s="22"/>
      <c r="V356" s="22"/>
      <c r="W356" s="22"/>
      <c r="X356" s="22"/>
      <c r="Y356" s="22"/>
      <c r="Z356" s="22"/>
      <c r="AA356" s="22"/>
    </row>
    <row r="357" hidden="1">
      <c r="A357" s="21"/>
      <c r="B357" s="22"/>
      <c r="C357" s="64"/>
      <c r="D357" s="22"/>
      <c r="E357" s="22"/>
      <c r="F357" s="63"/>
      <c r="G357" s="64"/>
      <c r="H357" s="22"/>
      <c r="I357" s="21"/>
      <c r="J357" s="22"/>
      <c r="K357" s="21"/>
      <c r="L357" s="21"/>
      <c r="M357" s="22"/>
      <c r="N357" s="21"/>
      <c r="O357" s="22"/>
      <c r="P357" s="22"/>
      <c r="Q357" s="22"/>
      <c r="R357" s="22"/>
      <c r="S357" s="22"/>
      <c r="T357" s="22"/>
      <c r="U357" s="22"/>
      <c r="V357" s="22"/>
      <c r="W357" s="22"/>
      <c r="X357" s="22"/>
      <c r="Y357" s="22"/>
      <c r="Z357" s="22"/>
      <c r="AA357" s="22"/>
    </row>
    <row r="358" hidden="1">
      <c r="A358" s="21"/>
      <c r="B358" s="22"/>
      <c r="C358" s="64"/>
      <c r="D358" s="22"/>
      <c r="E358" s="22"/>
      <c r="F358" s="63"/>
      <c r="G358" s="64"/>
      <c r="H358" s="22"/>
      <c r="I358" s="21"/>
      <c r="J358" s="22"/>
      <c r="K358" s="21"/>
      <c r="L358" s="21"/>
      <c r="M358" s="22"/>
      <c r="N358" s="21"/>
      <c r="O358" s="22"/>
      <c r="P358" s="22"/>
      <c r="Q358" s="22"/>
      <c r="R358" s="22"/>
      <c r="S358" s="22"/>
      <c r="T358" s="22"/>
      <c r="U358" s="22"/>
      <c r="V358" s="22"/>
      <c r="W358" s="22"/>
      <c r="X358" s="22"/>
      <c r="Y358" s="22"/>
      <c r="Z358" s="22"/>
      <c r="AA358" s="22"/>
    </row>
    <row r="359" hidden="1">
      <c r="A359" s="21"/>
      <c r="B359" s="22"/>
      <c r="C359" s="64"/>
      <c r="D359" s="22"/>
      <c r="E359" s="22"/>
      <c r="F359" s="63"/>
      <c r="G359" s="64"/>
      <c r="H359" s="22"/>
      <c r="I359" s="21"/>
      <c r="J359" s="22"/>
      <c r="K359" s="21"/>
      <c r="L359" s="21"/>
      <c r="M359" s="22"/>
      <c r="N359" s="21"/>
      <c r="O359" s="22"/>
      <c r="P359" s="22"/>
      <c r="Q359" s="22"/>
      <c r="R359" s="22"/>
      <c r="S359" s="22"/>
      <c r="T359" s="22"/>
      <c r="U359" s="22"/>
      <c r="V359" s="22"/>
      <c r="W359" s="22"/>
      <c r="X359" s="22"/>
      <c r="Y359" s="22"/>
      <c r="Z359" s="22"/>
      <c r="AA359" s="22"/>
    </row>
    <row r="360" hidden="1">
      <c r="A360" s="21"/>
      <c r="B360" s="22"/>
      <c r="C360" s="64"/>
      <c r="D360" s="22"/>
      <c r="E360" s="22"/>
      <c r="F360" s="63"/>
      <c r="G360" s="64"/>
      <c r="H360" s="22"/>
      <c r="I360" s="21"/>
      <c r="J360" s="22"/>
      <c r="K360" s="21"/>
      <c r="L360" s="21"/>
      <c r="M360" s="22"/>
      <c r="N360" s="21"/>
      <c r="O360" s="22"/>
      <c r="P360" s="22"/>
      <c r="Q360" s="22"/>
      <c r="R360" s="22"/>
      <c r="S360" s="22"/>
      <c r="T360" s="22"/>
      <c r="U360" s="22"/>
      <c r="V360" s="22"/>
      <c r="W360" s="22"/>
      <c r="X360" s="22"/>
      <c r="Y360" s="22"/>
      <c r="Z360" s="22"/>
      <c r="AA360" s="22"/>
    </row>
    <row r="361" hidden="1">
      <c r="A361" s="21"/>
      <c r="B361" s="22"/>
      <c r="C361" s="64"/>
      <c r="D361" s="22"/>
      <c r="E361" s="22"/>
      <c r="F361" s="63"/>
      <c r="G361" s="64"/>
      <c r="H361" s="22"/>
      <c r="I361" s="21"/>
      <c r="J361" s="22"/>
      <c r="K361" s="21"/>
      <c r="L361" s="21"/>
      <c r="M361" s="22"/>
      <c r="N361" s="21"/>
      <c r="O361" s="22"/>
      <c r="P361" s="22"/>
      <c r="Q361" s="22"/>
      <c r="R361" s="22"/>
      <c r="S361" s="22"/>
      <c r="T361" s="22"/>
      <c r="U361" s="22"/>
      <c r="V361" s="22"/>
      <c r="W361" s="22"/>
      <c r="X361" s="22"/>
      <c r="Y361" s="22"/>
      <c r="Z361" s="22"/>
      <c r="AA361" s="22"/>
    </row>
    <row r="362" hidden="1">
      <c r="A362" s="21"/>
      <c r="B362" s="22"/>
      <c r="C362" s="64"/>
      <c r="D362" s="22"/>
      <c r="E362" s="22"/>
      <c r="F362" s="63"/>
      <c r="G362" s="64"/>
      <c r="H362" s="22"/>
      <c r="I362" s="21"/>
      <c r="J362" s="22"/>
      <c r="K362" s="21"/>
      <c r="L362" s="21"/>
      <c r="M362" s="22"/>
      <c r="N362" s="21"/>
      <c r="O362" s="22"/>
      <c r="P362" s="22"/>
      <c r="Q362" s="22"/>
      <c r="R362" s="22"/>
      <c r="S362" s="22"/>
      <c r="T362" s="22"/>
      <c r="U362" s="22"/>
      <c r="V362" s="22"/>
      <c r="W362" s="22"/>
      <c r="X362" s="22"/>
      <c r="Y362" s="22"/>
      <c r="Z362" s="22"/>
      <c r="AA362" s="22"/>
    </row>
    <row r="363" hidden="1">
      <c r="A363" s="21"/>
      <c r="B363" s="22"/>
      <c r="C363" s="64"/>
      <c r="D363" s="22"/>
      <c r="E363" s="22"/>
      <c r="F363" s="63"/>
      <c r="G363" s="64"/>
      <c r="H363" s="22"/>
      <c r="I363" s="21"/>
      <c r="J363" s="22"/>
      <c r="K363" s="21"/>
      <c r="L363" s="21"/>
      <c r="M363" s="22"/>
      <c r="N363" s="21"/>
      <c r="O363" s="22"/>
      <c r="P363" s="22"/>
      <c r="Q363" s="22"/>
      <c r="R363" s="22"/>
      <c r="S363" s="22"/>
      <c r="T363" s="22"/>
      <c r="U363" s="22"/>
      <c r="V363" s="22"/>
      <c r="W363" s="22"/>
      <c r="X363" s="22"/>
      <c r="Y363" s="22"/>
      <c r="Z363" s="22"/>
      <c r="AA363" s="22"/>
    </row>
    <row r="364" hidden="1">
      <c r="A364" s="21"/>
      <c r="B364" s="22"/>
      <c r="C364" s="64"/>
      <c r="D364" s="22"/>
      <c r="E364" s="22"/>
      <c r="F364" s="63"/>
      <c r="G364" s="64"/>
      <c r="H364" s="22"/>
      <c r="I364" s="21"/>
      <c r="J364" s="22"/>
      <c r="K364" s="21"/>
      <c r="L364" s="21"/>
      <c r="M364" s="22"/>
      <c r="N364" s="21"/>
      <c r="O364" s="22"/>
      <c r="P364" s="22"/>
      <c r="Q364" s="22"/>
      <c r="R364" s="22"/>
      <c r="S364" s="22"/>
      <c r="T364" s="22"/>
      <c r="U364" s="22"/>
      <c r="V364" s="22"/>
      <c r="W364" s="22"/>
      <c r="X364" s="22"/>
      <c r="Y364" s="22"/>
      <c r="Z364" s="22"/>
      <c r="AA364" s="22"/>
    </row>
    <row r="365" hidden="1">
      <c r="A365" s="21"/>
      <c r="B365" s="22"/>
      <c r="C365" s="64"/>
      <c r="D365" s="22"/>
      <c r="E365" s="22"/>
      <c r="F365" s="63"/>
      <c r="G365" s="64"/>
      <c r="H365" s="22"/>
      <c r="I365" s="21"/>
      <c r="J365" s="22"/>
      <c r="K365" s="21"/>
      <c r="L365" s="21"/>
      <c r="M365" s="22"/>
      <c r="N365" s="21"/>
      <c r="O365" s="22"/>
      <c r="P365" s="22"/>
      <c r="Q365" s="22"/>
      <c r="R365" s="22"/>
      <c r="S365" s="22"/>
      <c r="T365" s="22"/>
      <c r="U365" s="22"/>
      <c r="V365" s="22"/>
      <c r="W365" s="22"/>
      <c r="X365" s="22"/>
      <c r="Y365" s="22"/>
      <c r="Z365" s="22"/>
      <c r="AA365" s="22"/>
    </row>
    <row r="366" hidden="1">
      <c r="A366" s="21"/>
      <c r="B366" s="22"/>
      <c r="C366" s="64"/>
      <c r="D366" s="22"/>
      <c r="E366" s="22"/>
      <c r="F366" s="63"/>
      <c r="G366" s="64"/>
      <c r="H366" s="22"/>
      <c r="I366" s="21"/>
      <c r="J366" s="22"/>
      <c r="K366" s="21"/>
      <c r="L366" s="21"/>
      <c r="M366" s="22"/>
      <c r="N366" s="21"/>
      <c r="O366" s="22"/>
      <c r="P366" s="22"/>
      <c r="Q366" s="22"/>
      <c r="R366" s="22"/>
      <c r="S366" s="22"/>
      <c r="T366" s="22"/>
      <c r="U366" s="22"/>
      <c r="V366" s="22"/>
      <c r="W366" s="22"/>
      <c r="X366" s="22"/>
      <c r="Y366" s="22"/>
      <c r="Z366" s="22"/>
      <c r="AA366" s="22"/>
    </row>
    <row r="367" hidden="1">
      <c r="A367" s="21"/>
      <c r="B367" s="22"/>
      <c r="C367" s="64"/>
      <c r="D367" s="22"/>
      <c r="E367" s="22"/>
      <c r="F367" s="63"/>
      <c r="G367" s="64"/>
      <c r="H367" s="22"/>
      <c r="I367" s="21"/>
      <c r="J367" s="22"/>
      <c r="K367" s="21"/>
      <c r="L367" s="21"/>
      <c r="M367" s="22"/>
      <c r="N367" s="21"/>
      <c r="O367" s="22"/>
      <c r="P367" s="22"/>
      <c r="Q367" s="22"/>
      <c r="R367" s="22"/>
      <c r="S367" s="22"/>
      <c r="T367" s="22"/>
      <c r="U367" s="22"/>
      <c r="V367" s="22"/>
      <c r="W367" s="22"/>
      <c r="X367" s="22"/>
      <c r="Y367" s="22"/>
      <c r="Z367" s="22"/>
      <c r="AA367" s="22"/>
    </row>
    <row r="368" hidden="1">
      <c r="A368" s="21"/>
      <c r="B368" s="22"/>
      <c r="C368" s="64"/>
      <c r="D368" s="22"/>
      <c r="E368" s="22"/>
      <c r="F368" s="63"/>
      <c r="G368" s="64"/>
      <c r="H368" s="22"/>
      <c r="I368" s="21"/>
      <c r="J368" s="22"/>
      <c r="K368" s="21"/>
      <c r="L368" s="21"/>
      <c r="M368" s="22"/>
      <c r="N368" s="21"/>
      <c r="O368" s="22"/>
      <c r="P368" s="22"/>
      <c r="Q368" s="22"/>
      <c r="R368" s="22"/>
      <c r="S368" s="22"/>
      <c r="T368" s="22"/>
      <c r="U368" s="22"/>
      <c r="V368" s="22"/>
      <c r="W368" s="22"/>
      <c r="X368" s="22"/>
      <c r="Y368" s="22"/>
      <c r="Z368" s="22"/>
      <c r="AA368" s="22"/>
    </row>
    <row r="369" hidden="1">
      <c r="A369" s="21"/>
      <c r="B369" s="22"/>
      <c r="C369" s="64"/>
      <c r="D369" s="22"/>
      <c r="E369" s="22"/>
      <c r="F369" s="63"/>
      <c r="G369" s="64"/>
      <c r="H369" s="22"/>
      <c r="I369" s="21"/>
      <c r="J369" s="22"/>
      <c r="K369" s="21"/>
      <c r="L369" s="21"/>
      <c r="M369" s="22"/>
      <c r="N369" s="21"/>
      <c r="O369" s="22"/>
      <c r="P369" s="22"/>
      <c r="Q369" s="22"/>
      <c r="R369" s="22"/>
      <c r="S369" s="22"/>
      <c r="T369" s="22"/>
      <c r="U369" s="22"/>
      <c r="V369" s="22"/>
      <c r="W369" s="22"/>
      <c r="X369" s="22"/>
      <c r="Y369" s="22"/>
      <c r="Z369" s="22"/>
      <c r="AA369" s="22"/>
    </row>
    <row r="370" hidden="1">
      <c r="A370" s="21"/>
      <c r="B370" s="22"/>
      <c r="C370" s="64"/>
      <c r="D370" s="22"/>
      <c r="E370" s="22"/>
      <c r="F370" s="63"/>
      <c r="G370" s="64"/>
      <c r="H370" s="22"/>
      <c r="I370" s="21"/>
      <c r="J370" s="22"/>
      <c r="K370" s="21"/>
      <c r="L370" s="21"/>
      <c r="M370" s="22"/>
      <c r="N370" s="21"/>
      <c r="O370" s="22"/>
      <c r="P370" s="22"/>
      <c r="Q370" s="22"/>
      <c r="R370" s="22"/>
      <c r="S370" s="22"/>
      <c r="T370" s="22"/>
      <c r="U370" s="22"/>
      <c r="V370" s="22"/>
      <c r="W370" s="22"/>
      <c r="X370" s="22"/>
      <c r="Y370" s="22"/>
      <c r="Z370" s="22"/>
      <c r="AA370" s="22"/>
    </row>
    <row r="371" hidden="1">
      <c r="A371" s="21"/>
      <c r="B371" s="22"/>
      <c r="C371" s="64"/>
      <c r="D371" s="22"/>
      <c r="E371" s="22"/>
      <c r="F371" s="63"/>
      <c r="G371" s="64"/>
      <c r="H371" s="22"/>
      <c r="I371" s="21"/>
      <c r="J371" s="22"/>
      <c r="K371" s="21"/>
      <c r="L371" s="21"/>
      <c r="M371" s="22"/>
      <c r="N371" s="21"/>
      <c r="O371" s="22"/>
      <c r="P371" s="22"/>
      <c r="Q371" s="22"/>
      <c r="R371" s="22"/>
      <c r="S371" s="22"/>
      <c r="T371" s="22"/>
      <c r="U371" s="22"/>
      <c r="V371" s="22"/>
      <c r="W371" s="22"/>
      <c r="X371" s="22"/>
      <c r="Y371" s="22"/>
      <c r="Z371" s="22"/>
      <c r="AA371" s="22"/>
    </row>
    <row r="372" hidden="1">
      <c r="A372" s="21"/>
      <c r="B372" s="22"/>
      <c r="C372" s="64"/>
      <c r="D372" s="22"/>
      <c r="E372" s="22"/>
      <c r="F372" s="63"/>
      <c r="G372" s="64"/>
      <c r="H372" s="22"/>
      <c r="I372" s="21"/>
      <c r="J372" s="22"/>
      <c r="K372" s="21"/>
      <c r="L372" s="21"/>
      <c r="M372" s="22"/>
      <c r="N372" s="21"/>
      <c r="O372" s="22"/>
      <c r="P372" s="22"/>
      <c r="Q372" s="22"/>
      <c r="R372" s="22"/>
      <c r="S372" s="22"/>
      <c r="T372" s="22"/>
      <c r="U372" s="22"/>
      <c r="V372" s="22"/>
      <c r="W372" s="22"/>
      <c r="X372" s="22"/>
      <c r="Y372" s="22"/>
      <c r="Z372" s="22"/>
      <c r="AA372" s="22"/>
    </row>
    <row r="373" hidden="1">
      <c r="A373" s="21"/>
      <c r="B373" s="22"/>
      <c r="C373" s="64"/>
      <c r="D373" s="22"/>
      <c r="E373" s="22"/>
      <c r="F373" s="63"/>
      <c r="G373" s="64"/>
      <c r="H373" s="22"/>
      <c r="I373" s="21"/>
      <c r="J373" s="22"/>
      <c r="K373" s="21"/>
      <c r="L373" s="21"/>
      <c r="M373" s="22"/>
      <c r="N373" s="21"/>
      <c r="O373" s="22"/>
      <c r="P373" s="22"/>
      <c r="Q373" s="22"/>
      <c r="R373" s="22"/>
      <c r="S373" s="22"/>
      <c r="T373" s="22"/>
      <c r="U373" s="22"/>
      <c r="V373" s="22"/>
      <c r="W373" s="22"/>
      <c r="X373" s="22"/>
      <c r="Y373" s="22"/>
      <c r="Z373" s="22"/>
      <c r="AA373" s="22"/>
    </row>
    <row r="374" hidden="1">
      <c r="A374" s="21"/>
      <c r="B374" s="22"/>
      <c r="C374" s="64"/>
      <c r="D374" s="22"/>
      <c r="E374" s="22"/>
      <c r="F374" s="63"/>
      <c r="G374" s="64"/>
      <c r="H374" s="22"/>
      <c r="I374" s="21"/>
      <c r="J374" s="22"/>
      <c r="K374" s="21"/>
      <c r="L374" s="21"/>
      <c r="M374" s="22"/>
      <c r="N374" s="21"/>
      <c r="O374" s="22"/>
      <c r="P374" s="22"/>
      <c r="Q374" s="22"/>
      <c r="R374" s="22"/>
      <c r="S374" s="22"/>
      <c r="T374" s="22"/>
      <c r="U374" s="22"/>
      <c r="V374" s="22"/>
      <c r="W374" s="22"/>
      <c r="X374" s="22"/>
      <c r="Y374" s="22"/>
      <c r="Z374" s="22"/>
      <c r="AA374" s="22"/>
    </row>
    <row r="375" hidden="1">
      <c r="A375" s="21"/>
      <c r="B375" s="22"/>
      <c r="C375" s="64"/>
      <c r="D375" s="22"/>
      <c r="E375" s="22"/>
      <c r="F375" s="63"/>
      <c r="G375" s="64"/>
      <c r="H375" s="22"/>
      <c r="I375" s="21"/>
      <c r="J375" s="22"/>
      <c r="K375" s="21"/>
      <c r="L375" s="21"/>
      <c r="M375" s="22"/>
      <c r="N375" s="21"/>
      <c r="O375" s="22"/>
      <c r="P375" s="22"/>
      <c r="Q375" s="22"/>
      <c r="R375" s="22"/>
      <c r="S375" s="22"/>
      <c r="T375" s="22"/>
      <c r="U375" s="22"/>
      <c r="V375" s="22"/>
      <c r="W375" s="22"/>
      <c r="X375" s="22"/>
      <c r="Y375" s="22"/>
      <c r="Z375" s="22"/>
      <c r="AA375" s="22"/>
    </row>
    <row r="376" hidden="1">
      <c r="A376" s="21"/>
      <c r="B376" s="22"/>
      <c r="C376" s="64"/>
      <c r="D376" s="22"/>
      <c r="E376" s="22"/>
      <c r="F376" s="63"/>
      <c r="G376" s="64"/>
      <c r="H376" s="22"/>
      <c r="I376" s="21"/>
      <c r="J376" s="22"/>
      <c r="K376" s="21"/>
      <c r="L376" s="21"/>
      <c r="M376" s="22"/>
      <c r="N376" s="21"/>
      <c r="O376" s="22"/>
      <c r="P376" s="22"/>
      <c r="Q376" s="22"/>
      <c r="R376" s="22"/>
      <c r="S376" s="22"/>
      <c r="T376" s="22"/>
      <c r="U376" s="22"/>
      <c r="V376" s="22"/>
      <c r="W376" s="22"/>
      <c r="X376" s="22"/>
      <c r="Y376" s="22"/>
      <c r="Z376" s="22"/>
      <c r="AA376" s="22"/>
    </row>
    <row r="377" hidden="1">
      <c r="A377" s="21"/>
      <c r="B377" s="22"/>
      <c r="C377" s="64"/>
      <c r="D377" s="22"/>
      <c r="E377" s="22"/>
      <c r="F377" s="63"/>
      <c r="G377" s="64"/>
      <c r="H377" s="22"/>
      <c r="I377" s="21"/>
      <c r="J377" s="22"/>
      <c r="K377" s="21"/>
      <c r="L377" s="21"/>
      <c r="M377" s="22"/>
      <c r="N377" s="21"/>
      <c r="O377" s="22"/>
      <c r="P377" s="22"/>
      <c r="Q377" s="22"/>
      <c r="R377" s="22"/>
      <c r="S377" s="22"/>
      <c r="T377" s="22"/>
      <c r="U377" s="22"/>
      <c r="V377" s="22"/>
      <c r="W377" s="22"/>
      <c r="X377" s="22"/>
      <c r="Y377" s="22"/>
      <c r="Z377" s="22"/>
      <c r="AA377" s="22"/>
    </row>
    <row r="378" hidden="1">
      <c r="A378" s="21"/>
      <c r="B378" s="22"/>
      <c r="C378" s="64"/>
      <c r="D378" s="22"/>
      <c r="E378" s="22"/>
      <c r="F378" s="63"/>
      <c r="G378" s="64"/>
      <c r="H378" s="22"/>
      <c r="I378" s="21"/>
      <c r="J378" s="22"/>
      <c r="K378" s="21"/>
      <c r="L378" s="21"/>
      <c r="M378" s="22"/>
      <c r="N378" s="21"/>
      <c r="O378" s="22"/>
      <c r="P378" s="22"/>
      <c r="Q378" s="22"/>
      <c r="R378" s="22"/>
      <c r="S378" s="22"/>
      <c r="T378" s="22"/>
      <c r="U378" s="22"/>
      <c r="V378" s="22"/>
      <c r="W378" s="22"/>
      <c r="X378" s="22"/>
      <c r="Y378" s="22"/>
      <c r="Z378" s="22"/>
      <c r="AA378" s="22"/>
    </row>
    <row r="379" hidden="1">
      <c r="A379" s="21"/>
      <c r="B379" s="22"/>
      <c r="C379" s="64"/>
      <c r="D379" s="22"/>
      <c r="E379" s="22"/>
      <c r="F379" s="63"/>
      <c r="G379" s="64"/>
      <c r="H379" s="22"/>
      <c r="I379" s="21"/>
      <c r="J379" s="22"/>
      <c r="K379" s="21"/>
      <c r="L379" s="21"/>
      <c r="M379" s="22"/>
      <c r="N379" s="21"/>
      <c r="O379" s="22"/>
      <c r="P379" s="22"/>
      <c r="Q379" s="22"/>
      <c r="R379" s="22"/>
      <c r="S379" s="22"/>
      <c r="T379" s="22"/>
      <c r="U379" s="22"/>
      <c r="V379" s="22"/>
      <c r="W379" s="22"/>
      <c r="X379" s="22"/>
      <c r="Y379" s="22"/>
      <c r="Z379" s="22"/>
      <c r="AA379" s="22"/>
    </row>
    <row r="380" hidden="1">
      <c r="A380" s="21"/>
      <c r="B380" s="22"/>
      <c r="C380" s="64"/>
      <c r="D380" s="22"/>
      <c r="E380" s="22"/>
      <c r="F380" s="63"/>
      <c r="G380" s="64"/>
      <c r="H380" s="22"/>
      <c r="I380" s="21"/>
      <c r="J380" s="22"/>
      <c r="K380" s="21"/>
      <c r="L380" s="21"/>
      <c r="M380" s="22"/>
      <c r="N380" s="21"/>
      <c r="O380" s="22"/>
      <c r="P380" s="22"/>
      <c r="Q380" s="22"/>
      <c r="R380" s="22"/>
      <c r="S380" s="22"/>
      <c r="T380" s="22"/>
      <c r="U380" s="22"/>
      <c r="V380" s="22"/>
      <c r="W380" s="22"/>
      <c r="X380" s="22"/>
      <c r="Y380" s="22"/>
      <c r="Z380" s="22"/>
      <c r="AA380" s="22"/>
    </row>
    <row r="381" hidden="1">
      <c r="A381" s="21"/>
      <c r="B381" s="22"/>
      <c r="C381" s="64"/>
      <c r="D381" s="22"/>
      <c r="E381" s="22"/>
      <c r="F381" s="63"/>
      <c r="G381" s="64"/>
      <c r="H381" s="22"/>
      <c r="I381" s="21"/>
      <c r="J381" s="22"/>
      <c r="K381" s="21"/>
      <c r="L381" s="21"/>
      <c r="M381" s="22"/>
      <c r="N381" s="21"/>
      <c r="O381" s="22"/>
      <c r="P381" s="22"/>
      <c r="Q381" s="22"/>
      <c r="R381" s="22"/>
      <c r="S381" s="22"/>
      <c r="T381" s="22"/>
      <c r="U381" s="22"/>
      <c r="V381" s="22"/>
      <c r="W381" s="22"/>
      <c r="X381" s="22"/>
      <c r="Y381" s="22"/>
      <c r="Z381" s="22"/>
      <c r="AA381" s="22"/>
    </row>
    <row r="382" hidden="1">
      <c r="A382" s="21"/>
      <c r="B382" s="22"/>
      <c r="C382" s="64"/>
      <c r="D382" s="22"/>
      <c r="E382" s="22"/>
      <c r="F382" s="63"/>
      <c r="G382" s="64"/>
      <c r="H382" s="22"/>
      <c r="I382" s="21"/>
      <c r="J382" s="22"/>
      <c r="K382" s="21"/>
      <c r="L382" s="21"/>
      <c r="M382" s="22"/>
      <c r="N382" s="21"/>
      <c r="O382" s="22"/>
      <c r="P382" s="22"/>
      <c r="Q382" s="22"/>
      <c r="R382" s="22"/>
      <c r="S382" s="22"/>
      <c r="T382" s="22"/>
      <c r="U382" s="22"/>
      <c r="V382" s="22"/>
      <c r="W382" s="22"/>
      <c r="X382" s="22"/>
      <c r="Y382" s="22"/>
      <c r="Z382" s="22"/>
      <c r="AA382" s="22"/>
    </row>
    <row r="383" hidden="1">
      <c r="A383" s="21"/>
      <c r="B383" s="22"/>
      <c r="C383" s="64"/>
      <c r="D383" s="22"/>
      <c r="E383" s="22"/>
      <c r="F383" s="63"/>
      <c r="G383" s="64"/>
      <c r="H383" s="22"/>
      <c r="I383" s="21"/>
      <c r="J383" s="22"/>
      <c r="K383" s="21"/>
      <c r="L383" s="21"/>
      <c r="M383" s="22"/>
      <c r="N383" s="21"/>
      <c r="O383" s="22"/>
      <c r="P383" s="22"/>
      <c r="Q383" s="22"/>
      <c r="R383" s="22"/>
      <c r="S383" s="22"/>
      <c r="T383" s="22"/>
      <c r="U383" s="22"/>
      <c r="V383" s="22"/>
      <c r="W383" s="22"/>
      <c r="X383" s="22"/>
      <c r="Y383" s="22"/>
      <c r="Z383" s="22"/>
      <c r="AA383" s="22"/>
    </row>
    <row r="384" hidden="1">
      <c r="A384" s="21"/>
      <c r="B384" s="22"/>
      <c r="C384" s="64"/>
      <c r="D384" s="22"/>
      <c r="E384" s="22"/>
      <c r="F384" s="63"/>
      <c r="G384" s="64"/>
      <c r="H384" s="22"/>
      <c r="I384" s="21"/>
      <c r="J384" s="22"/>
      <c r="K384" s="21"/>
      <c r="L384" s="21"/>
      <c r="M384" s="22"/>
      <c r="N384" s="21"/>
      <c r="O384" s="22"/>
      <c r="P384" s="22"/>
      <c r="Q384" s="22"/>
      <c r="R384" s="22"/>
      <c r="S384" s="22"/>
      <c r="T384" s="22"/>
      <c r="U384" s="22"/>
      <c r="V384" s="22"/>
      <c r="W384" s="22"/>
      <c r="X384" s="22"/>
      <c r="Y384" s="22"/>
      <c r="Z384" s="22"/>
      <c r="AA384" s="22"/>
    </row>
    <row r="385" hidden="1">
      <c r="A385" s="21"/>
      <c r="B385" s="22"/>
      <c r="C385" s="64"/>
      <c r="D385" s="22"/>
      <c r="E385" s="22"/>
      <c r="F385" s="63"/>
      <c r="G385" s="64"/>
      <c r="H385" s="22"/>
      <c r="I385" s="21"/>
      <c r="J385" s="22"/>
      <c r="K385" s="21"/>
      <c r="L385" s="21"/>
      <c r="M385" s="22"/>
      <c r="N385" s="21"/>
      <c r="O385" s="22"/>
      <c r="P385" s="22"/>
      <c r="Q385" s="22"/>
      <c r="R385" s="22"/>
      <c r="S385" s="22"/>
      <c r="T385" s="22"/>
      <c r="U385" s="22"/>
      <c r="V385" s="22"/>
      <c r="W385" s="22"/>
      <c r="X385" s="22"/>
      <c r="Y385" s="22"/>
      <c r="Z385" s="22"/>
      <c r="AA385" s="22"/>
    </row>
    <row r="386" hidden="1">
      <c r="A386" s="21"/>
      <c r="B386" s="22"/>
      <c r="C386" s="64"/>
      <c r="D386" s="22"/>
      <c r="E386" s="22"/>
      <c r="F386" s="63"/>
      <c r="G386" s="64"/>
      <c r="H386" s="22"/>
      <c r="I386" s="21"/>
      <c r="J386" s="22"/>
      <c r="K386" s="21"/>
      <c r="L386" s="21"/>
      <c r="M386" s="22"/>
      <c r="N386" s="21"/>
      <c r="O386" s="22"/>
      <c r="P386" s="22"/>
      <c r="Q386" s="22"/>
      <c r="R386" s="22"/>
      <c r="S386" s="22"/>
      <c r="T386" s="22"/>
      <c r="U386" s="22"/>
      <c r="V386" s="22"/>
      <c r="W386" s="22"/>
      <c r="X386" s="22"/>
      <c r="Y386" s="22"/>
      <c r="Z386" s="22"/>
      <c r="AA386" s="22"/>
    </row>
    <row r="387" hidden="1">
      <c r="A387" s="21"/>
      <c r="B387" s="22"/>
      <c r="C387" s="64"/>
      <c r="D387" s="22"/>
      <c r="E387" s="22"/>
      <c r="F387" s="63"/>
      <c r="G387" s="64"/>
      <c r="H387" s="22"/>
      <c r="I387" s="21"/>
      <c r="J387" s="22"/>
      <c r="K387" s="21"/>
      <c r="L387" s="21"/>
      <c r="M387" s="22"/>
      <c r="N387" s="21"/>
      <c r="O387" s="22"/>
      <c r="P387" s="22"/>
      <c r="Q387" s="22"/>
      <c r="R387" s="22"/>
      <c r="S387" s="22"/>
      <c r="T387" s="22"/>
      <c r="U387" s="22"/>
      <c r="V387" s="22"/>
      <c r="W387" s="22"/>
      <c r="X387" s="22"/>
      <c r="Y387" s="22"/>
      <c r="Z387" s="22"/>
      <c r="AA387" s="22"/>
    </row>
    <row r="388" hidden="1">
      <c r="A388" s="21"/>
      <c r="B388" s="22"/>
      <c r="C388" s="64"/>
      <c r="D388" s="22"/>
      <c r="E388" s="22"/>
      <c r="F388" s="63"/>
      <c r="G388" s="64"/>
      <c r="H388" s="22"/>
      <c r="I388" s="21"/>
      <c r="J388" s="22"/>
      <c r="K388" s="21"/>
      <c r="L388" s="21"/>
      <c r="M388" s="22"/>
      <c r="N388" s="21"/>
      <c r="O388" s="22"/>
      <c r="P388" s="22"/>
      <c r="Q388" s="22"/>
      <c r="R388" s="22"/>
      <c r="S388" s="22"/>
      <c r="T388" s="22"/>
      <c r="U388" s="22"/>
      <c r="V388" s="22"/>
      <c r="W388" s="22"/>
      <c r="X388" s="22"/>
      <c r="Y388" s="22"/>
      <c r="Z388" s="22"/>
      <c r="AA388" s="22"/>
    </row>
    <row r="389" hidden="1">
      <c r="A389" s="21"/>
      <c r="B389" s="22"/>
      <c r="C389" s="64"/>
      <c r="D389" s="22"/>
      <c r="E389" s="22"/>
      <c r="F389" s="63"/>
      <c r="G389" s="64"/>
      <c r="H389" s="22"/>
      <c r="I389" s="21"/>
      <c r="J389" s="22"/>
      <c r="K389" s="21"/>
      <c r="L389" s="21"/>
      <c r="M389" s="22"/>
      <c r="N389" s="21"/>
      <c r="O389" s="22"/>
      <c r="P389" s="22"/>
      <c r="Q389" s="22"/>
      <c r="R389" s="22"/>
      <c r="S389" s="22"/>
      <c r="T389" s="22"/>
      <c r="U389" s="22"/>
      <c r="V389" s="22"/>
      <c r="W389" s="22"/>
      <c r="X389" s="22"/>
      <c r="Y389" s="22"/>
      <c r="Z389" s="22"/>
      <c r="AA389" s="22"/>
    </row>
    <row r="390" hidden="1">
      <c r="A390" s="21"/>
      <c r="B390" s="22"/>
      <c r="C390" s="64"/>
      <c r="D390" s="22"/>
      <c r="E390" s="22"/>
      <c r="F390" s="63"/>
      <c r="G390" s="64"/>
      <c r="H390" s="22"/>
      <c r="I390" s="21"/>
      <c r="J390" s="22"/>
      <c r="K390" s="21"/>
      <c r="L390" s="21"/>
      <c r="M390" s="22"/>
      <c r="N390" s="21"/>
      <c r="O390" s="22"/>
      <c r="P390" s="22"/>
      <c r="Q390" s="22"/>
      <c r="R390" s="22"/>
      <c r="S390" s="22"/>
      <c r="T390" s="22"/>
      <c r="U390" s="22"/>
      <c r="V390" s="22"/>
      <c r="W390" s="22"/>
      <c r="X390" s="22"/>
      <c r="Y390" s="22"/>
      <c r="Z390" s="22"/>
      <c r="AA390" s="22"/>
    </row>
    <row r="391" hidden="1">
      <c r="A391" s="21"/>
      <c r="B391" s="22"/>
      <c r="C391" s="22"/>
      <c r="D391" s="22"/>
      <c r="E391" s="22"/>
      <c r="F391" s="63"/>
      <c r="G391" s="22"/>
      <c r="H391" s="22"/>
      <c r="I391" s="21"/>
      <c r="J391" s="22"/>
      <c r="K391" s="21"/>
      <c r="L391" s="21"/>
      <c r="M391" s="22"/>
      <c r="N391" s="21"/>
      <c r="O391" s="22"/>
      <c r="P391" s="22"/>
      <c r="Q391" s="22"/>
      <c r="R391" s="22"/>
      <c r="S391" s="22"/>
      <c r="T391" s="22"/>
      <c r="U391" s="22"/>
      <c r="V391" s="22"/>
      <c r="W391" s="22"/>
      <c r="X391" s="22"/>
      <c r="Y391" s="22"/>
      <c r="Z391" s="22"/>
      <c r="AA391" s="22"/>
    </row>
    <row r="392" hidden="1">
      <c r="A392" s="21"/>
      <c r="B392" s="22"/>
      <c r="C392" s="22"/>
      <c r="D392" s="22"/>
      <c r="E392" s="22"/>
      <c r="F392" s="63"/>
      <c r="G392" s="22"/>
      <c r="H392" s="22"/>
      <c r="I392" s="21"/>
      <c r="J392" s="22"/>
      <c r="K392" s="21"/>
      <c r="L392" s="21"/>
      <c r="M392" s="22"/>
      <c r="N392" s="21"/>
      <c r="O392" s="22"/>
      <c r="P392" s="22"/>
      <c r="Q392" s="22"/>
      <c r="R392" s="22"/>
      <c r="S392" s="22"/>
      <c r="T392" s="22"/>
      <c r="U392" s="22"/>
      <c r="V392" s="22"/>
      <c r="W392" s="22"/>
      <c r="X392" s="22"/>
      <c r="Y392" s="22"/>
      <c r="Z392" s="22"/>
      <c r="AA392" s="22"/>
    </row>
    <row r="393" hidden="1">
      <c r="A393" s="21"/>
      <c r="B393" s="22"/>
      <c r="C393" s="22"/>
      <c r="D393" s="22"/>
      <c r="E393" s="22"/>
      <c r="F393" s="63"/>
      <c r="G393" s="22"/>
      <c r="H393" s="22"/>
      <c r="I393" s="21"/>
      <c r="J393" s="22"/>
      <c r="K393" s="21"/>
      <c r="L393" s="21"/>
      <c r="M393" s="22"/>
      <c r="N393" s="21"/>
      <c r="O393" s="22"/>
      <c r="P393" s="22"/>
      <c r="Q393" s="22"/>
      <c r="R393" s="22"/>
      <c r="S393" s="22"/>
      <c r="T393" s="22"/>
      <c r="U393" s="22"/>
      <c r="V393" s="22"/>
      <c r="W393" s="22"/>
      <c r="X393" s="22"/>
      <c r="Y393" s="22"/>
      <c r="Z393" s="22"/>
      <c r="AA393" s="22"/>
    </row>
    <row r="394" hidden="1">
      <c r="A394" s="21"/>
      <c r="B394" s="22"/>
      <c r="C394" s="22"/>
      <c r="D394" s="22"/>
      <c r="E394" s="22"/>
      <c r="F394" s="63"/>
      <c r="G394" s="22"/>
      <c r="H394" s="22"/>
      <c r="I394" s="21"/>
      <c r="J394" s="22"/>
      <c r="K394" s="21"/>
      <c r="L394" s="21"/>
      <c r="M394" s="22"/>
      <c r="N394" s="21"/>
      <c r="O394" s="22"/>
      <c r="P394" s="22"/>
      <c r="Q394" s="22"/>
      <c r="R394" s="22"/>
      <c r="S394" s="22"/>
      <c r="T394" s="22"/>
      <c r="U394" s="22"/>
      <c r="V394" s="22"/>
      <c r="W394" s="22"/>
      <c r="X394" s="22"/>
      <c r="Y394" s="22"/>
      <c r="Z394" s="22"/>
      <c r="AA394" s="22"/>
    </row>
    <row r="395" hidden="1">
      <c r="A395" s="21"/>
      <c r="B395" s="22"/>
      <c r="C395" s="22"/>
      <c r="D395" s="22"/>
      <c r="E395" s="22"/>
      <c r="F395" s="63"/>
      <c r="G395" s="22"/>
      <c r="H395" s="22"/>
      <c r="I395" s="21"/>
      <c r="J395" s="22"/>
      <c r="K395" s="21"/>
      <c r="L395" s="21"/>
      <c r="M395" s="22"/>
      <c r="N395" s="21"/>
      <c r="O395" s="22"/>
      <c r="P395" s="22"/>
      <c r="Q395" s="22"/>
      <c r="R395" s="22"/>
      <c r="S395" s="22"/>
      <c r="T395" s="22"/>
      <c r="U395" s="22"/>
      <c r="V395" s="22"/>
      <c r="W395" s="22"/>
      <c r="X395" s="22"/>
      <c r="Y395" s="22"/>
      <c r="Z395" s="22"/>
      <c r="AA395" s="22"/>
    </row>
    <row r="396" hidden="1">
      <c r="A396" s="21"/>
      <c r="B396" s="22"/>
      <c r="C396" s="22"/>
      <c r="D396" s="22"/>
      <c r="E396" s="22"/>
      <c r="F396" s="63"/>
      <c r="G396" s="22"/>
      <c r="H396" s="22"/>
      <c r="I396" s="21"/>
      <c r="J396" s="22"/>
      <c r="K396" s="21"/>
      <c r="L396" s="21"/>
      <c r="M396" s="22"/>
      <c r="N396" s="21"/>
      <c r="O396" s="22"/>
      <c r="P396" s="22"/>
      <c r="Q396" s="22"/>
      <c r="R396" s="22"/>
      <c r="S396" s="22"/>
      <c r="T396" s="22"/>
      <c r="U396" s="22"/>
      <c r="V396" s="22"/>
      <c r="W396" s="22"/>
      <c r="X396" s="22"/>
      <c r="Y396" s="22"/>
      <c r="Z396" s="22"/>
      <c r="AA396" s="22"/>
    </row>
    <row r="397" hidden="1">
      <c r="A397" s="21"/>
      <c r="B397" s="22"/>
      <c r="C397" s="22"/>
      <c r="D397" s="22"/>
      <c r="E397" s="22"/>
      <c r="F397" s="63"/>
      <c r="G397" s="22"/>
      <c r="H397" s="22"/>
      <c r="I397" s="21"/>
      <c r="J397" s="22"/>
      <c r="K397" s="21"/>
      <c r="L397" s="21"/>
      <c r="M397" s="22"/>
      <c r="N397" s="21"/>
      <c r="O397" s="22"/>
      <c r="P397" s="22"/>
      <c r="Q397" s="22"/>
      <c r="R397" s="22"/>
      <c r="S397" s="22"/>
      <c r="T397" s="22"/>
      <c r="U397" s="22"/>
      <c r="V397" s="22"/>
      <c r="W397" s="22"/>
      <c r="X397" s="22"/>
      <c r="Y397" s="22"/>
      <c r="Z397" s="22"/>
      <c r="AA397" s="22"/>
    </row>
    <row r="398" hidden="1">
      <c r="A398" s="21"/>
      <c r="B398" s="22"/>
      <c r="C398" s="22"/>
      <c r="D398" s="22"/>
      <c r="E398" s="22"/>
      <c r="F398" s="63"/>
      <c r="G398" s="22"/>
      <c r="H398" s="22"/>
      <c r="I398" s="21"/>
      <c r="J398" s="22"/>
      <c r="K398" s="21"/>
      <c r="L398" s="21"/>
      <c r="M398" s="22"/>
      <c r="N398" s="21"/>
      <c r="O398" s="22"/>
      <c r="P398" s="22"/>
      <c r="Q398" s="22"/>
      <c r="R398" s="22"/>
      <c r="S398" s="22"/>
      <c r="T398" s="22"/>
      <c r="U398" s="22"/>
      <c r="V398" s="22"/>
      <c r="W398" s="22"/>
      <c r="X398" s="22"/>
      <c r="Y398" s="22"/>
      <c r="Z398" s="22"/>
      <c r="AA398" s="22"/>
    </row>
    <row r="399" hidden="1">
      <c r="A399" s="21"/>
      <c r="B399" s="22"/>
      <c r="C399" s="22"/>
      <c r="D399" s="22"/>
      <c r="E399" s="22"/>
      <c r="F399" s="63"/>
      <c r="G399" s="22"/>
      <c r="H399" s="22"/>
      <c r="I399" s="21"/>
      <c r="J399" s="22"/>
      <c r="K399" s="21"/>
      <c r="L399" s="21"/>
      <c r="M399" s="22"/>
      <c r="N399" s="21"/>
      <c r="O399" s="22"/>
      <c r="P399" s="22"/>
      <c r="Q399" s="22"/>
      <c r="R399" s="22"/>
      <c r="S399" s="22"/>
      <c r="T399" s="22"/>
      <c r="U399" s="22"/>
      <c r="V399" s="22"/>
      <c r="W399" s="22"/>
      <c r="X399" s="22"/>
      <c r="Y399" s="22"/>
      <c r="Z399" s="22"/>
      <c r="AA399" s="22"/>
    </row>
    <row r="400" hidden="1">
      <c r="A400" s="21"/>
      <c r="B400" s="22"/>
      <c r="C400" s="22"/>
      <c r="D400" s="22"/>
      <c r="E400" s="22"/>
      <c r="F400" s="63"/>
      <c r="G400" s="22"/>
      <c r="H400" s="22"/>
      <c r="I400" s="21"/>
      <c r="J400" s="22"/>
      <c r="K400" s="21"/>
      <c r="L400" s="21"/>
      <c r="M400" s="22"/>
      <c r="N400" s="21"/>
      <c r="O400" s="22"/>
      <c r="P400" s="22"/>
      <c r="Q400" s="22"/>
      <c r="R400" s="22"/>
      <c r="S400" s="22"/>
      <c r="T400" s="22"/>
      <c r="U400" s="22"/>
      <c r="V400" s="22"/>
      <c r="W400" s="22"/>
      <c r="X400" s="22"/>
      <c r="Y400" s="22"/>
      <c r="Z400" s="22"/>
      <c r="AA400" s="22"/>
    </row>
    <row r="401" hidden="1">
      <c r="A401" s="21"/>
      <c r="B401" s="22"/>
      <c r="C401" s="22"/>
      <c r="D401" s="22"/>
      <c r="E401" s="22"/>
      <c r="F401" s="63"/>
      <c r="G401" s="22"/>
      <c r="H401" s="22"/>
      <c r="I401" s="21"/>
      <c r="J401" s="22"/>
      <c r="K401" s="21"/>
      <c r="L401" s="21"/>
      <c r="M401" s="22"/>
      <c r="N401" s="21"/>
      <c r="O401" s="22"/>
      <c r="P401" s="22"/>
      <c r="Q401" s="22"/>
      <c r="R401" s="22"/>
      <c r="S401" s="22"/>
      <c r="T401" s="22"/>
      <c r="U401" s="22"/>
      <c r="V401" s="22"/>
      <c r="W401" s="22"/>
      <c r="X401" s="22"/>
      <c r="Y401" s="22"/>
      <c r="Z401" s="22"/>
      <c r="AA401" s="22"/>
    </row>
    <row r="402" hidden="1">
      <c r="A402" s="21"/>
      <c r="B402" s="22"/>
      <c r="C402" s="22"/>
      <c r="D402" s="22"/>
      <c r="E402" s="22"/>
      <c r="F402" s="63"/>
      <c r="G402" s="22"/>
      <c r="H402" s="22"/>
      <c r="I402" s="21"/>
      <c r="J402" s="22"/>
      <c r="K402" s="21"/>
      <c r="L402" s="21"/>
      <c r="M402" s="22"/>
      <c r="N402" s="21"/>
      <c r="O402" s="22"/>
      <c r="P402" s="22"/>
      <c r="Q402" s="22"/>
      <c r="R402" s="22"/>
      <c r="S402" s="22"/>
      <c r="T402" s="22"/>
      <c r="U402" s="22"/>
      <c r="V402" s="22"/>
      <c r="W402" s="22"/>
      <c r="X402" s="22"/>
      <c r="Y402" s="22"/>
      <c r="Z402" s="22"/>
      <c r="AA402" s="22"/>
    </row>
    <row r="403" hidden="1">
      <c r="A403" s="21"/>
      <c r="B403" s="22"/>
      <c r="C403" s="22"/>
      <c r="D403" s="22"/>
      <c r="E403" s="22"/>
      <c r="F403" s="63"/>
      <c r="G403" s="22"/>
      <c r="H403" s="22"/>
      <c r="I403" s="21"/>
      <c r="J403" s="22"/>
      <c r="K403" s="21"/>
      <c r="L403" s="21"/>
      <c r="M403" s="22"/>
      <c r="N403" s="21"/>
      <c r="O403" s="22"/>
      <c r="P403" s="22"/>
      <c r="Q403" s="22"/>
      <c r="R403" s="22"/>
      <c r="S403" s="22"/>
      <c r="T403" s="22"/>
      <c r="U403" s="22"/>
      <c r="V403" s="22"/>
      <c r="W403" s="22"/>
      <c r="X403" s="22"/>
      <c r="Y403" s="22"/>
      <c r="Z403" s="22"/>
      <c r="AA403" s="22"/>
    </row>
    <row r="404" hidden="1">
      <c r="A404" s="21"/>
      <c r="B404" s="22"/>
      <c r="C404" s="22"/>
      <c r="D404" s="22"/>
      <c r="E404" s="22"/>
      <c r="F404" s="63"/>
      <c r="G404" s="22"/>
      <c r="H404" s="22"/>
      <c r="I404" s="21"/>
      <c r="J404" s="22"/>
      <c r="K404" s="21"/>
      <c r="L404" s="21"/>
      <c r="M404" s="22"/>
      <c r="N404" s="21"/>
      <c r="O404" s="22"/>
      <c r="P404" s="22"/>
      <c r="Q404" s="22"/>
      <c r="R404" s="22"/>
      <c r="S404" s="22"/>
      <c r="T404" s="22"/>
      <c r="U404" s="22"/>
      <c r="V404" s="22"/>
      <c r="W404" s="22"/>
      <c r="X404" s="22"/>
      <c r="Y404" s="22"/>
      <c r="Z404" s="22"/>
      <c r="AA404" s="22"/>
    </row>
    <row r="405" hidden="1">
      <c r="A405" s="21"/>
      <c r="B405" s="22"/>
      <c r="C405" s="22"/>
      <c r="D405" s="22"/>
      <c r="E405" s="22"/>
      <c r="F405" s="63"/>
      <c r="G405" s="22"/>
      <c r="H405" s="22"/>
      <c r="I405" s="21"/>
      <c r="J405" s="22"/>
      <c r="K405" s="21"/>
      <c r="L405" s="21"/>
      <c r="M405" s="22"/>
      <c r="N405" s="21"/>
      <c r="O405" s="22"/>
      <c r="P405" s="22"/>
      <c r="Q405" s="22"/>
      <c r="R405" s="22"/>
      <c r="S405" s="22"/>
      <c r="T405" s="22"/>
      <c r="U405" s="22"/>
      <c r="V405" s="22"/>
      <c r="W405" s="22"/>
      <c r="X405" s="22"/>
      <c r="Y405" s="22"/>
      <c r="Z405" s="22"/>
      <c r="AA405" s="22"/>
    </row>
    <row r="406" hidden="1">
      <c r="A406" s="21"/>
      <c r="B406" s="22"/>
      <c r="C406" s="22"/>
      <c r="D406" s="22"/>
      <c r="E406" s="22"/>
      <c r="F406" s="63"/>
      <c r="G406" s="22"/>
      <c r="H406" s="22"/>
      <c r="I406" s="21"/>
      <c r="J406" s="22"/>
      <c r="K406" s="21"/>
      <c r="L406" s="21"/>
      <c r="M406" s="22"/>
      <c r="N406" s="21"/>
      <c r="O406" s="22"/>
      <c r="P406" s="22"/>
      <c r="Q406" s="22"/>
      <c r="R406" s="22"/>
      <c r="S406" s="22"/>
      <c r="T406" s="22"/>
      <c r="U406" s="22"/>
      <c r="V406" s="22"/>
      <c r="W406" s="22"/>
      <c r="X406" s="22"/>
      <c r="Y406" s="22"/>
      <c r="Z406" s="22"/>
      <c r="AA406" s="22"/>
    </row>
    <row r="407" hidden="1">
      <c r="A407" s="21"/>
      <c r="B407" s="22"/>
      <c r="C407" s="22"/>
      <c r="D407" s="22"/>
      <c r="E407" s="22"/>
      <c r="F407" s="63"/>
      <c r="G407" s="22"/>
      <c r="H407" s="22"/>
      <c r="I407" s="21"/>
      <c r="J407" s="22"/>
      <c r="K407" s="21"/>
      <c r="L407" s="21"/>
      <c r="M407" s="22"/>
      <c r="N407" s="21"/>
      <c r="O407" s="22"/>
      <c r="P407" s="22"/>
      <c r="Q407" s="22"/>
      <c r="R407" s="22"/>
      <c r="S407" s="22"/>
      <c r="T407" s="22"/>
      <c r="U407" s="22"/>
      <c r="V407" s="22"/>
      <c r="W407" s="22"/>
      <c r="X407" s="22"/>
      <c r="Y407" s="22"/>
      <c r="Z407" s="22"/>
      <c r="AA407" s="22"/>
    </row>
    <row r="408" hidden="1">
      <c r="A408" s="21"/>
      <c r="B408" s="22"/>
      <c r="C408" s="22"/>
      <c r="D408" s="22"/>
      <c r="E408" s="22"/>
      <c r="F408" s="63"/>
      <c r="G408" s="22"/>
      <c r="H408" s="22"/>
      <c r="I408" s="21"/>
      <c r="J408" s="22"/>
      <c r="K408" s="21"/>
      <c r="L408" s="21"/>
      <c r="M408" s="22"/>
      <c r="N408" s="21"/>
      <c r="O408" s="22"/>
      <c r="P408" s="22"/>
      <c r="Q408" s="22"/>
      <c r="R408" s="22"/>
      <c r="S408" s="22"/>
      <c r="T408" s="22"/>
      <c r="U408" s="22"/>
      <c r="V408" s="22"/>
      <c r="W408" s="22"/>
      <c r="X408" s="22"/>
      <c r="Y408" s="22"/>
      <c r="Z408" s="22"/>
      <c r="AA408" s="22"/>
    </row>
    <row r="409" hidden="1">
      <c r="A409" s="21"/>
      <c r="B409" s="22"/>
      <c r="C409" s="22"/>
      <c r="D409" s="22"/>
      <c r="E409" s="22"/>
      <c r="F409" s="63"/>
      <c r="G409" s="22"/>
      <c r="H409" s="22"/>
      <c r="I409" s="21"/>
      <c r="J409" s="22"/>
      <c r="K409" s="21"/>
      <c r="L409" s="21"/>
      <c r="M409" s="22"/>
      <c r="N409" s="21"/>
      <c r="O409" s="22"/>
      <c r="P409" s="22"/>
      <c r="Q409" s="22"/>
      <c r="R409" s="22"/>
      <c r="S409" s="22"/>
      <c r="T409" s="22"/>
      <c r="U409" s="22"/>
      <c r="V409" s="22"/>
      <c r="W409" s="22"/>
      <c r="X409" s="22"/>
      <c r="Y409" s="22"/>
      <c r="Z409" s="22"/>
      <c r="AA409" s="22"/>
    </row>
    <row r="410" hidden="1">
      <c r="A410" s="21"/>
      <c r="B410" s="22"/>
      <c r="C410" s="22"/>
      <c r="D410" s="22"/>
      <c r="E410" s="22"/>
      <c r="F410" s="63"/>
      <c r="G410" s="22"/>
      <c r="H410" s="22"/>
      <c r="I410" s="21"/>
      <c r="J410" s="22"/>
      <c r="K410" s="21"/>
      <c r="L410" s="21"/>
      <c r="M410" s="22"/>
      <c r="N410" s="21"/>
      <c r="O410" s="22"/>
      <c r="P410" s="22"/>
      <c r="Q410" s="22"/>
      <c r="R410" s="22"/>
      <c r="S410" s="22"/>
      <c r="T410" s="22"/>
      <c r="U410" s="22"/>
      <c r="V410" s="22"/>
      <c r="W410" s="22"/>
      <c r="X410" s="22"/>
      <c r="Y410" s="22"/>
      <c r="Z410" s="22"/>
      <c r="AA410" s="22"/>
    </row>
    <row r="411" hidden="1">
      <c r="A411" s="21"/>
      <c r="B411" s="22"/>
      <c r="C411" s="22"/>
      <c r="D411" s="22"/>
      <c r="E411" s="22"/>
      <c r="F411" s="63"/>
      <c r="G411" s="22"/>
      <c r="H411" s="22"/>
      <c r="I411" s="21"/>
      <c r="J411" s="22"/>
      <c r="K411" s="21"/>
      <c r="L411" s="21"/>
      <c r="M411" s="22"/>
      <c r="N411" s="21"/>
      <c r="O411" s="22"/>
      <c r="P411" s="22"/>
      <c r="Q411" s="22"/>
      <c r="R411" s="22"/>
      <c r="S411" s="22"/>
      <c r="T411" s="22"/>
      <c r="U411" s="22"/>
      <c r="V411" s="22"/>
      <c r="W411" s="22"/>
      <c r="X411" s="22"/>
      <c r="Y411" s="22"/>
      <c r="Z411" s="22"/>
      <c r="AA411" s="22"/>
    </row>
    <row r="412" hidden="1">
      <c r="A412" s="21"/>
      <c r="B412" s="22"/>
      <c r="C412" s="22"/>
      <c r="D412" s="22"/>
      <c r="E412" s="22"/>
      <c r="F412" s="63"/>
      <c r="G412" s="22"/>
      <c r="H412" s="22"/>
      <c r="I412" s="21"/>
      <c r="J412" s="22"/>
      <c r="K412" s="21"/>
      <c r="L412" s="21"/>
      <c r="M412" s="22"/>
      <c r="N412" s="21"/>
      <c r="O412" s="22"/>
      <c r="P412" s="22"/>
      <c r="Q412" s="22"/>
      <c r="R412" s="22"/>
      <c r="S412" s="22"/>
      <c r="T412" s="22"/>
      <c r="U412" s="22"/>
      <c r="V412" s="22"/>
      <c r="W412" s="22"/>
      <c r="X412" s="22"/>
      <c r="Y412" s="22"/>
      <c r="Z412" s="22"/>
      <c r="AA412" s="22"/>
    </row>
    <row r="413" hidden="1">
      <c r="A413" s="21"/>
      <c r="B413" s="22"/>
      <c r="C413" s="22"/>
      <c r="D413" s="22"/>
      <c r="E413" s="22"/>
      <c r="F413" s="63"/>
      <c r="G413" s="22"/>
      <c r="H413" s="22"/>
      <c r="I413" s="21"/>
      <c r="J413" s="22"/>
      <c r="K413" s="21"/>
      <c r="L413" s="21"/>
      <c r="M413" s="22"/>
      <c r="N413" s="21"/>
      <c r="O413" s="22"/>
      <c r="P413" s="22"/>
      <c r="Q413" s="22"/>
      <c r="R413" s="22"/>
      <c r="S413" s="22"/>
      <c r="T413" s="22"/>
      <c r="U413" s="22"/>
      <c r="V413" s="22"/>
      <c r="W413" s="22"/>
      <c r="X413" s="22"/>
      <c r="Y413" s="22"/>
      <c r="Z413" s="22"/>
      <c r="AA413" s="22"/>
    </row>
    <row r="414" hidden="1">
      <c r="A414" s="21"/>
      <c r="B414" s="22"/>
      <c r="C414" s="22"/>
      <c r="D414" s="22"/>
      <c r="E414" s="22"/>
      <c r="F414" s="63"/>
      <c r="G414" s="22"/>
      <c r="H414" s="22"/>
      <c r="I414" s="21"/>
      <c r="J414" s="22"/>
      <c r="K414" s="21"/>
      <c r="L414" s="21"/>
      <c r="M414" s="22"/>
      <c r="N414" s="21"/>
      <c r="O414" s="22"/>
      <c r="P414" s="22"/>
      <c r="Q414" s="22"/>
      <c r="R414" s="22"/>
      <c r="S414" s="22"/>
      <c r="T414" s="22"/>
      <c r="U414" s="22"/>
      <c r="V414" s="22"/>
      <c r="W414" s="22"/>
      <c r="X414" s="22"/>
      <c r="Y414" s="22"/>
      <c r="Z414" s="22"/>
      <c r="AA414" s="22"/>
    </row>
    <row r="415" hidden="1">
      <c r="A415" s="21"/>
      <c r="B415" s="22"/>
      <c r="C415" s="22"/>
      <c r="D415" s="22"/>
      <c r="E415" s="22"/>
      <c r="F415" s="63"/>
      <c r="G415" s="22"/>
      <c r="H415" s="22"/>
      <c r="I415" s="21"/>
      <c r="J415" s="22"/>
      <c r="K415" s="21"/>
      <c r="L415" s="21"/>
      <c r="M415" s="22"/>
      <c r="N415" s="21"/>
      <c r="O415" s="22"/>
      <c r="P415" s="22"/>
      <c r="Q415" s="22"/>
      <c r="R415" s="22"/>
      <c r="S415" s="22"/>
      <c r="T415" s="22"/>
      <c r="U415" s="22"/>
      <c r="V415" s="22"/>
      <c r="W415" s="22"/>
      <c r="X415" s="22"/>
      <c r="Y415" s="22"/>
      <c r="Z415" s="22"/>
      <c r="AA415" s="22"/>
    </row>
    <row r="416" hidden="1">
      <c r="A416" s="21"/>
      <c r="B416" s="22"/>
      <c r="C416" s="22"/>
      <c r="D416" s="22"/>
      <c r="E416" s="22"/>
      <c r="F416" s="63"/>
      <c r="G416" s="22"/>
      <c r="H416" s="22"/>
      <c r="I416" s="21"/>
      <c r="J416" s="22"/>
      <c r="K416" s="21"/>
      <c r="L416" s="21"/>
      <c r="M416" s="22"/>
      <c r="N416" s="21"/>
      <c r="O416" s="22"/>
      <c r="P416" s="22"/>
      <c r="Q416" s="22"/>
      <c r="R416" s="22"/>
      <c r="S416" s="22"/>
      <c r="T416" s="22"/>
      <c r="U416" s="22"/>
      <c r="V416" s="22"/>
      <c r="W416" s="22"/>
      <c r="X416" s="22"/>
      <c r="Y416" s="22"/>
      <c r="Z416" s="22"/>
      <c r="AA416" s="22"/>
    </row>
    <row r="417" hidden="1">
      <c r="A417" s="21"/>
      <c r="B417" s="22"/>
      <c r="C417" s="22"/>
      <c r="D417" s="22"/>
      <c r="E417" s="22"/>
      <c r="F417" s="63"/>
      <c r="G417" s="22"/>
      <c r="H417" s="22"/>
      <c r="I417" s="21"/>
      <c r="J417" s="22"/>
      <c r="K417" s="21"/>
      <c r="L417" s="21"/>
      <c r="M417" s="22"/>
      <c r="N417" s="21"/>
      <c r="O417" s="22"/>
      <c r="P417" s="22"/>
      <c r="Q417" s="22"/>
      <c r="R417" s="22"/>
      <c r="S417" s="22"/>
      <c r="T417" s="22"/>
      <c r="U417" s="22"/>
      <c r="V417" s="22"/>
      <c r="W417" s="22"/>
      <c r="X417" s="22"/>
      <c r="Y417" s="22"/>
      <c r="Z417" s="22"/>
      <c r="AA417" s="22"/>
    </row>
    <row r="418" hidden="1">
      <c r="A418" s="21"/>
      <c r="B418" s="22"/>
      <c r="C418" s="22"/>
      <c r="D418" s="22"/>
      <c r="E418" s="22"/>
      <c r="F418" s="63"/>
      <c r="G418" s="22"/>
      <c r="H418" s="22"/>
      <c r="I418" s="21"/>
      <c r="J418" s="22"/>
      <c r="K418" s="21"/>
      <c r="L418" s="21"/>
      <c r="M418" s="22"/>
      <c r="N418" s="21"/>
      <c r="O418" s="22"/>
      <c r="P418" s="22"/>
      <c r="Q418" s="22"/>
      <c r="R418" s="22"/>
      <c r="S418" s="22"/>
      <c r="T418" s="22"/>
      <c r="U418" s="22"/>
      <c r="V418" s="22"/>
      <c r="W418" s="22"/>
      <c r="X418" s="22"/>
      <c r="Y418" s="22"/>
      <c r="Z418" s="22"/>
      <c r="AA418" s="22"/>
    </row>
    <row r="419" hidden="1">
      <c r="A419" s="21"/>
      <c r="B419" s="22"/>
      <c r="C419" s="22"/>
      <c r="D419" s="22"/>
      <c r="E419" s="22"/>
      <c r="F419" s="63"/>
      <c r="G419" s="22"/>
      <c r="H419" s="22"/>
      <c r="I419" s="21"/>
      <c r="J419" s="22"/>
      <c r="K419" s="21"/>
      <c r="L419" s="21"/>
      <c r="M419" s="22"/>
      <c r="N419" s="21"/>
      <c r="O419" s="22"/>
      <c r="P419" s="22"/>
      <c r="Q419" s="22"/>
      <c r="R419" s="22"/>
      <c r="S419" s="22"/>
      <c r="T419" s="22"/>
      <c r="U419" s="22"/>
      <c r="V419" s="22"/>
      <c r="W419" s="22"/>
      <c r="X419" s="22"/>
      <c r="Y419" s="22"/>
      <c r="Z419" s="22"/>
      <c r="AA419" s="22"/>
    </row>
    <row r="420" hidden="1">
      <c r="A420" s="21"/>
      <c r="B420" s="22"/>
      <c r="C420" s="22"/>
      <c r="D420" s="22"/>
      <c r="E420" s="22"/>
      <c r="F420" s="63"/>
      <c r="G420" s="22"/>
      <c r="H420" s="22"/>
      <c r="I420" s="21"/>
      <c r="J420" s="22"/>
      <c r="K420" s="21"/>
      <c r="L420" s="21"/>
      <c r="M420" s="22"/>
      <c r="N420" s="21"/>
      <c r="O420" s="22"/>
      <c r="P420" s="22"/>
      <c r="Q420" s="22"/>
      <c r="R420" s="22"/>
      <c r="S420" s="22"/>
      <c r="T420" s="22"/>
      <c r="U420" s="22"/>
      <c r="V420" s="22"/>
      <c r="W420" s="22"/>
      <c r="X420" s="22"/>
      <c r="Y420" s="22"/>
      <c r="Z420" s="22"/>
      <c r="AA420" s="22"/>
    </row>
    <row r="421" hidden="1">
      <c r="A421" s="21"/>
      <c r="B421" s="22"/>
      <c r="C421" s="22"/>
      <c r="D421" s="22"/>
      <c r="E421" s="22"/>
      <c r="F421" s="63"/>
      <c r="G421" s="22"/>
      <c r="H421" s="22"/>
      <c r="I421" s="21"/>
      <c r="J421" s="22"/>
      <c r="K421" s="21"/>
      <c r="L421" s="21"/>
      <c r="M421" s="22"/>
      <c r="N421" s="21"/>
      <c r="O421" s="22"/>
      <c r="P421" s="22"/>
      <c r="Q421" s="22"/>
      <c r="R421" s="22"/>
      <c r="S421" s="22"/>
      <c r="T421" s="22"/>
      <c r="U421" s="22"/>
      <c r="V421" s="22"/>
      <c r="W421" s="22"/>
      <c r="X421" s="22"/>
      <c r="Y421" s="22"/>
      <c r="Z421" s="22"/>
      <c r="AA421" s="22"/>
    </row>
    <row r="422" hidden="1">
      <c r="A422" s="21"/>
      <c r="B422" s="22"/>
      <c r="C422" s="22"/>
      <c r="D422" s="22"/>
      <c r="E422" s="22"/>
      <c r="F422" s="63"/>
      <c r="G422" s="22"/>
      <c r="H422" s="22"/>
      <c r="I422" s="21"/>
      <c r="J422" s="22"/>
      <c r="K422" s="21"/>
      <c r="L422" s="21"/>
      <c r="M422" s="22"/>
      <c r="N422" s="21"/>
      <c r="O422" s="22"/>
      <c r="P422" s="22"/>
      <c r="Q422" s="22"/>
      <c r="R422" s="22"/>
      <c r="S422" s="22"/>
      <c r="T422" s="22"/>
      <c r="U422" s="22"/>
      <c r="V422" s="22"/>
      <c r="W422" s="22"/>
      <c r="X422" s="22"/>
      <c r="Y422" s="22"/>
      <c r="Z422" s="22"/>
      <c r="AA422" s="22"/>
    </row>
    <row r="423" hidden="1">
      <c r="A423" s="21"/>
      <c r="B423" s="22"/>
      <c r="C423" s="22"/>
      <c r="D423" s="22"/>
      <c r="E423" s="22"/>
      <c r="F423" s="63"/>
      <c r="G423" s="22"/>
      <c r="H423" s="22"/>
      <c r="I423" s="21"/>
      <c r="J423" s="22"/>
      <c r="K423" s="21"/>
      <c r="L423" s="21"/>
      <c r="M423" s="22"/>
      <c r="N423" s="21"/>
      <c r="O423" s="22"/>
      <c r="P423" s="22"/>
      <c r="Q423" s="22"/>
      <c r="R423" s="22"/>
      <c r="S423" s="22"/>
      <c r="T423" s="22"/>
      <c r="U423" s="22"/>
      <c r="V423" s="22"/>
      <c r="W423" s="22"/>
      <c r="X423" s="22"/>
      <c r="Y423" s="22"/>
      <c r="Z423" s="22"/>
      <c r="AA423" s="22"/>
    </row>
    <row r="424" hidden="1">
      <c r="A424" s="21"/>
      <c r="B424" s="22"/>
      <c r="C424" s="22"/>
      <c r="D424" s="22"/>
      <c r="E424" s="22"/>
      <c r="F424" s="63"/>
      <c r="G424" s="22"/>
      <c r="H424" s="22"/>
      <c r="I424" s="21"/>
      <c r="J424" s="22"/>
      <c r="K424" s="21"/>
      <c r="L424" s="21"/>
      <c r="M424" s="22"/>
      <c r="N424" s="21"/>
      <c r="O424" s="22"/>
      <c r="P424" s="22"/>
      <c r="Q424" s="22"/>
      <c r="R424" s="22"/>
      <c r="S424" s="22"/>
      <c r="T424" s="22"/>
      <c r="U424" s="22"/>
      <c r="V424" s="22"/>
      <c r="W424" s="22"/>
      <c r="X424" s="22"/>
      <c r="Y424" s="22"/>
      <c r="Z424" s="22"/>
      <c r="AA424" s="22"/>
    </row>
    <row r="425" hidden="1">
      <c r="A425" s="21"/>
      <c r="B425" s="22"/>
      <c r="C425" s="22"/>
      <c r="D425" s="22"/>
      <c r="E425" s="22"/>
      <c r="F425" s="63"/>
      <c r="G425" s="22"/>
      <c r="H425" s="22"/>
      <c r="I425" s="21"/>
      <c r="J425" s="22"/>
      <c r="K425" s="21"/>
      <c r="L425" s="21"/>
      <c r="M425" s="22"/>
      <c r="N425" s="21"/>
      <c r="O425" s="22"/>
      <c r="P425" s="22"/>
      <c r="Q425" s="22"/>
      <c r="R425" s="22"/>
      <c r="S425" s="22"/>
      <c r="T425" s="22"/>
      <c r="U425" s="22"/>
      <c r="V425" s="22"/>
      <c r="W425" s="22"/>
      <c r="X425" s="22"/>
      <c r="Y425" s="22"/>
      <c r="Z425" s="22"/>
      <c r="AA425" s="22"/>
    </row>
    <row r="426" hidden="1">
      <c r="A426" s="21"/>
      <c r="B426" s="22"/>
      <c r="C426" s="22"/>
      <c r="D426" s="22"/>
      <c r="E426" s="22"/>
      <c r="F426" s="63"/>
      <c r="G426" s="22"/>
      <c r="H426" s="22"/>
      <c r="I426" s="21"/>
      <c r="J426" s="22"/>
      <c r="K426" s="21"/>
      <c r="L426" s="21"/>
      <c r="M426" s="22"/>
      <c r="N426" s="21"/>
      <c r="O426" s="22"/>
      <c r="P426" s="22"/>
      <c r="Q426" s="22"/>
      <c r="R426" s="22"/>
      <c r="S426" s="22"/>
      <c r="T426" s="22"/>
      <c r="U426" s="22"/>
      <c r="V426" s="22"/>
      <c r="W426" s="22"/>
      <c r="X426" s="22"/>
      <c r="Y426" s="22"/>
      <c r="Z426" s="22"/>
      <c r="AA426" s="22"/>
    </row>
    <row r="427" hidden="1">
      <c r="A427" s="21"/>
      <c r="B427" s="22"/>
      <c r="C427" s="22"/>
      <c r="D427" s="22"/>
      <c r="E427" s="22"/>
      <c r="F427" s="63"/>
      <c r="G427" s="22"/>
      <c r="H427" s="22"/>
      <c r="I427" s="21"/>
      <c r="J427" s="22"/>
      <c r="K427" s="21"/>
      <c r="L427" s="21"/>
      <c r="M427" s="22"/>
      <c r="N427" s="21"/>
      <c r="O427" s="22"/>
      <c r="P427" s="22"/>
      <c r="Q427" s="22"/>
      <c r="R427" s="22"/>
      <c r="S427" s="22"/>
      <c r="T427" s="22"/>
      <c r="U427" s="22"/>
      <c r="V427" s="22"/>
      <c r="W427" s="22"/>
      <c r="X427" s="22"/>
      <c r="Y427" s="22"/>
      <c r="Z427" s="22"/>
      <c r="AA427" s="22"/>
    </row>
    <row r="428" hidden="1">
      <c r="A428" s="21"/>
      <c r="B428" s="22"/>
      <c r="C428" s="22"/>
      <c r="D428" s="22"/>
      <c r="E428" s="22"/>
      <c r="F428" s="63"/>
      <c r="G428" s="22"/>
      <c r="H428" s="22"/>
      <c r="I428" s="21"/>
      <c r="J428" s="22"/>
      <c r="K428" s="21"/>
      <c r="L428" s="21"/>
      <c r="M428" s="22"/>
      <c r="N428" s="21"/>
      <c r="O428" s="22"/>
      <c r="P428" s="22"/>
      <c r="Q428" s="22"/>
      <c r="R428" s="22"/>
      <c r="S428" s="22"/>
      <c r="T428" s="22"/>
      <c r="U428" s="22"/>
      <c r="V428" s="22"/>
      <c r="W428" s="22"/>
      <c r="X428" s="22"/>
      <c r="Y428" s="22"/>
      <c r="Z428" s="22"/>
      <c r="AA428" s="22"/>
    </row>
    <row r="429" hidden="1">
      <c r="A429" s="21"/>
      <c r="B429" s="22"/>
      <c r="C429" s="22"/>
      <c r="D429" s="22"/>
      <c r="E429" s="22"/>
      <c r="F429" s="63"/>
      <c r="G429" s="22"/>
      <c r="H429" s="22"/>
      <c r="I429" s="21"/>
      <c r="J429" s="22"/>
      <c r="K429" s="21"/>
      <c r="L429" s="21"/>
      <c r="M429" s="22"/>
      <c r="N429" s="21"/>
      <c r="O429" s="22"/>
      <c r="P429" s="22"/>
      <c r="Q429" s="22"/>
      <c r="R429" s="22"/>
      <c r="S429" s="22"/>
      <c r="T429" s="22"/>
      <c r="U429" s="22"/>
      <c r="V429" s="22"/>
      <c r="W429" s="22"/>
      <c r="X429" s="22"/>
      <c r="Y429" s="22"/>
      <c r="Z429" s="22"/>
      <c r="AA429" s="22"/>
    </row>
    <row r="430" hidden="1">
      <c r="A430" s="21"/>
      <c r="B430" s="22"/>
      <c r="C430" s="22"/>
      <c r="D430" s="22"/>
      <c r="E430" s="22"/>
      <c r="F430" s="63"/>
      <c r="G430" s="22"/>
      <c r="H430" s="22"/>
      <c r="I430" s="21"/>
      <c r="J430" s="22"/>
      <c r="K430" s="21"/>
      <c r="L430" s="21"/>
      <c r="M430" s="22"/>
      <c r="N430" s="21"/>
      <c r="O430" s="22"/>
      <c r="P430" s="22"/>
      <c r="Q430" s="22"/>
      <c r="R430" s="22"/>
      <c r="S430" s="22"/>
      <c r="T430" s="22"/>
      <c r="U430" s="22"/>
      <c r="V430" s="22"/>
      <c r="W430" s="22"/>
      <c r="X430" s="22"/>
      <c r="Y430" s="22"/>
      <c r="Z430" s="22"/>
      <c r="AA430" s="22"/>
    </row>
    <row r="431" hidden="1">
      <c r="A431" s="21"/>
      <c r="B431" s="22"/>
      <c r="C431" s="22"/>
      <c r="D431" s="22"/>
      <c r="E431" s="22"/>
      <c r="F431" s="63"/>
      <c r="G431" s="22"/>
      <c r="H431" s="22"/>
      <c r="I431" s="21"/>
      <c r="J431" s="22"/>
      <c r="K431" s="21"/>
      <c r="L431" s="21"/>
      <c r="M431" s="22"/>
      <c r="N431" s="21"/>
      <c r="O431" s="22"/>
      <c r="P431" s="22"/>
      <c r="Q431" s="22"/>
      <c r="R431" s="22"/>
      <c r="S431" s="22"/>
      <c r="T431" s="22"/>
      <c r="U431" s="22"/>
      <c r="V431" s="22"/>
      <c r="W431" s="22"/>
      <c r="X431" s="22"/>
      <c r="Y431" s="22"/>
      <c r="Z431" s="22"/>
      <c r="AA431" s="22"/>
    </row>
    <row r="432" hidden="1">
      <c r="A432" s="21"/>
      <c r="B432" s="22"/>
      <c r="C432" s="22"/>
      <c r="D432" s="22"/>
      <c r="E432" s="22"/>
      <c r="F432" s="63"/>
      <c r="G432" s="22"/>
      <c r="H432" s="22"/>
      <c r="I432" s="21"/>
      <c r="J432" s="22"/>
      <c r="K432" s="21"/>
      <c r="L432" s="21"/>
      <c r="M432" s="22"/>
      <c r="N432" s="21"/>
      <c r="O432" s="22"/>
      <c r="P432" s="22"/>
      <c r="Q432" s="22"/>
      <c r="R432" s="22"/>
      <c r="S432" s="22"/>
      <c r="T432" s="22"/>
      <c r="U432" s="22"/>
      <c r="V432" s="22"/>
      <c r="W432" s="22"/>
      <c r="X432" s="22"/>
      <c r="Y432" s="22"/>
      <c r="Z432" s="22"/>
      <c r="AA432" s="22"/>
    </row>
    <row r="433" hidden="1">
      <c r="A433" s="21"/>
      <c r="B433" s="22"/>
      <c r="C433" s="22"/>
      <c r="D433" s="22"/>
      <c r="E433" s="22"/>
      <c r="F433" s="63"/>
      <c r="G433" s="22"/>
      <c r="H433" s="22"/>
      <c r="I433" s="21"/>
      <c r="J433" s="22"/>
      <c r="K433" s="21"/>
      <c r="L433" s="21"/>
      <c r="M433" s="22"/>
      <c r="N433" s="21"/>
      <c r="O433" s="22"/>
      <c r="P433" s="22"/>
      <c r="Q433" s="22"/>
      <c r="R433" s="22"/>
      <c r="S433" s="22"/>
      <c r="T433" s="22"/>
      <c r="U433" s="22"/>
      <c r="V433" s="22"/>
      <c r="W433" s="22"/>
      <c r="X433" s="22"/>
      <c r="Y433" s="22"/>
      <c r="Z433" s="22"/>
      <c r="AA433" s="22"/>
    </row>
    <row r="434" hidden="1">
      <c r="A434" s="21"/>
      <c r="B434" s="22"/>
      <c r="C434" s="22"/>
      <c r="D434" s="22"/>
      <c r="E434" s="22"/>
      <c r="F434" s="63"/>
      <c r="G434" s="22"/>
      <c r="H434" s="22"/>
      <c r="I434" s="21"/>
      <c r="J434" s="22"/>
      <c r="K434" s="21"/>
      <c r="L434" s="21"/>
      <c r="M434" s="22"/>
      <c r="N434" s="21"/>
      <c r="O434" s="22"/>
      <c r="P434" s="22"/>
      <c r="Q434" s="22"/>
      <c r="R434" s="22"/>
      <c r="S434" s="22"/>
      <c r="T434" s="22"/>
      <c r="U434" s="22"/>
      <c r="V434" s="22"/>
      <c r="W434" s="22"/>
      <c r="X434" s="22"/>
      <c r="Y434" s="22"/>
      <c r="Z434" s="22"/>
      <c r="AA434" s="22"/>
    </row>
    <row r="435" hidden="1">
      <c r="A435" s="21"/>
      <c r="B435" s="22"/>
      <c r="C435" s="22"/>
      <c r="D435" s="22"/>
      <c r="E435" s="22"/>
      <c r="F435" s="63"/>
      <c r="G435" s="22"/>
      <c r="H435" s="22"/>
      <c r="I435" s="21"/>
      <c r="J435" s="22"/>
      <c r="K435" s="21"/>
      <c r="L435" s="21"/>
      <c r="M435" s="22"/>
      <c r="N435" s="21"/>
      <c r="O435" s="22"/>
      <c r="P435" s="22"/>
      <c r="Q435" s="22"/>
      <c r="R435" s="22"/>
      <c r="S435" s="22"/>
      <c r="T435" s="22"/>
      <c r="U435" s="22"/>
      <c r="V435" s="22"/>
      <c r="W435" s="22"/>
      <c r="X435" s="22"/>
      <c r="Y435" s="22"/>
      <c r="Z435" s="22"/>
      <c r="AA435" s="22"/>
    </row>
    <row r="436" hidden="1">
      <c r="A436" s="21"/>
      <c r="B436" s="22"/>
      <c r="C436" s="22"/>
      <c r="D436" s="22"/>
      <c r="E436" s="22"/>
      <c r="F436" s="63"/>
      <c r="G436" s="22"/>
      <c r="H436" s="22"/>
      <c r="I436" s="21"/>
      <c r="J436" s="22"/>
      <c r="K436" s="21"/>
      <c r="L436" s="21"/>
      <c r="M436" s="22"/>
      <c r="N436" s="21"/>
      <c r="O436" s="22"/>
      <c r="P436" s="22"/>
      <c r="Q436" s="22"/>
      <c r="R436" s="22"/>
      <c r="S436" s="22"/>
      <c r="T436" s="22"/>
      <c r="U436" s="22"/>
      <c r="V436" s="22"/>
      <c r="W436" s="22"/>
      <c r="X436" s="22"/>
      <c r="Y436" s="22"/>
      <c r="Z436" s="22"/>
      <c r="AA436" s="22"/>
    </row>
    <row r="437" hidden="1">
      <c r="A437" s="21"/>
      <c r="B437" s="22"/>
      <c r="C437" s="22"/>
      <c r="D437" s="22"/>
      <c r="E437" s="22"/>
      <c r="F437" s="63"/>
      <c r="G437" s="22"/>
      <c r="H437" s="22"/>
      <c r="I437" s="21"/>
      <c r="J437" s="22"/>
      <c r="K437" s="21"/>
      <c r="L437" s="21"/>
      <c r="M437" s="22"/>
      <c r="N437" s="21"/>
      <c r="O437" s="22"/>
      <c r="P437" s="22"/>
      <c r="Q437" s="22"/>
      <c r="R437" s="22"/>
      <c r="S437" s="22"/>
      <c r="T437" s="22"/>
      <c r="U437" s="22"/>
      <c r="V437" s="22"/>
      <c r="W437" s="22"/>
      <c r="X437" s="22"/>
      <c r="Y437" s="22"/>
      <c r="Z437" s="22"/>
      <c r="AA437" s="22"/>
    </row>
    <row r="438" hidden="1">
      <c r="A438" s="21"/>
      <c r="B438" s="22"/>
      <c r="C438" s="22"/>
      <c r="D438" s="22"/>
      <c r="E438" s="22"/>
      <c r="F438" s="63"/>
      <c r="G438" s="22"/>
      <c r="H438" s="22"/>
      <c r="I438" s="21"/>
      <c r="J438" s="22"/>
      <c r="K438" s="21"/>
      <c r="L438" s="21"/>
      <c r="M438" s="22"/>
      <c r="N438" s="21"/>
      <c r="O438" s="22"/>
      <c r="P438" s="22"/>
      <c r="Q438" s="22"/>
      <c r="R438" s="22"/>
      <c r="S438" s="22"/>
      <c r="T438" s="22"/>
      <c r="U438" s="22"/>
      <c r="V438" s="22"/>
      <c r="W438" s="22"/>
      <c r="X438" s="22"/>
      <c r="Y438" s="22"/>
      <c r="Z438" s="22"/>
      <c r="AA438" s="22"/>
    </row>
    <row r="439" hidden="1">
      <c r="A439" s="21"/>
      <c r="B439" s="22"/>
      <c r="C439" s="22"/>
      <c r="D439" s="22"/>
      <c r="E439" s="22"/>
      <c r="F439" s="63"/>
      <c r="G439" s="22"/>
      <c r="H439" s="22"/>
      <c r="I439" s="21"/>
      <c r="J439" s="22"/>
      <c r="K439" s="21"/>
      <c r="L439" s="21"/>
      <c r="M439" s="22"/>
      <c r="N439" s="21"/>
      <c r="O439" s="22"/>
      <c r="P439" s="22"/>
      <c r="Q439" s="22"/>
      <c r="R439" s="22"/>
      <c r="S439" s="22"/>
      <c r="T439" s="22"/>
      <c r="U439" s="22"/>
      <c r="V439" s="22"/>
      <c r="W439" s="22"/>
      <c r="X439" s="22"/>
      <c r="Y439" s="22"/>
      <c r="Z439" s="22"/>
      <c r="AA439" s="22"/>
    </row>
    <row r="440" hidden="1">
      <c r="A440" s="21"/>
      <c r="B440" s="22"/>
      <c r="C440" s="22"/>
      <c r="D440" s="22"/>
      <c r="E440" s="22"/>
      <c r="F440" s="63"/>
      <c r="G440" s="22"/>
      <c r="H440" s="22"/>
      <c r="I440" s="21"/>
      <c r="J440" s="22"/>
      <c r="K440" s="21"/>
      <c r="L440" s="21"/>
      <c r="M440" s="22"/>
      <c r="N440" s="21"/>
      <c r="O440" s="22"/>
      <c r="P440" s="22"/>
      <c r="Q440" s="22"/>
      <c r="R440" s="22"/>
      <c r="S440" s="22"/>
      <c r="T440" s="22"/>
      <c r="U440" s="22"/>
      <c r="V440" s="22"/>
      <c r="W440" s="22"/>
      <c r="X440" s="22"/>
      <c r="Y440" s="22"/>
      <c r="Z440" s="22"/>
      <c r="AA440" s="22"/>
    </row>
    <row r="441" hidden="1">
      <c r="A441" s="21"/>
      <c r="B441" s="22"/>
      <c r="C441" s="22"/>
      <c r="D441" s="22"/>
      <c r="E441" s="22"/>
      <c r="F441" s="63"/>
      <c r="G441" s="22"/>
      <c r="H441" s="22"/>
      <c r="I441" s="21"/>
      <c r="J441" s="22"/>
      <c r="K441" s="21"/>
      <c r="L441" s="21"/>
      <c r="M441" s="22"/>
      <c r="N441" s="21"/>
      <c r="O441" s="22"/>
      <c r="P441" s="22"/>
      <c r="Q441" s="22"/>
      <c r="R441" s="22"/>
      <c r="S441" s="22"/>
      <c r="T441" s="22"/>
      <c r="U441" s="22"/>
      <c r="V441" s="22"/>
      <c r="W441" s="22"/>
      <c r="X441" s="22"/>
      <c r="Y441" s="22"/>
      <c r="Z441" s="22"/>
      <c r="AA441" s="22"/>
    </row>
    <row r="442" hidden="1">
      <c r="A442" s="21"/>
      <c r="B442" s="22"/>
      <c r="C442" s="22"/>
      <c r="D442" s="22"/>
      <c r="E442" s="22"/>
      <c r="F442" s="63"/>
      <c r="G442" s="22"/>
      <c r="H442" s="22"/>
      <c r="I442" s="21"/>
      <c r="J442" s="22"/>
      <c r="K442" s="21"/>
      <c r="L442" s="21"/>
      <c r="M442" s="22"/>
      <c r="N442" s="21"/>
      <c r="O442" s="22"/>
      <c r="P442" s="22"/>
      <c r="Q442" s="22"/>
      <c r="R442" s="22"/>
      <c r="S442" s="22"/>
      <c r="T442" s="22"/>
      <c r="U442" s="22"/>
      <c r="V442" s="22"/>
      <c r="W442" s="22"/>
      <c r="X442" s="22"/>
      <c r="Y442" s="22"/>
      <c r="Z442" s="22"/>
      <c r="AA442" s="22"/>
    </row>
    <row r="443" hidden="1">
      <c r="A443" s="21"/>
      <c r="B443" s="22"/>
      <c r="C443" s="22"/>
      <c r="D443" s="22"/>
      <c r="E443" s="22"/>
      <c r="F443" s="63"/>
      <c r="G443" s="22"/>
      <c r="H443" s="22"/>
      <c r="I443" s="21"/>
      <c r="J443" s="22"/>
      <c r="K443" s="21"/>
      <c r="L443" s="21"/>
      <c r="M443" s="22"/>
      <c r="N443" s="21"/>
      <c r="O443" s="22"/>
      <c r="P443" s="22"/>
      <c r="Q443" s="22"/>
      <c r="R443" s="22"/>
      <c r="S443" s="22"/>
      <c r="T443" s="22"/>
      <c r="U443" s="22"/>
      <c r="V443" s="22"/>
      <c r="W443" s="22"/>
      <c r="X443" s="22"/>
      <c r="Y443" s="22"/>
      <c r="Z443" s="22"/>
      <c r="AA443" s="22"/>
    </row>
    <row r="444" hidden="1">
      <c r="A444" s="21"/>
      <c r="B444" s="22"/>
      <c r="C444" s="22"/>
      <c r="D444" s="22"/>
      <c r="E444" s="22"/>
      <c r="F444" s="63"/>
      <c r="G444" s="22"/>
      <c r="H444" s="22"/>
      <c r="I444" s="21"/>
      <c r="J444" s="22"/>
      <c r="K444" s="21"/>
      <c r="L444" s="21"/>
      <c r="M444" s="22"/>
      <c r="N444" s="21"/>
      <c r="O444" s="22"/>
      <c r="P444" s="22"/>
      <c r="Q444" s="22"/>
      <c r="R444" s="22"/>
      <c r="S444" s="22"/>
      <c r="T444" s="22"/>
      <c r="U444" s="22"/>
      <c r="V444" s="22"/>
      <c r="W444" s="22"/>
      <c r="X444" s="22"/>
      <c r="Y444" s="22"/>
      <c r="Z444" s="22"/>
      <c r="AA444" s="22"/>
    </row>
    <row r="445" hidden="1">
      <c r="A445" s="21"/>
      <c r="B445" s="22"/>
      <c r="C445" s="22"/>
      <c r="D445" s="22"/>
      <c r="E445" s="22"/>
      <c r="F445" s="63"/>
      <c r="G445" s="22"/>
      <c r="H445" s="22"/>
      <c r="I445" s="21"/>
      <c r="J445" s="22"/>
      <c r="K445" s="21"/>
      <c r="L445" s="21"/>
      <c r="M445" s="22"/>
      <c r="N445" s="21"/>
      <c r="O445" s="22"/>
      <c r="P445" s="22"/>
      <c r="Q445" s="22"/>
      <c r="R445" s="22"/>
      <c r="S445" s="22"/>
      <c r="T445" s="22"/>
      <c r="U445" s="22"/>
      <c r="V445" s="22"/>
      <c r="W445" s="22"/>
      <c r="X445" s="22"/>
      <c r="Y445" s="22"/>
      <c r="Z445" s="22"/>
      <c r="AA445" s="22"/>
    </row>
    <row r="446" hidden="1">
      <c r="A446" s="21"/>
      <c r="B446" s="22"/>
      <c r="C446" s="22"/>
      <c r="D446" s="22"/>
      <c r="E446" s="22"/>
      <c r="F446" s="63"/>
      <c r="G446" s="22"/>
      <c r="H446" s="22"/>
      <c r="I446" s="21"/>
      <c r="J446" s="22"/>
      <c r="K446" s="21"/>
      <c r="L446" s="21"/>
      <c r="M446" s="22"/>
      <c r="N446" s="21"/>
      <c r="O446" s="22"/>
      <c r="P446" s="22"/>
      <c r="Q446" s="22"/>
      <c r="R446" s="22"/>
      <c r="S446" s="22"/>
      <c r="T446" s="22"/>
      <c r="U446" s="22"/>
      <c r="V446" s="22"/>
      <c r="W446" s="22"/>
      <c r="X446" s="22"/>
      <c r="Y446" s="22"/>
      <c r="Z446" s="22"/>
      <c r="AA446" s="22"/>
    </row>
    <row r="447" hidden="1">
      <c r="A447" s="21"/>
      <c r="B447" s="22"/>
      <c r="C447" s="22"/>
      <c r="D447" s="22"/>
      <c r="E447" s="22"/>
      <c r="F447" s="63"/>
      <c r="G447" s="22"/>
      <c r="H447" s="22"/>
      <c r="I447" s="21"/>
      <c r="J447" s="22"/>
      <c r="K447" s="21"/>
      <c r="L447" s="21"/>
      <c r="M447" s="22"/>
      <c r="N447" s="21"/>
      <c r="O447" s="22"/>
      <c r="P447" s="22"/>
      <c r="Q447" s="22"/>
      <c r="R447" s="22"/>
      <c r="S447" s="22"/>
      <c r="T447" s="22"/>
      <c r="U447" s="22"/>
      <c r="V447" s="22"/>
      <c r="W447" s="22"/>
      <c r="X447" s="22"/>
      <c r="Y447" s="22"/>
      <c r="Z447" s="22"/>
      <c r="AA447" s="22"/>
    </row>
    <row r="448" hidden="1">
      <c r="A448" s="21"/>
      <c r="B448" s="22"/>
      <c r="C448" s="22"/>
      <c r="D448" s="22"/>
      <c r="E448" s="22"/>
      <c r="F448" s="63"/>
      <c r="G448" s="22"/>
      <c r="H448" s="22"/>
      <c r="I448" s="21"/>
      <c r="J448" s="22"/>
      <c r="K448" s="21"/>
      <c r="L448" s="21"/>
      <c r="M448" s="22"/>
      <c r="N448" s="21"/>
      <c r="O448" s="22"/>
      <c r="P448" s="22"/>
      <c r="Q448" s="22"/>
      <c r="R448" s="22"/>
      <c r="S448" s="22"/>
      <c r="T448" s="22"/>
      <c r="U448" s="22"/>
      <c r="V448" s="22"/>
      <c r="W448" s="22"/>
      <c r="X448" s="22"/>
      <c r="Y448" s="22"/>
      <c r="Z448" s="22"/>
      <c r="AA448" s="22"/>
    </row>
    <row r="449" hidden="1">
      <c r="A449" s="21"/>
      <c r="B449" s="22"/>
      <c r="C449" s="22"/>
      <c r="D449" s="22"/>
      <c r="E449" s="22"/>
      <c r="F449" s="63"/>
      <c r="G449" s="22"/>
      <c r="H449" s="22"/>
      <c r="I449" s="21"/>
      <c r="J449" s="22"/>
      <c r="K449" s="21"/>
      <c r="L449" s="21"/>
      <c r="M449" s="22"/>
      <c r="N449" s="21"/>
      <c r="O449" s="22"/>
      <c r="P449" s="22"/>
      <c r="Q449" s="22"/>
      <c r="R449" s="22"/>
      <c r="S449" s="22"/>
      <c r="T449" s="22"/>
      <c r="U449" s="22"/>
      <c r="V449" s="22"/>
      <c r="W449" s="22"/>
      <c r="X449" s="22"/>
      <c r="Y449" s="22"/>
      <c r="Z449" s="22"/>
      <c r="AA449" s="22"/>
    </row>
    <row r="450" hidden="1">
      <c r="A450" s="21"/>
      <c r="B450" s="22"/>
      <c r="C450" s="22"/>
      <c r="D450" s="22"/>
      <c r="E450" s="22"/>
      <c r="F450" s="63"/>
      <c r="G450" s="22"/>
      <c r="H450" s="22"/>
      <c r="I450" s="21"/>
      <c r="J450" s="22"/>
      <c r="K450" s="21"/>
      <c r="L450" s="21"/>
      <c r="M450" s="22"/>
      <c r="N450" s="21"/>
      <c r="O450" s="22"/>
      <c r="P450" s="22"/>
      <c r="Q450" s="22"/>
      <c r="R450" s="22"/>
      <c r="S450" s="22"/>
      <c r="T450" s="22"/>
      <c r="U450" s="22"/>
      <c r="V450" s="22"/>
      <c r="W450" s="22"/>
      <c r="X450" s="22"/>
      <c r="Y450" s="22"/>
      <c r="Z450" s="22"/>
      <c r="AA450" s="22"/>
    </row>
    <row r="451" hidden="1">
      <c r="A451" s="21"/>
      <c r="B451" s="22"/>
      <c r="C451" s="22"/>
      <c r="D451" s="22"/>
      <c r="E451" s="22"/>
      <c r="F451" s="63"/>
      <c r="G451" s="22"/>
      <c r="H451" s="22"/>
      <c r="I451" s="21"/>
      <c r="J451" s="22"/>
      <c r="K451" s="21"/>
      <c r="L451" s="21"/>
      <c r="M451" s="22"/>
      <c r="N451" s="21"/>
      <c r="O451" s="22"/>
      <c r="P451" s="22"/>
      <c r="Q451" s="22"/>
      <c r="R451" s="22"/>
      <c r="S451" s="22"/>
      <c r="T451" s="22"/>
      <c r="U451" s="22"/>
      <c r="V451" s="22"/>
      <c r="W451" s="22"/>
      <c r="X451" s="22"/>
      <c r="Y451" s="22"/>
      <c r="Z451" s="22"/>
      <c r="AA451" s="22"/>
    </row>
    <row r="452" hidden="1">
      <c r="A452" s="21"/>
      <c r="B452" s="22"/>
      <c r="C452" s="22"/>
      <c r="D452" s="22"/>
      <c r="E452" s="22"/>
      <c r="F452" s="63"/>
      <c r="G452" s="22"/>
      <c r="H452" s="22"/>
      <c r="I452" s="21"/>
      <c r="J452" s="22"/>
      <c r="K452" s="21"/>
      <c r="L452" s="21"/>
      <c r="M452" s="22"/>
      <c r="N452" s="21"/>
      <c r="O452" s="22"/>
      <c r="P452" s="22"/>
      <c r="Q452" s="22"/>
      <c r="R452" s="22"/>
      <c r="S452" s="22"/>
      <c r="T452" s="22"/>
      <c r="U452" s="22"/>
      <c r="V452" s="22"/>
      <c r="W452" s="22"/>
      <c r="X452" s="22"/>
      <c r="Y452" s="22"/>
      <c r="Z452" s="22"/>
      <c r="AA452" s="22"/>
    </row>
    <row r="453" hidden="1">
      <c r="A453" s="21"/>
      <c r="B453" s="22"/>
      <c r="C453" s="22"/>
      <c r="D453" s="22"/>
      <c r="E453" s="22"/>
      <c r="F453" s="63"/>
      <c r="G453" s="22"/>
      <c r="H453" s="22"/>
      <c r="I453" s="21"/>
      <c r="J453" s="22"/>
      <c r="K453" s="21"/>
      <c r="L453" s="21"/>
      <c r="M453" s="22"/>
      <c r="N453" s="21"/>
      <c r="O453" s="22"/>
      <c r="P453" s="22"/>
      <c r="Q453" s="22"/>
      <c r="R453" s="22"/>
      <c r="S453" s="22"/>
      <c r="T453" s="22"/>
      <c r="U453" s="22"/>
      <c r="V453" s="22"/>
      <c r="W453" s="22"/>
      <c r="X453" s="22"/>
      <c r="Y453" s="22"/>
      <c r="Z453" s="22"/>
      <c r="AA453" s="22"/>
    </row>
    <row r="454" hidden="1">
      <c r="A454" s="21"/>
      <c r="B454" s="22"/>
      <c r="C454" s="22"/>
      <c r="D454" s="22"/>
      <c r="E454" s="22"/>
      <c r="F454" s="63"/>
      <c r="G454" s="22"/>
      <c r="H454" s="22"/>
      <c r="I454" s="21"/>
      <c r="J454" s="22"/>
      <c r="K454" s="21"/>
      <c r="L454" s="21"/>
      <c r="M454" s="22"/>
      <c r="N454" s="21"/>
      <c r="O454" s="22"/>
      <c r="P454" s="22"/>
      <c r="Q454" s="22"/>
      <c r="R454" s="22"/>
      <c r="S454" s="22"/>
      <c r="T454" s="22"/>
      <c r="U454" s="22"/>
      <c r="V454" s="22"/>
      <c r="W454" s="22"/>
      <c r="X454" s="22"/>
      <c r="Y454" s="22"/>
      <c r="Z454" s="22"/>
      <c r="AA454" s="22"/>
    </row>
    <row r="455" hidden="1">
      <c r="A455" s="21"/>
      <c r="B455" s="22"/>
      <c r="C455" s="22"/>
      <c r="D455" s="22"/>
      <c r="E455" s="22"/>
      <c r="F455" s="63"/>
      <c r="G455" s="22"/>
      <c r="H455" s="22"/>
      <c r="I455" s="21"/>
      <c r="J455" s="22"/>
      <c r="K455" s="21"/>
      <c r="L455" s="21"/>
      <c r="M455" s="22"/>
      <c r="N455" s="21"/>
      <c r="O455" s="22"/>
      <c r="P455" s="22"/>
      <c r="Q455" s="22"/>
      <c r="R455" s="22"/>
      <c r="S455" s="22"/>
      <c r="T455" s="22"/>
      <c r="U455" s="22"/>
      <c r="V455" s="22"/>
      <c r="W455" s="22"/>
      <c r="X455" s="22"/>
      <c r="Y455" s="22"/>
      <c r="Z455" s="22"/>
      <c r="AA455" s="22"/>
    </row>
    <row r="456" hidden="1">
      <c r="A456" s="21"/>
      <c r="B456" s="22"/>
      <c r="C456" s="22"/>
      <c r="D456" s="22"/>
      <c r="E456" s="22"/>
      <c r="F456" s="63"/>
      <c r="G456" s="22"/>
      <c r="H456" s="22"/>
      <c r="I456" s="21"/>
      <c r="J456" s="22"/>
      <c r="K456" s="21"/>
      <c r="L456" s="21"/>
      <c r="M456" s="22"/>
      <c r="N456" s="21"/>
      <c r="O456" s="22"/>
      <c r="P456" s="22"/>
      <c r="Q456" s="22"/>
      <c r="R456" s="22"/>
      <c r="S456" s="22"/>
      <c r="T456" s="22"/>
      <c r="U456" s="22"/>
      <c r="V456" s="22"/>
      <c r="W456" s="22"/>
      <c r="X456" s="22"/>
      <c r="Y456" s="22"/>
      <c r="Z456" s="22"/>
      <c r="AA456" s="22"/>
    </row>
    <row r="457" hidden="1">
      <c r="A457" s="21"/>
      <c r="B457" s="22"/>
      <c r="C457" s="22"/>
      <c r="D457" s="22"/>
      <c r="E457" s="22"/>
      <c r="F457" s="63"/>
      <c r="G457" s="22"/>
      <c r="H457" s="22"/>
      <c r="I457" s="21"/>
      <c r="J457" s="22"/>
      <c r="K457" s="21"/>
      <c r="L457" s="21"/>
      <c r="M457" s="22"/>
      <c r="N457" s="21"/>
      <c r="O457" s="22"/>
      <c r="P457" s="22"/>
      <c r="Q457" s="22"/>
      <c r="R457" s="22"/>
      <c r="S457" s="22"/>
      <c r="T457" s="22"/>
      <c r="U457" s="22"/>
      <c r="V457" s="22"/>
      <c r="W457" s="22"/>
      <c r="X457" s="22"/>
      <c r="Y457" s="22"/>
      <c r="Z457" s="22"/>
      <c r="AA457" s="22"/>
    </row>
    <row r="458" hidden="1">
      <c r="A458" s="21"/>
      <c r="B458" s="22"/>
      <c r="C458" s="22"/>
      <c r="D458" s="22"/>
      <c r="E458" s="22"/>
      <c r="F458" s="63"/>
      <c r="G458" s="22"/>
      <c r="H458" s="22"/>
      <c r="I458" s="21"/>
      <c r="J458" s="22"/>
      <c r="K458" s="21"/>
      <c r="L458" s="21"/>
      <c r="M458" s="22"/>
      <c r="N458" s="21"/>
      <c r="O458" s="22"/>
      <c r="P458" s="22"/>
      <c r="Q458" s="22"/>
      <c r="R458" s="22"/>
      <c r="S458" s="22"/>
      <c r="T458" s="22"/>
      <c r="U458" s="22"/>
      <c r="V458" s="22"/>
      <c r="W458" s="22"/>
      <c r="X458" s="22"/>
      <c r="Y458" s="22"/>
      <c r="Z458" s="22"/>
      <c r="AA458" s="22"/>
    </row>
    <row r="459" hidden="1">
      <c r="A459" s="21"/>
      <c r="B459" s="22"/>
      <c r="C459" s="22"/>
      <c r="D459" s="22"/>
      <c r="E459" s="22"/>
      <c r="F459" s="63"/>
      <c r="G459" s="22"/>
      <c r="H459" s="22"/>
      <c r="I459" s="21"/>
      <c r="J459" s="22"/>
      <c r="K459" s="21"/>
      <c r="L459" s="21"/>
      <c r="M459" s="22"/>
      <c r="N459" s="21"/>
      <c r="O459" s="22"/>
      <c r="P459" s="22"/>
      <c r="Q459" s="22"/>
      <c r="R459" s="22"/>
      <c r="S459" s="22"/>
      <c r="T459" s="22"/>
      <c r="U459" s="22"/>
      <c r="V459" s="22"/>
      <c r="W459" s="22"/>
      <c r="X459" s="22"/>
      <c r="Y459" s="22"/>
      <c r="Z459" s="22"/>
      <c r="AA459" s="22"/>
    </row>
    <row r="460" hidden="1">
      <c r="A460" s="21"/>
      <c r="B460" s="22"/>
      <c r="C460" s="22"/>
      <c r="D460" s="22"/>
      <c r="E460" s="22"/>
      <c r="F460" s="63"/>
      <c r="G460" s="22"/>
      <c r="H460" s="22"/>
      <c r="I460" s="21"/>
      <c r="J460" s="22"/>
      <c r="K460" s="21"/>
      <c r="L460" s="21"/>
      <c r="M460" s="22"/>
      <c r="N460" s="21"/>
      <c r="O460" s="22"/>
      <c r="P460" s="22"/>
      <c r="Q460" s="22"/>
      <c r="R460" s="22"/>
      <c r="S460" s="22"/>
      <c r="T460" s="22"/>
      <c r="U460" s="22"/>
      <c r="V460" s="22"/>
      <c r="W460" s="22"/>
      <c r="X460" s="22"/>
      <c r="Y460" s="22"/>
      <c r="Z460" s="22"/>
      <c r="AA460" s="22"/>
    </row>
    <row r="461" hidden="1">
      <c r="A461" s="21"/>
      <c r="B461" s="22"/>
      <c r="C461" s="22"/>
      <c r="D461" s="22"/>
      <c r="E461" s="22"/>
      <c r="F461" s="63"/>
      <c r="G461" s="22"/>
      <c r="H461" s="22"/>
      <c r="I461" s="21"/>
      <c r="J461" s="22"/>
      <c r="K461" s="21"/>
      <c r="L461" s="21"/>
      <c r="M461" s="22"/>
      <c r="N461" s="21"/>
      <c r="O461" s="22"/>
      <c r="P461" s="22"/>
      <c r="Q461" s="22"/>
      <c r="R461" s="22"/>
      <c r="S461" s="22"/>
      <c r="T461" s="22"/>
      <c r="U461" s="22"/>
      <c r="V461" s="22"/>
      <c r="W461" s="22"/>
      <c r="X461" s="22"/>
      <c r="Y461" s="22"/>
      <c r="Z461" s="22"/>
      <c r="AA461" s="22"/>
    </row>
    <row r="462" hidden="1">
      <c r="A462" s="21"/>
      <c r="B462" s="22"/>
      <c r="C462" s="22"/>
      <c r="D462" s="22"/>
      <c r="E462" s="22"/>
      <c r="F462" s="63"/>
      <c r="G462" s="22"/>
      <c r="H462" s="22"/>
      <c r="I462" s="21"/>
      <c r="J462" s="22"/>
      <c r="K462" s="21"/>
      <c r="L462" s="21"/>
      <c r="M462" s="22"/>
      <c r="N462" s="21"/>
      <c r="O462" s="22"/>
      <c r="P462" s="22"/>
      <c r="Q462" s="22"/>
      <c r="R462" s="22"/>
      <c r="S462" s="22"/>
      <c r="T462" s="22"/>
      <c r="U462" s="22"/>
      <c r="V462" s="22"/>
      <c r="W462" s="22"/>
      <c r="X462" s="22"/>
      <c r="Y462" s="22"/>
      <c r="Z462" s="22"/>
      <c r="AA462" s="22"/>
    </row>
    <row r="463" hidden="1">
      <c r="A463" s="21"/>
      <c r="B463" s="22"/>
      <c r="C463" s="22"/>
      <c r="D463" s="22"/>
      <c r="E463" s="22"/>
      <c r="F463" s="63"/>
      <c r="G463" s="22"/>
      <c r="H463" s="22"/>
      <c r="I463" s="21"/>
      <c r="J463" s="22"/>
      <c r="K463" s="21"/>
      <c r="L463" s="21"/>
      <c r="M463" s="22"/>
      <c r="N463" s="21"/>
      <c r="O463" s="22"/>
      <c r="P463" s="22"/>
      <c r="Q463" s="22"/>
      <c r="R463" s="22"/>
      <c r="S463" s="22"/>
      <c r="T463" s="22"/>
      <c r="U463" s="22"/>
      <c r="V463" s="22"/>
      <c r="W463" s="22"/>
      <c r="X463" s="22"/>
      <c r="Y463" s="22"/>
      <c r="Z463" s="22"/>
      <c r="AA463" s="22"/>
    </row>
    <row r="464" hidden="1">
      <c r="A464" s="21"/>
      <c r="B464" s="22"/>
      <c r="C464" s="22"/>
      <c r="D464" s="22"/>
      <c r="E464" s="22"/>
      <c r="F464" s="63"/>
      <c r="G464" s="22"/>
      <c r="H464" s="22"/>
      <c r="I464" s="21"/>
      <c r="J464" s="22"/>
      <c r="K464" s="21"/>
      <c r="L464" s="21"/>
      <c r="M464" s="22"/>
      <c r="N464" s="21"/>
      <c r="O464" s="22"/>
      <c r="P464" s="22"/>
      <c r="Q464" s="22"/>
      <c r="R464" s="22"/>
      <c r="S464" s="22"/>
      <c r="T464" s="22"/>
      <c r="U464" s="22"/>
      <c r="V464" s="22"/>
      <c r="W464" s="22"/>
      <c r="X464" s="22"/>
      <c r="Y464" s="22"/>
      <c r="Z464" s="22"/>
      <c r="AA464" s="22"/>
    </row>
    <row r="465" hidden="1">
      <c r="A465" s="21"/>
      <c r="B465" s="22"/>
      <c r="C465" s="22"/>
      <c r="D465" s="22"/>
      <c r="E465" s="22"/>
      <c r="F465" s="63"/>
      <c r="G465" s="22"/>
      <c r="H465" s="22"/>
      <c r="I465" s="21"/>
      <c r="J465" s="22"/>
      <c r="K465" s="21"/>
      <c r="L465" s="21"/>
      <c r="M465" s="22"/>
      <c r="N465" s="21"/>
      <c r="O465" s="22"/>
      <c r="P465" s="22"/>
      <c r="Q465" s="22"/>
      <c r="R465" s="22"/>
      <c r="S465" s="22"/>
      <c r="T465" s="22"/>
      <c r="U465" s="22"/>
      <c r="V465" s="22"/>
      <c r="W465" s="22"/>
      <c r="X465" s="22"/>
      <c r="Y465" s="22"/>
      <c r="Z465" s="22"/>
      <c r="AA465" s="22"/>
    </row>
    <row r="466" hidden="1">
      <c r="A466" s="21"/>
      <c r="B466" s="22"/>
      <c r="C466" s="22"/>
      <c r="D466" s="22"/>
      <c r="E466" s="22"/>
      <c r="F466" s="63"/>
      <c r="G466" s="22"/>
      <c r="H466" s="22"/>
      <c r="I466" s="21"/>
      <c r="J466" s="22"/>
      <c r="K466" s="21"/>
      <c r="L466" s="21"/>
      <c r="M466" s="22"/>
      <c r="N466" s="21"/>
      <c r="O466" s="22"/>
      <c r="P466" s="22"/>
      <c r="Q466" s="22"/>
      <c r="R466" s="22"/>
      <c r="S466" s="22"/>
      <c r="T466" s="22"/>
      <c r="U466" s="22"/>
      <c r="V466" s="22"/>
      <c r="W466" s="22"/>
      <c r="X466" s="22"/>
      <c r="Y466" s="22"/>
      <c r="Z466" s="22"/>
      <c r="AA466" s="22"/>
    </row>
    <row r="467" hidden="1">
      <c r="A467" s="21"/>
      <c r="B467" s="22"/>
      <c r="C467" s="22"/>
      <c r="D467" s="22"/>
      <c r="E467" s="22"/>
      <c r="F467" s="63"/>
      <c r="G467" s="22"/>
      <c r="H467" s="22"/>
      <c r="I467" s="21"/>
      <c r="J467" s="22"/>
      <c r="K467" s="21"/>
      <c r="L467" s="21"/>
      <c r="M467" s="22"/>
      <c r="N467" s="21"/>
      <c r="O467" s="22"/>
      <c r="P467" s="22"/>
      <c r="Q467" s="22"/>
      <c r="R467" s="22"/>
      <c r="S467" s="22"/>
      <c r="T467" s="22"/>
      <c r="U467" s="22"/>
      <c r="V467" s="22"/>
      <c r="W467" s="22"/>
      <c r="X467" s="22"/>
      <c r="Y467" s="22"/>
      <c r="Z467" s="22"/>
      <c r="AA467" s="22"/>
    </row>
    <row r="468" hidden="1">
      <c r="A468" s="21"/>
      <c r="B468" s="22"/>
      <c r="C468" s="22"/>
      <c r="D468" s="22"/>
      <c r="E468" s="22"/>
      <c r="F468" s="63"/>
      <c r="G468" s="22"/>
      <c r="H468" s="22"/>
      <c r="I468" s="21"/>
      <c r="J468" s="22"/>
      <c r="K468" s="21"/>
      <c r="L468" s="21"/>
      <c r="M468" s="22"/>
      <c r="N468" s="21"/>
      <c r="O468" s="22"/>
      <c r="P468" s="22"/>
      <c r="Q468" s="22"/>
      <c r="R468" s="22"/>
      <c r="S468" s="22"/>
      <c r="T468" s="22"/>
      <c r="U468" s="22"/>
      <c r="V468" s="22"/>
      <c r="W468" s="22"/>
      <c r="X468" s="22"/>
      <c r="Y468" s="22"/>
      <c r="Z468" s="22"/>
      <c r="AA468" s="22"/>
    </row>
    <row r="469" hidden="1">
      <c r="A469" s="21"/>
      <c r="B469" s="22"/>
      <c r="C469" s="22"/>
      <c r="D469" s="22"/>
      <c r="E469" s="22"/>
      <c r="F469" s="63"/>
      <c r="G469" s="22"/>
      <c r="H469" s="22"/>
      <c r="I469" s="21"/>
      <c r="J469" s="22"/>
      <c r="K469" s="21"/>
      <c r="L469" s="21"/>
      <c r="M469" s="22"/>
      <c r="N469" s="21"/>
      <c r="O469" s="22"/>
      <c r="P469" s="22"/>
      <c r="Q469" s="22"/>
      <c r="R469" s="22"/>
      <c r="S469" s="22"/>
      <c r="T469" s="22"/>
      <c r="U469" s="22"/>
      <c r="V469" s="22"/>
      <c r="W469" s="22"/>
      <c r="X469" s="22"/>
      <c r="Y469" s="22"/>
      <c r="Z469" s="22"/>
      <c r="AA469" s="22"/>
    </row>
    <row r="470" hidden="1">
      <c r="A470" s="21"/>
      <c r="B470" s="22"/>
      <c r="C470" s="22"/>
      <c r="D470" s="22"/>
      <c r="E470" s="22"/>
      <c r="F470" s="63"/>
      <c r="G470" s="22"/>
      <c r="H470" s="22"/>
      <c r="I470" s="21"/>
      <c r="J470" s="22"/>
      <c r="K470" s="21"/>
      <c r="L470" s="21"/>
      <c r="M470" s="22"/>
      <c r="N470" s="21"/>
      <c r="O470" s="22"/>
      <c r="P470" s="22"/>
      <c r="Q470" s="22"/>
      <c r="R470" s="22"/>
      <c r="S470" s="22"/>
      <c r="T470" s="22"/>
      <c r="U470" s="22"/>
      <c r="V470" s="22"/>
      <c r="W470" s="22"/>
      <c r="X470" s="22"/>
      <c r="Y470" s="22"/>
      <c r="Z470" s="22"/>
      <c r="AA470" s="22"/>
    </row>
    <row r="471" hidden="1">
      <c r="A471" s="21"/>
      <c r="B471" s="22"/>
      <c r="C471" s="22"/>
      <c r="D471" s="22"/>
      <c r="E471" s="22"/>
      <c r="F471" s="63"/>
      <c r="G471" s="22"/>
      <c r="H471" s="22"/>
      <c r="I471" s="21"/>
      <c r="J471" s="22"/>
      <c r="K471" s="21"/>
      <c r="L471" s="21"/>
      <c r="M471" s="22"/>
      <c r="N471" s="21"/>
      <c r="O471" s="22"/>
      <c r="P471" s="22"/>
      <c r="Q471" s="22"/>
      <c r="R471" s="22"/>
      <c r="S471" s="22"/>
      <c r="T471" s="22"/>
      <c r="U471" s="22"/>
      <c r="V471" s="22"/>
      <c r="W471" s="22"/>
      <c r="X471" s="22"/>
      <c r="Y471" s="22"/>
      <c r="Z471" s="22"/>
      <c r="AA471" s="22"/>
    </row>
    <row r="472" hidden="1">
      <c r="A472" s="21"/>
      <c r="B472" s="22"/>
      <c r="C472" s="22"/>
      <c r="D472" s="22"/>
      <c r="E472" s="22"/>
      <c r="F472" s="63"/>
      <c r="G472" s="22"/>
      <c r="H472" s="22"/>
      <c r="I472" s="21"/>
      <c r="J472" s="22"/>
      <c r="K472" s="21"/>
      <c r="L472" s="21"/>
      <c r="M472" s="22"/>
      <c r="N472" s="21"/>
      <c r="O472" s="22"/>
      <c r="P472" s="22"/>
      <c r="Q472" s="22"/>
      <c r="R472" s="22"/>
      <c r="S472" s="22"/>
      <c r="T472" s="22"/>
      <c r="U472" s="22"/>
      <c r="V472" s="22"/>
      <c r="W472" s="22"/>
      <c r="X472" s="22"/>
      <c r="Y472" s="22"/>
      <c r="Z472" s="22"/>
      <c r="AA472" s="22"/>
    </row>
    <row r="473" hidden="1">
      <c r="A473" s="21"/>
      <c r="B473" s="22"/>
      <c r="C473" s="22"/>
      <c r="D473" s="22"/>
      <c r="E473" s="22"/>
      <c r="F473" s="63"/>
      <c r="G473" s="22"/>
      <c r="H473" s="22"/>
      <c r="I473" s="21"/>
      <c r="J473" s="22"/>
      <c r="K473" s="21"/>
      <c r="L473" s="21"/>
      <c r="M473" s="22"/>
      <c r="N473" s="21"/>
      <c r="O473" s="22"/>
      <c r="P473" s="22"/>
      <c r="Q473" s="22"/>
      <c r="R473" s="22"/>
      <c r="S473" s="22"/>
      <c r="T473" s="22"/>
      <c r="U473" s="22"/>
      <c r="V473" s="22"/>
      <c r="W473" s="22"/>
      <c r="X473" s="22"/>
      <c r="Y473" s="22"/>
      <c r="Z473" s="22"/>
      <c r="AA473" s="22"/>
    </row>
    <row r="474" hidden="1">
      <c r="A474" s="21"/>
      <c r="B474" s="22"/>
      <c r="C474" s="22"/>
      <c r="D474" s="22"/>
      <c r="E474" s="22"/>
      <c r="F474" s="63"/>
      <c r="G474" s="22"/>
      <c r="H474" s="22"/>
      <c r="I474" s="21"/>
      <c r="J474" s="22"/>
      <c r="K474" s="21"/>
      <c r="L474" s="21"/>
      <c r="M474" s="22"/>
      <c r="N474" s="21"/>
      <c r="O474" s="22"/>
      <c r="P474" s="22"/>
      <c r="Q474" s="22"/>
      <c r="R474" s="22"/>
      <c r="S474" s="22"/>
      <c r="T474" s="22"/>
      <c r="U474" s="22"/>
      <c r="V474" s="22"/>
      <c r="W474" s="22"/>
      <c r="X474" s="22"/>
      <c r="Y474" s="22"/>
      <c r="Z474" s="22"/>
      <c r="AA474" s="22"/>
    </row>
    <row r="475" hidden="1">
      <c r="A475" s="21"/>
      <c r="B475" s="22"/>
      <c r="C475" s="22"/>
      <c r="D475" s="22"/>
      <c r="E475" s="22"/>
      <c r="F475" s="63"/>
      <c r="G475" s="22"/>
      <c r="H475" s="22"/>
      <c r="I475" s="21"/>
      <c r="J475" s="22"/>
      <c r="K475" s="21"/>
      <c r="L475" s="21"/>
      <c r="M475" s="22"/>
      <c r="N475" s="21"/>
      <c r="O475" s="22"/>
      <c r="P475" s="22"/>
      <c r="Q475" s="22"/>
      <c r="R475" s="22"/>
      <c r="S475" s="22"/>
      <c r="T475" s="22"/>
      <c r="U475" s="22"/>
      <c r="V475" s="22"/>
      <c r="W475" s="22"/>
      <c r="X475" s="22"/>
      <c r="Y475" s="22"/>
      <c r="Z475" s="22"/>
      <c r="AA475" s="22"/>
    </row>
    <row r="476" hidden="1">
      <c r="A476" s="21"/>
      <c r="B476" s="22"/>
      <c r="C476" s="22"/>
      <c r="D476" s="22"/>
      <c r="E476" s="22"/>
      <c r="F476" s="63"/>
      <c r="G476" s="22"/>
      <c r="H476" s="22"/>
      <c r="I476" s="21"/>
      <c r="J476" s="22"/>
      <c r="K476" s="21"/>
      <c r="L476" s="21"/>
      <c r="M476" s="22"/>
      <c r="N476" s="21"/>
      <c r="O476" s="22"/>
      <c r="P476" s="22"/>
      <c r="Q476" s="22"/>
      <c r="R476" s="22"/>
      <c r="S476" s="22"/>
      <c r="T476" s="22"/>
      <c r="U476" s="22"/>
      <c r="V476" s="22"/>
      <c r="W476" s="22"/>
      <c r="X476" s="22"/>
      <c r="Y476" s="22"/>
      <c r="Z476" s="22"/>
      <c r="AA476" s="22"/>
    </row>
    <row r="477" hidden="1">
      <c r="A477" s="21"/>
      <c r="B477" s="22"/>
      <c r="C477" s="22"/>
      <c r="D477" s="22"/>
      <c r="E477" s="22"/>
      <c r="F477" s="63"/>
      <c r="G477" s="22"/>
      <c r="H477" s="22"/>
      <c r="I477" s="21"/>
      <c r="J477" s="22"/>
      <c r="K477" s="21"/>
      <c r="L477" s="21"/>
      <c r="M477" s="22"/>
      <c r="N477" s="21"/>
      <c r="O477" s="22"/>
      <c r="P477" s="22"/>
      <c r="Q477" s="22"/>
      <c r="R477" s="22"/>
      <c r="S477" s="22"/>
      <c r="T477" s="22"/>
      <c r="U477" s="22"/>
      <c r="V477" s="22"/>
      <c r="W477" s="22"/>
      <c r="X477" s="22"/>
      <c r="Y477" s="22"/>
      <c r="Z477" s="22"/>
      <c r="AA477" s="22"/>
    </row>
    <row r="478" hidden="1">
      <c r="A478" s="21"/>
      <c r="B478" s="22"/>
      <c r="C478" s="22"/>
      <c r="D478" s="22"/>
      <c r="E478" s="22"/>
      <c r="F478" s="63"/>
      <c r="G478" s="22"/>
      <c r="H478" s="22"/>
      <c r="I478" s="21"/>
      <c r="J478" s="22"/>
      <c r="K478" s="21"/>
      <c r="L478" s="21"/>
      <c r="M478" s="22"/>
      <c r="N478" s="21"/>
      <c r="O478" s="22"/>
      <c r="P478" s="22"/>
      <c r="Q478" s="22"/>
      <c r="R478" s="22"/>
      <c r="S478" s="22"/>
      <c r="T478" s="22"/>
      <c r="U478" s="22"/>
      <c r="V478" s="22"/>
      <c r="W478" s="22"/>
      <c r="X478" s="22"/>
      <c r="Y478" s="22"/>
      <c r="Z478" s="22"/>
      <c r="AA478" s="22"/>
    </row>
    <row r="479" hidden="1">
      <c r="A479" s="21"/>
      <c r="B479" s="22"/>
      <c r="C479" s="22"/>
      <c r="D479" s="22"/>
      <c r="E479" s="22"/>
      <c r="F479" s="63"/>
      <c r="G479" s="22"/>
      <c r="H479" s="22"/>
      <c r="I479" s="21"/>
      <c r="J479" s="22"/>
      <c r="K479" s="21"/>
      <c r="L479" s="21"/>
      <c r="M479" s="22"/>
      <c r="N479" s="21"/>
      <c r="O479" s="22"/>
      <c r="P479" s="22"/>
      <c r="Q479" s="22"/>
      <c r="R479" s="22"/>
      <c r="S479" s="22"/>
      <c r="T479" s="22"/>
      <c r="U479" s="22"/>
      <c r="V479" s="22"/>
      <c r="W479" s="22"/>
      <c r="X479" s="22"/>
      <c r="Y479" s="22"/>
      <c r="Z479" s="22"/>
      <c r="AA479" s="22"/>
    </row>
    <row r="480" hidden="1">
      <c r="A480" s="21"/>
      <c r="B480" s="22"/>
      <c r="C480" s="22"/>
      <c r="D480" s="22"/>
      <c r="E480" s="22"/>
      <c r="F480" s="63"/>
      <c r="G480" s="22"/>
      <c r="H480" s="22"/>
      <c r="I480" s="21"/>
      <c r="J480" s="22"/>
      <c r="K480" s="21"/>
      <c r="L480" s="21"/>
      <c r="M480" s="22"/>
      <c r="N480" s="21"/>
      <c r="O480" s="22"/>
      <c r="P480" s="22"/>
      <c r="Q480" s="22"/>
      <c r="R480" s="22"/>
      <c r="S480" s="22"/>
      <c r="T480" s="22"/>
      <c r="U480" s="22"/>
      <c r="V480" s="22"/>
      <c r="W480" s="22"/>
      <c r="X480" s="22"/>
      <c r="Y480" s="22"/>
      <c r="Z480" s="22"/>
      <c r="AA480" s="22"/>
    </row>
    <row r="481" hidden="1">
      <c r="A481" s="21"/>
      <c r="B481" s="22"/>
      <c r="C481" s="22"/>
      <c r="D481" s="22"/>
      <c r="E481" s="22"/>
      <c r="F481" s="63"/>
      <c r="G481" s="22"/>
      <c r="H481" s="22"/>
      <c r="I481" s="21"/>
      <c r="J481" s="22"/>
      <c r="K481" s="21"/>
      <c r="L481" s="21"/>
      <c r="M481" s="22"/>
      <c r="N481" s="21"/>
      <c r="O481" s="22"/>
      <c r="P481" s="22"/>
      <c r="Q481" s="22"/>
      <c r="R481" s="22"/>
      <c r="S481" s="22"/>
      <c r="T481" s="22"/>
      <c r="U481" s="22"/>
      <c r="V481" s="22"/>
      <c r="W481" s="22"/>
      <c r="X481" s="22"/>
      <c r="Y481" s="22"/>
      <c r="Z481" s="22"/>
      <c r="AA481" s="22"/>
    </row>
    <row r="482" hidden="1">
      <c r="A482" s="21"/>
      <c r="B482" s="22"/>
      <c r="C482" s="22"/>
      <c r="D482" s="22"/>
      <c r="E482" s="22"/>
      <c r="F482" s="63"/>
      <c r="G482" s="22"/>
      <c r="H482" s="22"/>
      <c r="I482" s="21"/>
      <c r="J482" s="22"/>
      <c r="K482" s="21"/>
      <c r="L482" s="21"/>
      <c r="M482" s="22"/>
      <c r="N482" s="21"/>
      <c r="O482" s="22"/>
      <c r="P482" s="22"/>
      <c r="Q482" s="22"/>
      <c r="R482" s="22"/>
      <c r="S482" s="22"/>
      <c r="T482" s="22"/>
      <c r="U482" s="22"/>
      <c r="V482" s="22"/>
      <c r="W482" s="22"/>
      <c r="X482" s="22"/>
      <c r="Y482" s="22"/>
      <c r="Z482" s="22"/>
      <c r="AA482" s="22"/>
    </row>
    <row r="483" hidden="1">
      <c r="A483" s="21"/>
      <c r="B483" s="22"/>
      <c r="C483" s="22"/>
      <c r="D483" s="22"/>
      <c r="E483" s="22"/>
      <c r="F483" s="63"/>
      <c r="G483" s="22"/>
      <c r="H483" s="22"/>
      <c r="I483" s="21"/>
      <c r="J483" s="22"/>
      <c r="K483" s="21"/>
      <c r="L483" s="21"/>
      <c r="M483" s="22"/>
      <c r="N483" s="21"/>
      <c r="O483" s="22"/>
      <c r="P483" s="22"/>
      <c r="Q483" s="22"/>
      <c r="R483" s="22"/>
      <c r="S483" s="22"/>
      <c r="T483" s="22"/>
      <c r="U483" s="22"/>
      <c r="V483" s="22"/>
      <c r="W483" s="22"/>
      <c r="X483" s="22"/>
      <c r="Y483" s="22"/>
      <c r="Z483" s="22"/>
      <c r="AA483" s="22"/>
    </row>
    <row r="484" hidden="1">
      <c r="A484" s="21"/>
      <c r="B484" s="22"/>
      <c r="C484" s="22"/>
      <c r="D484" s="22"/>
      <c r="E484" s="22"/>
      <c r="F484" s="63"/>
      <c r="G484" s="22"/>
      <c r="H484" s="22"/>
      <c r="I484" s="21"/>
      <c r="J484" s="22"/>
      <c r="K484" s="21"/>
      <c r="L484" s="21"/>
      <c r="M484" s="22"/>
      <c r="N484" s="21"/>
      <c r="O484" s="22"/>
      <c r="P484" s="22"/>
      <c r="Q484" s="22"/>
      <c r="R484" s="22"/>
      <c r="S484" s="22"/>
      <c r="T484" s="22"/>
      <c r="U484" s="22"/>
      <c r="V484" s="22"/>
      <c r="W484" s="22"/>
      <c r="X484" s="22"/>
      <c r="Y484" s="22"/>
      <c r="Z484" s="22"/>
      <c r="AA484" s="22"/>
    </row>
    <row r="485" hidden="1">
      <c r="A485" s="21"/>
      <c r="B485" s="22"/>
      <c r="C485" s="22"/>
      <c r="D485" s="22"/>
      <c r="E485" s="22"/>
      <c r="F485" s="63"/>
      <c r="G485" s="22"/>
      <c r="H485" s="22"/>
      <c r="I485" s="21"/>
      <c r="J485" s="22"/>
      <c r="K485" s="21"/>
      <c r="L485" s="21"/>
      <c r="M485" s="22"/>
      <c r="N485" s="21"/>
      <c r="O485" s="22"/>
      <c r="P485" s="22"/>
      <c r="Q485" s="22"/>
      <c r="R485" s="22"/>
      <c r="S485" s="22"/>
      <c r="T485" s="22"/>
      <c r="U485" s="22"/>
      <c r="V485" s="22"/>
      <c r="W485" s="22"/>
      <c r="X485" s="22"/>
      <c r="Y485" s="22"/>
      <c r="Z485" s="22"/>
      <c r="AA485" s="22"/>
    </row>
    <row r="486" hidden="1">
      <c r="A486" s="21"/>
      <c r="B486" s="22"/>
      <c r="C486" s="22"/>
      <c r="D486" s="22"/>
      <c r="E486" s="22"/>
      <c r="F486" s="63"/>
      <c r="G486" s="22"/>
      <c r="H486" s="22"/>
      <c r="I486" s="21"/>
      <c r="J486" s="22"/>
      <c r="K486" s="21"/>
      <c r="L486" s="21"/>
      <c r="M486" s="22"/>
      <c r="N486" s="21"/>
      <c r="O486" s="22"/>
      <c r="P486" s="22"/>
      <c r="Q486" s="22"/>
      <c r="R486" s="22"/>
      <c r="S486" s="22"/>
      <c r="T486" s="22"/>
      <c r="U486" s="22"/>
      <c r="V486" s="22"/>
      <c r="W486" s="22"/>
      <c r="X486" s="22"/>
      <c r="Y486" s="22"/>
      <c r="Z486" s="22"/>
      <c r="AA486" s="22"/>
    </row>
    <row r="487" hidden="1">
      <c r="A487" s="21"/>
      <c r="B487" s="22"/>
      <c r="C487" s="22"/>
      <c r="D487" s="22"/>
      <c r="E487" s="22"/>
      <c r="F487" s="63"/>
      <c r="G487" s="22"/>
      <c r="H487" s="22"/>
      <c r="I487" s="21"/>
      <c r="J487" s="22"/>
      <c r="K487" s="21"/>
      <c r="L487" s="21"/>
      <c r="M487" s="22"/>
      <c r="N487" s="21"/>
      <c r="O487" s="22"/>
      <c r="P487" s="22"/>
      <c r="Q487" s="22"/>
      <c r="R487" s="22"/>
      <c r="S487" s="22"/>
      <c r="T487" s="22"/>
      <c r="U487" s="22"/>
      <c r="V487" s="22"/>
      <c r="W487" s="22"/>
      <c r="X487" s="22"/>
      <c r="Y487" s="22"/>
      <c r="Z487" s="22"/>
      <c r="AA487" s="22"/>
    </row>
    <row r="488" hidden="1">
      <c r="A488" s="21"/>
      <c r="B488" s="22"/>
      <c r="C488" s="22"/>
      <c r="D488" s="22"/>
      <c r="E488" s="22"/>
      <c r="F488" s="63"/>
      <c r="G488" s="22"/>
      <c r="H488" s="22"/>
      <c r="I488" s="21"/>
      <c r="J488" s="22"/>
      <c r="K488" s="21"/>
      <c r="L488" s="21"/>
      <c r="M488" s="22"/>
      <c r="N488" s="21"/>
      <c r="O488" s="22"/>
      <c r="P488" s="22"/>
      <c r="Q488" s="22"/>
      <c r="R488" s="22"/>
      <c r="S488" s="22"/>
      <c r="T488" s="22"/>
      <c r="U488" s="22"/>
      <c r="V488" s="22"/>
      <c r="W488" s="22"/>
      <c r="X488" s="22"/>
      <c r="Y488" s="22"/>
      <c r="Z488" s="22"/>
      <c r="AA488" s="22"/>
    </row>
    <row r="489" hidden="1">
      <c r="A489" s="21"/>
      <c r="B489" s="22"/>
      <c r="C489" s="22"/>
      <c r="D489" s="22"/>
      <c r="E489" s="22"/>
      <c r="F489" s="63"/>
      <c r="G489" s="22"/>
      <c r="H489" s="22"/>
      <c r="I489" s="21"/>
      <c r="J489" s="22"/>
      <c r="K489" s="21"/>
      <c r="L489" s="21"/>
      <c r="M489" s="22"/>
      <c r="N489" s="21"/>
      <c r="O489" s="22"/>
      <c r="P489" s="22"/>
      <c r="Q489" s="22"/>
      <c r="R489" s="22"/>
      <c r="S489" s="22"/>
      <c r="T489" s="22"/>
      <c r="U489" s="22"/>
      <c r="V489" s="22"/>
      <c r="W489" s="22"/>
      <c r="X489" s="22"/>
      <c r="Y489" s="22"/>
      <c r="Z489" s="22"/>
      <c r="AA489" s="22"/>
    </row>
    <row r="490" hidden="1">
      <c r="A490" s="21"/>
      <c r="B490" s="22"/>
      <c r="C490" s="22"/>
      <c r="D490" s="22"/>
      <c r="E490" s="22"/>
      <c r="F490" s="63"/>
      <c r="G490" s="22"/>
      <c r="H490" s="22"/>
      <c r="I490" s="21"/>
      <c r="J490" s="22"/>
      <c r="K490" s="21"/>
      <c r="L490" s="21"/>
      <c r="M490" s="22"/>
      <c r="N490" s="21"/>
      <c r="O490" s="22"/>
      <c r="P490" s="22"/>
      <c r="Q490" s="22"/>
      <c r="R490" s="22"/>
      <c r="S490" s="22"/>
      <c r="T490" s="22"/>
      <c r="U490" s="22"/>
      <c r="V490" s="22"/>
      <c r="W490" s="22"/>
      <c r="X490" s="22"/>
      <c r="Y490" s="22"/>
      <c r="Z490" s="22"/>
      <c r="AA490" s="22"/>
    </row>
    <row r="491" hidden="1">
      <c r="A491" s="21"/>
      <c r="B491" s="22"/>
      <c r="C491" s="22"/>
      <c r="D491" s="22"/>
      <c r="E491" s="22"/>
      <c r="F491" s="63"/>
      <c r="G491" s="22"/>
      <c r="H491" s="22"/>
      <c r="I491" s="21"/>
      <c r="J491" s="22"/>
      <c r="K491" s="21"/>
      <c r="L491" s="21"/>
      <c r="M491" s="22"/>
      <c r="N491" s="21"/>
      <c r="O491" s="22"/>
      <c r="P491" s="22"/>
      <c r="Q491" s="22"/>
      <c r="R491" s="22"/>
      <c r="S491" s="22"/>
      <c r="T491" s="22"/>
      <c r="U491" s="22"/>
      <c r="V491" s="22"/>
      <c r="W491" s="22"/>
      <c r="X491" s="22"/>
      <c r="Y491" s="22"/>
      <c r="Z491" s="22"/>
      <c r="AA491" s="22"/>
    </row>
    <row r="492" hidden="1">
      <c r="A492" s="21"/>
      <c r="B492" s="22"/>
      <c r="C492" s="22"/>
      <c r="D492" s="22"/>
      <c r="E492" s="22"/>
      <c r="F492" s="63"/>
      <c r="G492" s="22"/>
      <c r="H492" s="22"/>
      <c r="I492" s="21"/>
      <c r="J492" s="22"/>
      <c r="K492" s="21"/>
      <c r="L492" s="21"/>
      <c r="M492" s="22"/>
      <c r="N492" s="21"/>
      <c r="O492" s="22"/>
      <c r="P492" s="22"/>
      <c r="Q492" s="22"/>
      <c r="R492" s="22"/>
      <c r="S492" s="22"/>
      <c r="T492" s="22"/>
      <c r="U492" s="22"/>
      <c r="V492" s="22"/>
      <c r="W492" s="22"/>
      <c r="X492" s="22"/>
      <c r="Y492" s="22"/>
      <c r="Z492" s="22"/>
      <c r="AA492" s="22"/>
    </row>
    <row r="493" hidden="1">
      <c r="A493" s="21"/>
      <c r="B493" s="22"/>
      <c r="C493" s="22"/>
      <c r="D493" s="22"/>
      <c r="E493" s="22"/>
      <c r="F493" s="63"/>
      <c r="G493" s="22"/>
      <c r="H493" s="22"/>
      <c r="I493" s="21"/>
      <c r="J493" s="22"/>
      <c r="K493" s="21"/>
      <c r="L493" s="21"/>
      <c r="M493" s="22"/>
      <c r="N493" s="21"/>
      <c r="O493" s="22"/>
      <c r="P493" s="22"/>
      <c r="Q493" s="22"/>
      <c r="R493" s="22"/>
      <c r="S493" s="22"/>
      <c r="T493" s="22"/>
      <c r="U493" s="22"/>
      <c r="V493" s="22"/>
      <c r="W493" s="22"/>
      <c r="X493" s="22"/>
      <c r="Y493" s="22"/>
      <c r="Z493" s="22"/>
      <c r="AA493" s="22"/>
    </row>
    <row r="494" hidden="1">
      <c r="A494" s="21"/>
      <c r="B494" s="22"/>
      <c r="C494" s="22"/>
      <c r="D494" s="22"/>
      <c r="E494" s="22"/>
      <c r="F494" s="63"/>
      <c r="G494" s="22"/>
      <c r="H494" s="22"/>
      <c r="I494" s="21"/>
      <c r="J494" s="22"/>
      <c r="K494" s="21"/>
      <c r="L494" s="21"/>
      <c r="M494" s="22"/>
      <c r="N494" s="21"/>
      <c r="O494" s="22"/>
      <c r="P494" s="22"/>
      <c r="Q494" s="22"/>
      <c r="R494" s="22"/>
      <c r="S494" s="22"/>
      <c r="T494" s="22"/>
      <c r="U494" s="22"/>
      <c r="V494" s="22"/>
      <c r="W494" s="22"/>
      <c r="X494" s="22"/>
      <c r="Y494" s="22"/>
      <c r="Z494" s="22"/>
      <c r="AA494" s="22"/>
    </row>
    <row r="495" hidden="1">
      <c r="A495" s="21"/>
      <c r="B495" s="22"/>
      <c r="C495" s="22"/>
      <c r="D495" s="22"/>
      <c r="E495" s="22"/>
      <c r="F495" s="63"/>
      <c r="G495" s="22"/>
      <c r="H495" s="22"/>
      <c r="I495" s="21"/>
      <c r="J495" s="22"/>
      <c r="K495" s="21"/>
      <c r="L495" s="21"/>
      <c r="M495" s="22"/>
      <c r="N495" s="21"/>
      <c r="O495" s="22"/>
      <c r="P495" s="22"/>
      <c r="Q495" s="22"/>
      <c r="R495" s="22"/>
      <c r="S495" s="22"/>
      <c r="T495" s="22"/>
      <c r="U495" s="22"/>
      <c r="V495" s="22"/>
      <c r="W495" s="22"/>
      <c r="X495" s="22"/>
      <c r="Y495" s="22"/>
      <c r="Z495" s="22"/>
      <c r="AA495" s="22"/>
    </row>
    <row r="496" hidden="1">
      <c r="A496" s="21"/>
      <c r="B496" s="22"/>
      <c r="C496" s="22"/>
      <c r="D496" s="22"/>
      <c r="E496" s="22"/>
      <c r="F496" s="63"/>
      <c r="G496" s="22"/>
      <c r="H496" s="22"/>
      <c r="I496" s="21"/>
      <c r="J496" s="22"/>
      <c r="K496" s="21"/>
      <c r="L496" s="21"/>
      <c r="M496" s="22"/>
      <c r="N496" s="21"/>
      <c r="O496" s="22"/>
      <c r="P496" s="22"/>
      <c r="Q496" s="22"/>
      <c r="R496" s="22"/>
      <c r="S496" s="22"/>
      <c r="T496" s="22"/>
      <c r="U496" s="22"/>
      <c r="V496" s="22"/>
      <c r="W496" s="22"/>
      <c r="X496" s="22"/>
      <c r="Y496" s="22"/>
      <c r="Z496" s="22"/>
      <c r="AA496" s="22"/>
    </row>
    <row r="497" hidden="1">
      <c r="A497" s="21"/>
      <c r="B497" s="22"/>
      <c r="C497" s="22"/>
      <c r="D497" s="22"/>
      <c r="E497" s="22"/>
      <c r="F497" s="63"/>
      <c r="G497" s="22"/>
      <c r="H497" s="22"/>
      <c r="I497" s="21"/>
      <c r="J497" s="22"/>
      <c r="K497" s="21"/>
      <c r="L497" s="21"/>
      <c r="M497" s="22"/>
      <c r="N497" s="21"/>
      <c r="O497" s="22"/>
      <c r="P497" s="22"/>
      <c r="Q497" s="22"/>
      <c r="R497" s="22"/>
      <c r="S497" s="22"/>
      <c r="T497" s="22"/>
      <c r="U497" s="22"/>
      <c r="V497" s="22"/>
      <c r="W497" s="22"/>
      <c r="X497" s="22"/>
      <c r="Y497" s="22"/>
      <c r="Z497" s="22"/>
      <c r="AA497" s="22"/>
    </row>
    <row r="498" hidden="1">
      <c r="A498" s="21"/>
      <c r="B498" s="22"/>
      <c r="C498" s="22"/>
      <c r="D498" s="22"/>
      <c r="E498" s="22"/>
      <c r="F498" s="63"/>
      <c r="G498" s="22"/>
      <c r="H498" s="22"/>
      <c r="I498" s="21"/>
      <c r="J498" s="22"/>
      <c r="K498" s="21"/>
      <c r="L498" s="21"/>
      <c r="M498" s="22"/>
      <c r="N498" s="21"/>
      <c r="O498" s="22"/>
      <c r="P498" s="22"/>
      <c r="Q498" s="22"/>
      <c r="R498" s="22"/>
      <c r="S498" s="22"/>
      <c r="T498" s="22"/>
      <c r="U498" s="22"/>
      <c r="V498" s="22"/>
      <c r="W498" s="22"/>
      <c r="X498" s="22"/>
      <c r="Y498" s="22"/>
      <c r="Z498" s="22"/>
      <c r="AA498" s="22"/>
    </row>
    <row r="499" hidden="1">
      <c r="A499" s="21"/>
      <c r="B499" s="22"/>
      <c r="C499" s="22"/>
      <c r="D499" s="22"/>
      <c r="E499" s="22"/>
      <c r="F499" s="63"/>
      <c r="G499" s="22"/>
      <c r="H499" s="22"/>
      <c r="I499" s="21"/>
      <c r="J499" s="22"/>
      <c r="K499" s="21"/>
      <c r="L499" s="21"/>
      <c r="M499" s="22"/>
      <c r="N499" s="21"/>
      <c r="O499" s="22"/>
      <c r="P499" s="22"/>
      <c r="Q499" s="22"/>
      <c r="R499" s="22"/>
      <c r="S499" s="22"/>
      <c r="T499" s="22"/>
      <c r="U499" s="22"/>
      <c r="V499" s="22"/>
      <c r="W499" s="22"/>
      <c r="X499" s="22"/>
      <c r="Y499" s="22"/>
      <c r="Z499" s="22"/>
      <c r="AA499" s="22"/>
    </row>
    <row r="500" hidden="1">
      <c r="A500" s="21"/>
      <c r="B500" s="22"/>
      <c r="C500" s="22"/>
      <c r="D500" s="22"/>
      <c r="E500" s="22"/>
      <c r="F500" s="63"/>
      <c r="G500" s="22"/>
      <c r="H500" s="22"/>
      <c r="I500" s="21"/>
      <c r="J500" s="22"/>
      <c r="K500" s="21"/>
      <c r="L500" s="21"/>
      <c r="M500" s="22"/>
      <c r="N500" s="21"/>
      <c r="O500" s="22"/>
      <c r="P500" s="22"/>
      <c r="Q500" s="22"/>
      <c r="R500" s="22"/>
      <c r="S500" s="22"/>
      <c r="T500" s="22"/>
      <c r="U500" s="22"/>
      <c r="V500" s="22"/>
      <c r="W500" s="22"/>
      <c r="X500" s="22"/>
      <c r="Y500" s="22"/>
      <c r="Z500" s="22"/>
      <c r="AA500" s="22"/>
    </row>
    <row r="501" hidden="1">
      <c r="A501" s="21"/>
      <c r="B501" s="22"/>
      <c r="C501" s="22"/>
      <c r="D501" s="22"/>
      <c r="E501" s="22"/>
      <c r="F501" s="63"/>
      <c r="G501" s="22"/>
      <c r="H501" s="22"/>
      <c r="I501" s="21"/>
      <c r="J501" s="22"/>
      <c r="K501" s="21"/>
      <c r="L501" s="21"/>
      <c r="M501" s="22"/>
      <c r="N501" s="21"/>
      <c r="O501" s="22"/>
      <c r="P501" s="22"/>
      <c r="Q501" s="22"/>
      <c r="R501" s="22"/>
      <c r="S501" s="22"/>
      <c r="T501" s="22"/>
      <c r="U501" s="22"/>
      <c r="V501" s="22"/>
      <c r="W501" s="22"/>
      <c r="X501" s="22"/>
      <c r="Y501" s="22"/>
      <c r="Z501" s="22"/>
      <c r="AA501" s="22"/>
    </row>
    <row r="502" hidden="1">
      <c r="A502" s="21"/>
      <c r="B502" s="22"/>
      <c r="C502" s="22"/>
      <c r="D502" s="22"/>
      <c r="E502" s="22"/>
      <c r="F502" s="63"/>
      <c r="G502" s="22"/>
      <c r="H502" s="22"/>
      <c r="I502" s="21"/>
      <c r="J502" s="22"/>
      <c r="K502" s="21"/>
      <c r="L502" s="21"/>
      <c r="M502" s="22"/>
      <c r="N502" s="21"/>
      <c r="O502" s="22"/>
      <c r="P502" s="22"/>
      <c r="Q502" s="22"/>
      <c r="R502" s="22"/>
      <c r="S502" s="22"/>
      <c r="T502" s="22"/>
      <c r="U502" s="22"/>
      <c r="V502" s="22"/>
      <c r="W502" s="22"/>
      <c r="X502" s="22"/>
      <c r="Y502" s="22"/>
      <c r="Z502" s="22"/>
      <c r="AA502" s="22"/>
    </row>
    <row r="503" hidden="1">
      <c r="A503" s="21"/>
      <c r="B503" s="22"/>
      <c r="C503" s="22"/>
      <c r="D503" s="22"/>
      <c r="E503" s="22"/>
      <c r="F503" s="63"/>
      <c r="G503" s="22"/>
      <c r="H503" s="22"/>
      <c r="I503" s="21"/>
      <c r="J503" s="22"/>
      <c r="K503" s="21"/>
      <c r="L503" s="21"/>
      <c r="M503" s="22"/>
      <c r="N503" s="21"/>
      <c r="O503" s="22"/>
      <c r="P503" s="22"/>
      <c r="Q503" s="22"/>
      <c r="R503" s="22"/>
      <c r="S503" s="22"/>
      <c r="T503" s="22"/>
      <c r="U503" s="22"/>
      <c r="V503" s="22"/>
      <c r="W503" s="22"/>
      <c r="X503" s="22"/>
      <c r="Y503" s="22"/>
      <c r="Z503" s="22"/>
      <c r="AA503" s="22"/>
    </row>
    <row r="504" hidden="1">
      <c r="A504" s="21"/>
      <c r="B504" s="22"/>
      <c r="C504" s="22"/>
      <c r="D504" s="22"/>
      <c r="E504" s="22"/>
      <c r="F504" s="63"/>
      <c r="G504" s="22"/>
      <c r="H504" s="22"/>
      <c r="I504" s="21"/>
      <c r="J504" s="22"/>
      <c r="K504" s="21"/>
      <c r="L504" s="21"/>
      <c r="M504" s="22"/>
      <c r="N504" s="21"/>
      <c r="O504" s="22"/>
      <c r="P504" s="22"/>
      <c r="Q504" s="22"/>
      <c r="R504" s="22"/>
      <c r="S504" s="22"/>
      <c r="T504" s="22"/>
      <c r="U504" s="22"/>
      <c r="V504" s="22"/>
      <c r="W504" s="22"/>
      <c r="X504" s="22"/>
      <c r="Y504" s="22"/>
      <c r="Z504" s="22"/>
      <c r="AA504" s="22"/>
    </row>
    <row r="505" hidden="1">
      <c r="A505" s="21"/>
      <c r="B505" s="22"/>
      <c r="C505" s="22"/>
      <c r="D505" s="22"/>
      <c r="E505" s="22"/>
      <c r="F505" s="63"/>
      <c r="G505" s="22"/>
      <c r="H505" s="22"/>
      <c r="I505" s="21"/>
      <c r="J505" s="22"/>
      <c r="K505" s="21"/>
      <c r="L505" s="21"/>
      <c r="M505" s="22"/>
      <c r="N505" s="21"/>
      <c r="O505" s="22"/>
      <c r="P505" s="22"/>
      <c r="Q505" s="22"/>
      <c r="R505" s="22"/>
      <c r="S505" s="22"/>
      <c r="T505" s="22"/>
      <c r="U505" s="22"/>
      <c r="V505" s="22"/>
      <c r="W505" s="22"/>
      <c r="X505" s="22"/>
      <c r="Y505" s="22"/>
      <c r="Z505" s="22"/>
      <c r="AA505" s="22"/>
    </row>
    <row r="506" hidden="1">
      <c r="A506" s="21"/>
      <c r="B506" s="22"/>
      <c r="C506" s="22"/>
      <c r="D506" s="22"/>
      <c r="E506" s="22"/>
      <c r="F506" s="63"/>
      <c r="G506" s="22"/>
      <c r="H506" s="22"/>
      <c r="I506" s="21"/>
      <c r="J506" s="22"/>
      <c r="K506" s="21"/>
      <c r="L506" s="21"/>
      <c r="M506" s="22"/>
      <c r="N506" s="21"/>
      <c r="O506" s="22"/>
      <c r="P506" s="22"/>
      <c r="Q506" s="22"/>
      <c r="R506" s="22"/>
      <c r="S506" s="22"/>
      <c r="T506" s="22"/>
      <c r="U506" s="22"/>
      <c r="V506" s="22"/>
      <c r="W506" s="22"/>
      <c r="X506" s="22"/>
      <c r="Y506" s="22"/>
      <c r="Z506" s="22"/>
      <c r="AA506" s="22"/>
    </row>
    <row r="507" hidden="1">
      <c r="A507" s="21"/>
      <c r="B507" s="22"/>
      <c r="C507" s="22"/>
      <c r="D507" s="22"/>
      <c r="E507" s="22"/>
      <c r="F507" s="63"/>
      <c r="G507" s="22"/>
      <c r="H507" s="22"/>
      <c r="I507" s="21"/>
      <c r="J507" s="22"/>
      <c r="K507" s="21"/>
      <c r="L507" s="21"/>
      <c r="M507" s="22"/>
      <c r="N507" s="21"/>
      <c r="O507" s="22"/>
      <c r="P507" s="22"/>
      <c r="Q507" s="22"/>
      <c r="R507" s="22"/>
      <c r="S507" s="22"/>
      <c r="T507" s="22"/>
      <c r="U507" s="22"/>
      <c r="V507" s="22"/>
      <c r="W507" s="22"/>
      <c r="X507" s="22"/>
      <c r="Y507" s="22"/>
      <c r="Z507" s="22"/>
      <c r="AA507" s="22"/>
    </row>
    <row r="508" hidden="1">
      <c r="A508" s="21"/>
      <c r="B508" s="22"/>
      <c r="C508" s="22"/>
      <c r="D508" s="22"/>
      <c r="E508" s="22"/>
      <c r="F508" s="63"/>
      <c r="G508" s="22"/>
      <c r="H508" s="22"/>
      <c r="I508" s="21"/>
      <c r="J508" s="22"/>
      <c r="K508" s="21"/>
      <c r="L508" s="21"/>
      <c r="M508" s="22"/>
      <c r="N508" s="21"/>
      <c r="O508" s="22"/>
      <c r="P508" s="22"/>
      <c r="Q508" s="22"/>
      <c r="R508" s="22"/>
      <c r="S508" s="22"/>
      <c r="T508" s="22"/>
      <c r="U508" s="22"/>
      <c r="V508" s="22"/>
      <c r="W508" s="22"/>
      <c r="X508" s="22"/>
      <c r="Y508" s="22"/>
      <c r="Z508" s="22"/>
      <c r="AA508" s="22"/>
    </row>
    <row r="509" hidden="1">
      <c r="A509" s="21"/>
      <c r="B509" s="22"/>
      <c r="C509" s="22"/>
      <c r="D509" s="22"/>
      <c r="E509" s="22"/>
      <c r="F509" s="63"/>
      <c r="G509" s="22"/>
      <c r="H509" s="22"/>
      <c r="I509" s="21"/>
      <c r="J509" s="22"/>
      <c r="K509" s="21"/>
      <c r="L509" s="21"/>
      <c r="M509" s="22"/>
      <c r="N509" s="21"/>
      <c r="O509" s="22"/>
      <c r="P509" s="22"/>
      <c r="Q509" s="22"/>
      <c r="R509" s="22"/>
      <c r="S509" s="22"/>
      <c r="T509" s="22"/>
      <c r="U509" s="22"/>
      <c r="V509" s="22"/>
      <c r="W509" s="22"/>
      <c r="X509" s="22"/>
      <c r="Y509" s="22"/>
      <c r="Z509" s="22"/>
      <c r="AA509" s="22"/>
    </row>
    <row r="510" hidden="1">
      <c r="A510" s="21"/>
      <c r="B510" s="22"/>
      <c r="C510" s="22"/>
      <c r="D510" s="22"/>
      <c r="E510" s="22"/>
      <c r="F510" s="63"/>
      <c r="G510" s="22"/>
      <c r="H510" s="22"/>
      <c r="I510" s="21"/>
      <c r="J510" s="22"/>
      <c r="K510" s="21"/>
      <c r="L510" s="21"/>
      <c r="M510" s="22"/>
      <c r="N510" s="21"/>
      <c r="O510" s="22"/>
      <c r="P510" s="22"/>
      <c r="Q510" s="22"/>
      <c r="R510" s="22"/>
      <c r="S510" s="22"/>
      <c r="T510" s="22"/>
      <c r="U510" s="22"/>
      <c r="V510" s="22"/>
      <c r="W510" s="22"/>
      <c r="X510" s="22"/>
      <c r="Y510" s="22"/>
      <c r="Z510" s="22"/>
      <c r="AA510" s="22"/>
    </row>
    <row r="511" hidden="1">
      <c r="A511" s="21"/>
      <c r="B511" s="22"/>
      <c r="C511" s="22"/>
      <c r="D511" s="22"/>
      <c r="E511" s="22"/>
      <c r="F511" s="63"/>
      <c r="G511" s="22"/>
      <c r="H511" s="22"/>
      <c r="I511" s="21"/>
      <c r="J511" s="22"/>
      <c r="K511" s="21"/>
      <c r="L511" s="21"/>
      <c r="M511" s="22"/>
      <c r="N511" s="21"/>
      <c r="O511" s="22"/>
      <c r="P511" s="22"/>
      <c r="Q511" s="22"/>
      <c r="R511" s="22"/>
      <c r="S511" s="22"/>
      <c r="T511" s="22"/>
      <c r="U511" s="22"/>
      <c r="V511" s="22"/>
      <c r="W511" s="22"/>
      <c r="X511" s="22"/>
      <c r="Y511" s="22"/>
      <c r="Z511" s="22"/>
      <c r="AA511" s="22"/>
    </row>
    <row r="512" hidden="1">
      <c r="A512" s="21"/>
      <c r="B512" s="22"/>
      <c r="C512" s="22"/>
      <c r="D512" s="22"/>
      <c r="E512" s="22"/>
      <c r="F512" s="63"/>
      <c r="G512" s="22"/>
      <c r="H512" s="22"/>
      <c r="I512" s="21"/>
      <c r="J512" s="22"/>
      <c r="K512" s="21"/>
      <c r="L512" s="21"/>
      <c r="M512" s="22"/>
      <c r="N512" s="21"/>
      <c r="O512" s="22"/>
      <c r="P512" s="22"/>
      <c r="Q512" s="22"/>
      <c r="R512" s="22"/>
      <c r="S512" s="22"/>
      <c r="T512" s="22"/>
      <c r="U512" s="22"/>
      <c r="V512" s="22"/>
      <c r="W512" s="22"/>
      <c r="X512" s="22"/>
      <c r="Y512" s="22"/>
      <c r="Z512" s="22"/>
      <c r="AA512" s="22"/>
    </row>
    <row r="513" hidden="1">
      <c r="A513" s="21"/>
      <c r="B513" s="22"/>
      <c r="C513" s="22"/>
      <c r="D513" s="22"/>
      <c r="E513" s="22"/>
      <c r="F513" s="63"/>
      <c r="G513" s="22"/>
      <c r="H513" s="22"/>
      <c r="I513" s="21"/>
      <c r="J513" s="22"/>
      <c r="K513" s="21"/>
      <c r="L513" s="21"/>
      <c r="M513" s="22"/>
      <c r="N513" s="21"/>
      <c r="O513" s="22"/>
      <c r="P513" s="22"/>
      <c r="Q513" s="22"/>
      <c r="R513" s="22"/>
      <c r="S513" s="22"/>
      <c r="T513" s="22"/>
      <c r="U513" s="22"/>
      <c r="V513" s="22"/>
      <c r="W513" s="22"/>
      <c r="X513" s="22"/>
      <c r="Y513" s="22"/>
      <c r="Z513" s="22"/>
      <c r="AA513" s="22"/>
    </row>
    <row r="514" hidden="1">
      <c r="A514" s="21"/>
      <c r="B514" s="22"/>
      <c r="C514" s="22"/>
      <c r="D514" s="22"/>
      <c r="E514" s="22"/>
      <c r="F514" s="63"/>
      <c r="G514" s="22"/>
      <c r="H514" s="22"/>
      <c r="I514" s="21"/>
      <c r="J514" s="22"/>
      <c r="K514" s="21"/>
      <c r="L514" s="21"/>
      <c r="M514" s="22"/>
      <c r="N514" s="21"/>
      <c r="O514" s="22"/>
      <c r="P514" s="22"/>
      <c r="Q514" s="22"/>
      <c r="R514" s="22"/>
      <c r="S514" s="22"/>
      <c r="T514" s="22"/>
      <c r="U514" s="22"/>
      <c r="V514" s="22"/>
      <c r="W514" s="22"/>
      <c r="X514" s="22"/>
      <c r="Y514" s="22"/>
      <c r="Z514" s="22"/>
      <c r="AA514" s="22"/>
    </row>
    <row r="515" hidden="1">
      <c r="A515" s="21"/>
      <c r="B515" s="22"/>
      <c r="C515" s="22"/>
      <c r="D515" s="22"/>
      <c r="E515" s="22"/>
      <c r="F515" s="63"/>
      <c r="G515" s="22"/>
      <c r="H515" s="22"/>
      <c r="I515" s="21"/>
      <c r="J515" s="22"/>
      <c r="K515" s="21"/>
      <c r="L515" s="21"/>
      <c r="M515" s="22"/>
      <c r="N515" s="21"/>
      <c r="O515" s="22"/>
      <c r="P515" s="22"/>
      <c r="Q515" s="22"/>
      <c r="R515" s="22"/>
      <c r="S515" s="22"/>
      <c r="T515" s="22"/>
      <c r="U515" s="22"/>
      <c r="V515" s="22"/>
      <c r="W515" s="22"/>
      <c r="X515" s="22"/>
      <c r="Y515" s="22"/>
      <c r="Z515" s="22"/>
      <c r="AA515" s="22"/>
    </row>
    <row r="516" hidden="1">
      <c r="A516" s="21"/>
      <c r="B516" s="22"/>
      <c r="C516" s="22"/>
      <c r="D516" s="22"/>
      <c r="E516" s="22"/>
      <c r="F516" s="63"/>
      <c r="G516" s="22"/>
      <c r="H516" s="22"/>
      <c r="I516" s="21"/>
      <c r="J516" s="22"/>
      <c r="K516" s="21"/>
      <c r="L516" s="21"/>
      <c r="M516" s="22"/>
      <c r="N516" s="21"/>
      <c r="O516" s="22"/>
      <c r="P516" s="22"/>
      <c r="Q516" s="22"/>
      <c r="R516" s="22"/>
      <c r="S516" s="22"/>
      <c r="T516" s="22"/>
      <c r="U516" s="22"/>
      <c r="V516" s="22"/>
      <c r="W516" s="22"/>
      <c r="X516" s="22"/>
      <c r="Y516" s="22"/>
      <c r="Z516" s="22"/>
      <c r="AA516" s="22"/>
    </row>
    <row r="517" hidden="1">
      <c r="A517" s="21"/>
      <c r="B517" s="22"/>
      <c r="C517" s="22"/>
      <c r="D517" s="22"/>
      <c r="E517" s="22"/>
      <c r="F517" s="63"/>
      <c r="G517" s="22"/>
      <c r="H517" s="22"/>
      <c r="I517" s="21"/>
      <c r="J517" s="22"/>
      <c r="K517" s="21"/>
      <c r="L517" s="21"/>
      <c r="M517" s="22"/>
      <c r="N517" s="21"/>
      <c r="O517" s="22"/>
      <c r="P517" s="22"/>
      <c r="Q517" s="22"/>
      <c r="R517" s="22"/>
      <c r="S517" s="22"/>
      <c r="T517" s="22"/>
      <c r="U517" s="22"/>
      <c r="V517" s="22"/>
      <c r="W517" s="22"/>
      <c r="X517" s="22"/>
      <c r="Y517" s="22"/>
      <c r="Z517" s="22"/>
      <c r="AA517" s="22"/>
    </row>
    <row r="518" hidden="1">
      <c r="A518" s="21"/>
      <c r="B518" s="22"/>
      <c r="C518" s="22"/>
      <c r="D518" s="22"/>
      <c r="E518" s="22"/>
      <c r="F518" s="63"/>
      <c r="G518" s="22"/>
      <c r="H518" s="22"/>
      <c r="I518" s="21"/>
      <c r="J518" s="22"/>
      <c r="K518" s="21"/>
      <c r="L518" s="21"/>
      <c r="M518" s="22"/>
      <c r="N518" s="21"/>
      <c r="O518" s="22"/>
      <c r="P518" s="22"/>
      <c r="Q518" s="22"/>
      <c r="R518" s="22"/>
      <c r="S518" s="22"/>
      <c r="T518" s="22"/>
      <c r="U518" s="22"/>
      <c r="V518" s="22"/>
      <c r="W518" s="22"/>
      <c r="X518" s="22"/>
      <c r="Y518" s="22"/>
      <c r="Z518" s="22"/>
      <c r="AA518" s="22"/>
    </row>
    <row r="519" hidden="1">
      <c r="A519" s="21"/>
      <c r="B519" s="22"/>
      <c r="C519" s="22"/>
      <c r="D519" s="22"/>
      <c r="E519" s="22"/>
      <c r="F519" s="63"/>
      <c r="G519" s="22"/>
      <c r="H519" s="22"/>
      <c r="I519" s="21"/>
      <c r="J519" s="22"/>
      <c r="K519" s="21"/>
      <c r="L519" s="21"/>
      <c r="M519" s="22"/>
      <c r="N519" s="21"/>
      <c r="O519" s="22"/>
      <c r="P519" s="22"/>
      <c r="Q519" s="22"/>
      <c r="R519" s="22"/>
      <c r="S519" s="22"/>
      <c r="T519" s="22"/>
      <c r="U519" s="22"/>
      <c r="V519" s="22"/>
      <c r="W519" s="22"/>
      <c r="X519" s="22"/>
      <c r="Y519" s="22"/>
      <c r="Z519" s="22"/>
      <c r="AA519" s="22"/>
    </row>
    <row r="520" hidden="1">
      <c r="A520" s="21"/>
      <c r="B520" s="22"/>
      <c r="C520" s="22"/>
      <c r="D520" s="22"/>
      <c r="E520" s="22"/>
      <c r="F520" s="63"/>
      <c r="G520" s="22"/>
      <c r="H520" s="22"/>
      <c r="I520" s="21"/>
      <c r="J520" s="22"/>
      <c r="K520" s="21"/>
      <c r="L520" s="21"/>
      <c r="M520" s="22"/>
      <c r="N520" s="21"/>
      <c r="O520" s="22"/>
      <c r="P520" s="22"/>
      <c r="Q520" s="22"/>
      <c r="R520" s="22"/>
      <c r="S520" s="22"/>
      <c r="T520" s="22"/>
      <c r="U520" s="22"/>
      <c r="V520" s="22"/>
      <c r="W520" s="22"/>
      <c r="X520" s="22"/>
      <c r="Y520" s="22"/>
      <c r="Z520" s="22"/>
      <c r="AA520" s="22"/>
    </row>
    <row r="521" hidden="1">
      <c r="A521" s="21"/>
      <c r="B521" s="22"/>
      <c r="C521" s="22"/>
      <c r="D521" s="22"/>
      <c r="E521" s="22"/>
      <c r="F521" s="63"/>
      <c r="G521" s="22"/>
      <c r="H521" s="22"/>
      <c r="I521" s="21"/>
      <c r="J521" s="22"/>
      <c r="K521" s="21"/>
      <c r="L521" s="21"/>
      <c r="M521" s="22"/>
      <c r="N521" s="21"/>
      <c r="O521" s="22"/>
      <c r="P521" s="22"/>
      <c r="Q521" s="22"/>
      <c r="R521" s="22"/>
      <c r="S521" s="22"/>
      <c r="T521" s="22"/>
      <c r="U521" s="22"/>
      <c r="V521" s="22"/>
      <c r="W521" s="22"/>
      <c r="X521" s="22"/>
      <c r="Y521" s="22"/>
      <c r="Z521" s="22"/>
      <c r="AA521" s="22"/>
    </row>
    <row r="522" hidden="1">
      <c r="A522" s="21"/>
      <c r="B522" s="22"/>
      <c r="C522" s="22"/>
      <c r="D522" s="22"/>
      <c r="E522" s="22"/>
      <c r="F522" s="63"/>
      <c r="G522" s="22"/>
      <c r="H522" s="22"/>
      <c r="I522" s="21"/>
      <c r="J522" s="22"/>
      <c r="K522" s="21"/>
      <c r="L522" s="21"/>
      <c r="M522" s="22"/>
      <c r="N522" s="21"/>
      <c r="O522" s="22"/>
      <c r="P522" s="22"/>
      <c r="Q522" s="22"/>
      <c r="R522" s="22"/>
      <c r="S522" s="22"/>
      <c r="T522" s="22"/>
      <c r="U522" s="22"/>
      <c r="V522" s="22"/>
      <c r="W522" s="22"/>
      <c r="X522" s="22"/>
      <c r="Y522" s="22"/>
      <c r="Z522" s="22"/>
      <c r="AA522" s="22"/>
    </row>
    <row r="523" hidden="1">
      <c r="A523" s="21"/>
      <c r="B523" s="22"/>
      <c r="C523" s="22"/>
      <c r="D523" s="22"/>
      <c r="E523" s="22"/>
      <c r="F523" s="63"/>
      <c r="G523" s="22"/>
      <c r="H523" s="22"/>
      <c r="I523" s="21"/>
      <c r="J523" s="22"/>
      <c r="K523" s="21"/>
      <c r="L523" s="21"/>
      <c r="M523" s="22"/>
      <c r="N523" s="21"/>
      <c r="O523" s="22"/>
      <c r="P523" s="22"/>
      <c r="Q523" s="22"/>
      <c r="R523" s="22"/>
      <c r="S523" s="22"/>
      <c r="T523" s="22"/>
      <c r="U523" s="22"/>
      <c r="V523" s="22"/>
      <c r="W523" s="22"/>
      <c r="X523" s="22"/>
      <c r="Y523" s="22"/>
      <c r="Z523" s="22"/>
      <c r="AA523" s="22"/>
    </row>
    <row r="524" hidden="1">
      <c r="A524" s="21"/>
      <c r="B524" s="22"/>
      <c r="C524" s="22"/>
      <c r="D524" s="22"/>
      <c r="E524" s="22"/>
      <c r="F524" s="63"/>
      <c r="G524" s="22"/>
      <c r="H524" s="22"/>
      <c r="I524" s="21"/>
      <c r="J524" s="22"/>
      <c r="K524" s="21"/>
      <c r="L524" s="21"/>
      <c r="M524" s="22"/>
      <c r="N524" s="21"/>
      <c r="O524" s="22"/>
      <c r="P524" s="22"/>
      <c r="Q524" s="22"/>
      <c r="R524" s="22"/>
      <c r="S524" s="22"/>
      <c r="T524" s="22"/>
      <c r="U524" s="22"/>
      <c r="V524" s="22"/>
      <c r="W524" s="22"/>
      <c r="X524" s="22"/>
      <c r="Y524" s="22"/>
      <c r="Z524" s="22"/>
      <c r="AA524" s="22"/>
    </row>
    <row r="525" hidden="1">
      <c r="A525" s="21"/>
      <c r="B525" s="22"/>
      <c r="C525" s="22"/>
      <c r="D525" s="22"/>
      <c r="E525" s="22"/>
      <c r="F525" s="63"/>
      <c r="G525" s="22"/>
      <c r="H525" s="22"/>
      <c r="I525" s="21"/>
      <c r="J525" s="22"/>
      <c r="K525" s="21"/>
      <c r="L525" s="21"/>
      <c r="M525" s="22"/>
      <c r="N525" s="21"/>
      <c r="O525" s="22"/>
      <c r="P525" s="22"/>
      <c r="Q525" s="22"/>
      <c r="R525" s="22"/>
      <c r="S525" s="22"/>
      <c r="T525" s="22"/>
      <c r="U525" s="22"/>
      <c r="V525" s="22"/>
      <c r="W525" s="22"/>
      <c r="X525" s="22"/>
      <c r="Y525" s="22"/>
      <c r="Z525" s="22"/>
      <c r="AA525" s="22"/>
    </row>
    <row r="526" hidden="1">
      <c r="A526" s="21"/>
      <c r="B526" s="22"/>
      <c r="C526" s="22"/>
      <c r="D526" s="22"/>
      <c r="E526" s="22"/>
      <c r="F526" s="63"/>
      <c r="G526" s="22"/>
      <c r="H526" s="22"/>
      <c r="I526" s="21"/>
      <c r="J526" s="22"/>
      <c r="K526" s="21"/>
      <c r="L526" s="21"/>
      <c r="M526" s="22"/>
      <c r="N526" s="21"/>
      <c r="O526" s="22"/>
      <c r="P526" s="22"/>
      <c r="Q526" s="22"/>
      <c r="R526" s="22"/>
      <c r="S526" s="22"/>
      <c r="T526" s="22"/>
      <c r="U526" s="22"/>
      <c r="V526" s="22"/>
      <c r="W526" s="22"/>
      <c r="X526" s="22"/>
      <c r="Y526" s="22"/>
      <c r="Z526" s="22"/>
      <c r="AA526" s="22"/>
    </row>
    <row r="527" hidden="1">
      <c r="A527" s="21"/>
      <c r="B527" s="22"/>
      <c r="C527" s="22"/>
      <c r="D527" s="22"/>
      <c r="E527" s="22"/>
      <c r="F527" s="63"/>
      <c r="G527" s="22"/>
      <c r="H527" s="22"/>
      <c r="I527" s="21"/>
      <c r="J527" s="22"/>
      <c r="K527" s="21"/>
      <c r="L527" s="21"/>
      <c r="M527" s="22"/>
      <c r="N527" s="21"/>
      <c r="O527" s="22"/>
      <c r="P527" s="22"/>
      <c r="Q527" s="22"/>
      <c r="R527" s="22"/>
      <c r="S527" s="22"/>
      <c r="T527" s="22"/>
      <c r="U527" s="22"/>
      <c r="V527" s="22"/>
      <c r="W527" s="22"/>
      <c r="X527" s="22"/>
      <c r="Y527" s="22"/>
      <c r="Z527" s="22"/>
      <c r="AA527" s="22"/>
    </row>
    <row r="528" hidden="1">
      <c r="A528" s="21"/>
      <c r="B528" s="22"/>
      <c r="C528" s="22"/>
      <c r="D528" s="22"/>
      <c r="E528" s="22"/>
      <c r="F528" s="63"/>
      <c r="G528" s="22"/>
      <c r="H528" s="22"/>
      <c r="I528" s="21"/>
      <c r="J528" s="22"/>
      <c r="K528" s="21"/>
      <c r="L528" s="21"/>
      <c r="M528" s="22"/>
      <c r="N528" s="21"/>
      <c r="O528" s="22"/>
      <c r="P528" s="22"/>
      <c r="Q528" s="22"/>
      <c r="R528" s="22"/>
      <c r="S528" s="22"/>
      <c r="T528" s="22"/>
      <c r="U528" s="22"/>
      <c r="V528" s="22"/>
      <c r="W528" s="22"/>
      <c r="X528" s="22"/>
      <c r="Y528" s="22"/>
      <c r="Z528" s="22"/>
      <c r="AA528" s="22"/>
    </row>
    <row r="529" hidden="1">
      <c r="A529" s="21"/>
      <c r="B529" s="22"/>
      <c r="C529" s="22"/>
      <c r="D529" s="22"/>
      <c r="E529" s="22"/>
      <c r="F529" s="63"/>
      <c r="G529" s="22"/>
      <c r="H529" s="22"/>
      <c r="I529" s="21"/>
      <c r="J529" s="22"/>
      <c r="K529" s="21"/>
      <c r="L529" s="21"/>
      <c r="M529" s="22"/>
      <c r="N529" s="21"/>
      <c r="O529" s="22"/>
      <c r="P529" s="22"/>
      <c r="Q529" s="22"/>
      <c r="R529" s="22"/>
      <c r="S529" s="22"/>
      <c r="T529" s="22"/>
      <c r="U529" s="22"/>
      <c r="V529" s="22"/>
      <c r="W529" s="22"/>
      <c r="X529" s="22"/>
      <c r="Y529" s="22"/>
      <c r="Z529" s="22"/>
      <c r="AA529" s="22"/>
    </row>
    <row r="530" hidden="1">
      <c r="A530" s="21"/>
      <c r="B530" s="22"/>
      <c r="C530" s="22"/>
      <c r="D530" s="22"/>
      <c r="E530" s="22"/>
      <c r="F530" s="63"/>
      <c r="G530" s="22"/>
      <c r="H530" s="22"/>
      <c r="I530" s="21"/>
      <c r="J530" s="22"/>
      <c r="K530" s="21"/>
      <c r="L530" s="21"/>
      <c r="M530" s="22"/>
      <c r="N530" s="21"/>
      <c r="O530" s="22"/>
      <c r="P530" s="22"/>
      <c r="Q530" s="22"/>
      <c r="R530" s="22"/>
      <c r="S530" s="22"/>
      <c r="T530" s="22"/>
      <c r="U530" s="22"/>
      <c r="V530" s="22"/>
      <c r="W530" s="22"/>
      <c r="X530" s="22"/>
      <c r="Y530" s="22"/>
      <c r="Z530" s="22"/>
      <c r="AA530" s="22"/>
    </row>
    <row r="531" hidden="1">
      <c r="A531" s="21"/>
      <c r="B531" s="22"/>
      <c r="C531" s="22"/>
      <c r="D531" s="22"/>
      <c r="E531" s="22"/>
      <c r="F531" s="63"/>
      <c r="G531" s="22"/>
      <c r="H531" s="22"/>
      <c r="I531" s="21"/>
      <c r="J531" s="22"/>
      <c r="K531" s="21"/>
      <c r="L531" s="21"/>
      <c r="M531" s="22"/>
      <c r="N531" s="21"/>
      <c r="O531" s="22"/>
      <c r="P531" s="22"/>
      <c r="Q531" s="22"/>
      <c r="R531" s="22"/>
      <c r="S531" s="22"/>
      <c r="T531" s="22"/>
      <c r="U531" s="22"/>
      <c r="V531" s="22"/>
      <c r="W531" s="22"/>
      <c r="X531" s="22"/>
      <c r="Y531" s="22"/>
      <c r="Z531" s="22"/>
      <c r="AA531" s="22"/>
    </row>
    <row r="532" hidden="1">
      <c r="A532" s="21"/>
      <c r="B532" s="22"/>
      <c r="C532" s="22"/>
      <c r="D532" s="22"/>
      <c r="E532" s="22"/>
      <c r="F532" s="63"/>
      <c r="G532" s="22"/>
      <c r="H532" s="22"/>
      <c r="I532" s="21"/>
      <c r="J532" s="22"/>
      <c r="K532" s="21"/>
      <c r="L532" s="21"/>
      <c r="M532" s="22"/>
      <c r="N532" s="21"/>
      <c r="O532" s="22"/>
      <c r="P532" s="22"/>
      <c r="Q532" s="22"/>
      <c r="R532" s="22"/>
      <c r="S532" s="22"/>
      <c r="T532" s="22"/>
      <c r="U532" s="22"/>
      <c r="V532" s="22"/>
      <c r="W532" s="22"/>
      <c r="X532" s="22"/>
      <c r="Y532" s="22"/>
      <c r="Z532" s="22"/>
      <c r="AA532" s="22"/>
    </row>
    <row r="533" hidden="1">
      <c r="A533" s="21"/>
      <c r="B533" s="22"/>
      <c r="C533" s="22"/>
      <c r="D533" s="22"/>
      <c r="E533" s="22"/>
      <c r="F533" s="63"/>
      <c r="G533" s="22"/>
      <c r="H533" s="22"/>
      <c r="I533" s="21"/>
      <c r="J533" s="22"/>
      <c r="K533" s="21"/>
      <c r="L533" s="21"/>
      <c r="M533" s="22"/>
      <c r="N533" s="21"/>
      <c r="O533" s="22"/>
      <c r="P533" s="22"/>
      <c r="Q533" s="22"/>
      <c r="R533" s="22"/>
      <c r="S533" s="22"/>
      <c r="T533" s="22"/>
      <c r="U533" s="22"/>
      <c r="V533" s="22"/>
      <c r="W533" s="22"/>
      <c r="X533" s="22"/>
      <c r="Y533" s="22"/>
      <c r="Z533" s="22"/>
      <c r="AA533" s="22"/>
    </row>
    <row r="534" hidden="1">
      <c r="A534" s="21"/>
      <c r="B534" s="22"/>
      <c r="C534" s="22"/>
      <c r="D534" s="22"/>
      <c r="E534" s="22"/>
      <c r="F534" s="63"/>
      <c r="G534" s="22"/>
      <c r="H534" s="22"/>
      <c r="I534" s="21"/>
      <c r="J534" s="22"/>
      <c r="K534" s="21"/>
      <c r="L534" s="21"/>
      <c r="M534" s="22"/>
      <c r="N534" s="21"/>
      <c r="O534" s="22"/>
      <c r="P534" s="22"/>
      <c r="Q534" s="22"/>
      <c r="R534" s="22"/>
      <c r="S534" s="22"/>
      <c r="T534" s="22"/>
      <c r="U534" s="22"/>
      <c r="V534" s="22"/>
      <c r="W534" s="22"/>
      <c r="X534" s="22"/>
      <c r="Y534" s="22"/>
      <c r="Z534" s="22"/>
      <c r="AA534" s="22"/>
    </row>
    <row r="535" hidden="1">
      <c r="A535" s="21"/>
      <c r="B535" s="22"/>
      <c r="C535" s="22"/>
      <c r="D535" s="22"/>
      <c r="E535" s="22"/>
      <c r="F535" s="63"/>
      <c r="G535" s="22"/>
      <c r="H535" s="22"/>
      <c r="I535" s="21"/>
      <c r="J535" s="22"/>
      <c r="K535" s="21"/>
      <c r="L535" s="21"/>
      <c r="M535" s="22"/>
      <c r="N535" s="21"/>
      <c r="O535" s="22"/>
      <c r="P535" s="22"/>
      <c r="Q535" s="22"/>
      <c r="R535" s="22"/>
      <c r="S535" s="22"/>
      <c r="T535" s="22"/>
      <c r="U535" s="22"/>
      <c r="V535" s="22"/>
      <c r="W535" s="22"/>
      <c r="X535" s="22"/>
      <c r="Y535" s="22"/>
      <c r="Z535" s="22"/>
      <c r="AA535" s="22"/>
    </row>
    <row r="536" hidden="1">
      <c r="A536" s="21"/>
      <c r="B536" s="22"/>
      <c r="C536" s="22"/>
      <c r="D536" s="22"/>
      <c r="E536" s="22"/>
      <c r="F536" s="63"/>
      <c r="G536" s="22"/>
      <c r="H536" s="22"/>
      <c r="I536" s="21"/>
      <c r="J536" s="22"/>
      <c r="K536" s="21"/>
      <c r="L536" s="21"/>
      <c r="M536" s="22"/>
      <c r="N536" s="21"/>
      <c r="O536" s="22"/>
      <c r="P536" s="22"/>
      <c r="Q536" s="22"/>
      <c r="R536" s="22"/>
      <c r="S536" s="22"/>
      <c r="T536" s="22"/>
      <c r="U536" s="22"/>
      <c r="V536" s="22"/>
      <c r="W536" s="22"/>
      <c r="X536" s="22"/>
      <c r="Y536" s="22"/>
      <c r="Z536" s="22"/>
      <c r="AA536" s="22"/>
    </row>
    <row r="537" hidden="1">
      <c r="A537" s="21"/>
      <c r="B537" s="22"/>
      <c r="C537" s="22"/>
      <c r="D537" s="22"/>
      <c r="E537" s="22"/>
      <c r="F537" s="63"/>
      <c r="G537" s="22"/>
      <c r="H537" s="22"/>
      <c r="I537" s="21"/>
      <c r="J537" s="22"/>
      <c r="K537" s="21"/>
      <c r="L537" s="21"/>
      <c r="M537" s="22"/>
      <c r="N537" s="21"/>
      <c r="O537" s="22"/>
      <c r="P537" s="22"/>
      <c r="Q537" s="22"/>
      <c r="R537" s="22"/>
      <c r="S537" s="22"/>
      <c r="T537" s="22"/>
      <c r="U537" s="22"/>
      <c r="V537" s="22"/>
      <c r="W537" s="22"/>
      <c r="X537" s="22"/>
      <c r="Y537" s="22"/>
      <c r="Z537" s="22"/>
      <c r="AA537" s="22"/>
    </row>
    <row r="538" hidden="1">
      <c r="A538" s="21"/>
      <c r="B538" s="22"/>
      <c r="C538" s="22"/>
      <c r="D538" s="22"/>
      <c r="E538" s="22"/>
      <c r="F538" s="63"/>
      <c r="G538" s="22"/>
      <c r="H538" s="22"/>
      <c r="I538" s="21"/>
      <c r="J538" s="22"/>
      <c r="K538" s="21"/>
      <c r="L538" s="21"/>
      <c r="M538" s="22"/>
      <c r="N538" s="21"/>
      <c r="O538" s="22"/>
      <c r="P538" s="22"/>
      <c r="Q538" s="22"/>
      <c r="R538" s="22"/>
      <c r="S538" s="22"/>
      <c r="T538" s="22"/>
      <c r="U538" s="22"/>
      <c r="V538" s="22"/>
      <c r="W538" s="22"/>
      <c r="X538" s="22"/>
      <c r="Y538" s="22"/>
      <c r="Z538" s="22"/>
      <c r="AA538" s="22"/>
    </row>
    <row r="539" hidden="1">
      <c r="A539" s="21"/>
      <c r="B539" s="22"/>
      <c r="C539" s="22"/>
      <c r="D539" s="22"/>
      <c r="E539" s="22"/>
      <c r="F539" s="63"/>
      <c r="G539" s="22"/>
      <c r="H539" s="22"/>
      <c r="I539" s="21"/>
      <c r="J539" s="22"/>
      <c r="K539" s="21"/>
      <c r="L539" s="21"/>
      <c r="M539" s="22"/>
      <c r="N539" s="21"/>
      <c r="O539" s="22"/>
      <c r="P539" s="22"/>
      <c r="Q539" s="22"/>
      <c r="R539" s="22"/>
      <c r="S539" s="22"/>
      <c r="T539" s="22"/>
      <c r="U539" s="22"/>
      <c r="V539" s="22"/>
      <c r="W539" s="22"/>
      <c r="X539" s="22"/>
      <c r="Y539" s="22"/>
      <c r="Z539" s="22"/>
      <c r="AA539" s="22"/>
    </row>
    <row r="540" hidden="1">
      <c r="A540" s="21"/>
      <c r="B540" s="22"/>
      <c r="C540" s="22"/>
      <c r="D540" s="22"/>
      <c r="E540" s="22"/>
      <c r="F540" s="63"/>
      <c r="G540" s="22"/>
      <c r="H540" s="22"/>
      <c r="I540" s="21"/>
      <c r="J540" s="22"/>
      <c r="K540" s="21"/>
      <c r="L540" s="21"/>
      <c r="M540" s="22"/>
      <c r="N540" s="21"/>
      <c r="O540" s="22"/>
      <c r="P540" s="22"/>
      <c r="Q540" s="22"/>
      <c r="R540" s="22"/>
      <c r="S540" s="22"/>
      <c r="T540" s="22"/>
      <c r="U540" s="22"/>
      <c r="V540" s="22"/>
      <c r="W540" s="22"/>
      <c r="X540" s="22"/>
      <c r="Y540" s="22"/>
      <c r="Z540" s="22"/>
      <c r="AA540" s="22"/>
    </row>
    <row r="541" hidden="1">
      <c r="A541" s="21"/>
      <c r="B541" s="22"/>
      <c r="C541" s="22"/>
      <c r="D541" s="22"/>
      <c r="E541" s="22"/>
      <c r="F541" s="63"/>
      <c r="G541" s="22"/>
      <c r="H541" s="22"/>
      <c r="I541" s="21"/>
      <c r="J541" s="22"/>
      <c r="K541" s="21"/>
      <c r="L541" s="21"/>
      <c r="M541" s="22"/>
      <c r="N541" s="21"/>
      <c r="O541" s="22"/>
      <c r="P541" s="22"/>
      <c r="Q541" s="22"/>
      <c r="R541" s="22"/>
      <c r="S541" s="22"/>
      <c r="T541" s="22"/>
      <c r="U541" s="22"/>
      <c r="V541" s="22"/>
      <c r="W541" s="22"/>
      <c r="X541" s="22"/>
      <c r="Y541" s="22"/>
      <c r="Z541" s="22"/>
      <c r="AA541" s="22"/>
    </row>
    <row r="542" hidden="1">
      <c r="A542" s="21"/>
      <c r="B542" s="22"/>
      <c r="C542" s="22"/>
      <c r="D542" s="22"/>
      <c r="E542" s="22"/>
      <c r="F542" s="63"/>
      <c r="G542" s="22"/>
      <c r="H542" s="22"/>
      <c r="I542" s="21"/>
      <c r="J542" s="22"/>
      <c r="K542" s="21"/>
      <c r="L542" s="21"/>
      <c r="M542" s="22"/>
      <c r="N542" s="21"/>
      <c r="O542" s="22"/>
      <c r="P542" s="22"/>
      <c r="Q542" s="22"/>
      <c r="R542" s="22"/>
      <c r="S542" s="22"/>
      <c r="T542" s="22"/>
      <c r="U542" s="22"/>
      <c r="V542" s="22"/>
      <c r="W542" s="22"/>
      <c r="X542" s="22"/>
      <c r="Y542" s="22"/>
      <c r="Z542" s="22"/>
      <c r="AA542" s="22"/>
    </row>
    <row r="543" hidden="1">
      <c r="A543" s="21"/>
      <c r="B543" s="22"/>
      <c r="C543" s="22"/>
      <c r="D543" s="22"/>
      <c r="E543" s="22"/>
      <c r="F543" s="63"/>
      <c r="G543" s="22"/>
      <c r="H543" s="22"/>
      <c r="I543" s="21"/>
      <c r="J543" s="22"/>
      <c r="K543" s="21"/>
      <c r="L543" s="21"/>
      <c r="M543" s="22"/>
      <c r="N543" s="21"/>
      <c r="O543" s="22"/>
      <c r="P543" s="22"/>
      <c r="Q543" s="22"/>
      <c r="R543" s="22"/>
      <c r="S543" s="22"/>
      <c r="T543" s="22"/>
      <c r="U543" s="22"/>
      <c r="V543" s="22"/>
      <c r="W543" s="22"/>
      <c r="X543" s="22"/>
      <c r="Y543" s="22"/>
      <c r="Z543" s="22"/>
      <c r="AA543" s="22"/>
    </row>
    <row r="544" hidden="1">
      <c r="A544" s="21"/>
      <c r="B544" s="22"/>
      <c r="C544" s="22"/>
      <c r="D544" s="22"/>
      <c r="E544" s="22"/>
      <c r="F544" s="63"/>
      <c r="G544" s="22"/>
      <c r="H544" s="22"/>
      <c r="I544" s="21"/>
      <c r="J544" s="22"/>
      <c r="K544" s="21"/>
      <c r="L544" s="21"/>
      <c r="M544" s="22"/>
      <c r="N544" s="21"/>
      <c r="O544" s="22"/>
      <c r="P544" s="22"/>
      <c r="Q544" s="22"/>
      <c r="R544" s="22"/>
      <c r="S544" s="22"/>
      <c r="T544" s="22"/>
      <c r="U544" s="22"/>
      <c r="V544" s="22"/>
      <c r="W544" s="22"/>
      <c r="X544" s="22"/>
      <c r="Y544" s="22"/>
      <c r="Z544" s="22"/>
      <c r="AA544" s="22"/>
    </row>
    <row r="545" hidden="1">
      <c r="A545" s="21"/>
      <c r="B545" s="22"/>
      <c r="C545" s="22"/>
      <c r="D545" s="22"/>
      <c r="E545" s="22"/>
      <c r="F545" s="63"/>
      <c r="G545" s="22"/>
      <c r="H545" s="22"/>
      <c r="I545" s="21"/>
      <c r="J545" s="22"/>
      <c r="K545" s="21"/>
      <c r="L545" s="21"/>
      <c r="M545" s="22"/>
      <c r="N545" s="21"/>
      <c r="O545" s="22"/>
      <c r="P545" s="22"/>
      <c r="Q545" s="22"/>
      <c r="R545" s="22"/>
      <c r="S545" s="22"/>
      <c r="T545" s="22"/>
      <c r="U545" s="22"/>
      <c r="V545" s="22"/>
      <c r="W545" s="22"/>
      <c r="X545" s="22"/>
      <c r="Y545" s="22"/>
      <c r="Z545" s="22"/>
      <c r="AA545" s="22"/>
    </row>
    <row r="546" hidden="1">
      <c r="A546" s="21"/>
      <c r="B546" s="22"/>
      <c r="C546" s="22"/>
      <c r="D546" s="22"/>
      <c r="E546" s="22"/>
      <c r="F546" s="63"/>
      <c r="G546" s="22"/>
      <c r="H546" s="22"/>
      <c r="I546" s="21"/>
      <c r="J546" s="22"/>
      <c r="K546" s="21"/>
      <c r="L546" s="21"/>
      <c r="M546" s="22"/>
      <c r="N546" s="21"/>
      <c r="O546" s="22"/>
      <c r="P546" s="22"/>
      <c r="Q546" s="22"/>
      <c r="R546" s="22"/>
      <c r="S546" s="22"/>
      <c r="T546" s="22"/>
      <c r="U546" s="22"/>
      <c r="V546" s="22"/>
      <c r="W546" s="22"/>
      <c r="X546" s="22"/>
      <c r="Y546" s="22"/>
      <c r="Z546" s="22"/>
      <c r="AA546" s="22"/>
    </row>
    <row r="547" hidden="1">
      <c r="A547" s="21"/>
      <c r="B547" s="22"/>
      <c r="C547" s="22"/>
      <c r="D547" s="22"/>
      <c r="E547" s="22"/>
      <c r="F547" s="63"/>
      <c r="G547" s="22"/>
      <c r="H547" s="22"/>
      <c r="I547" s="21"/>
      <c r="J547" s="22"/>
      <c r="K547" s="21"/>
      <c r="L547" s="21"/>
      <c r="M547" s="22"/>
      <c r="N547" s="21"/>
      <c r="O547" s="22"/>
      <c r="P547" s="22"/>
      <c r="Q547" s="22"/>
      <c r="R547" s="22"/>
      <c r="S547" s="22"/>
      <c r="T547" s="22"/>
      <c r="U547" s="22"/>
      <c r="V547" s="22"/>
      <c r="W547" s="22"/>
      <c r="X547" s="22"/>
      <c r="Y547" s="22"/>
      <c r="Z547" s="22"/>
      <c r="AA547" s="22"/>
    </row>
    <row r="548" hidden="1">
      <c r="A548" s="21"/>
      <c r="B548" s="22"/>
      <c r="C548" s="22"/>
      <c r="D548" s="22"/>
      <c r="E548" s="22"/>
      <c r="F548" s="63"/>
      <c r="G548" s="22"/>
      <c r="H548" s="22"/>
      <c r="I548" s="21"/>
      <c r="J548" s="22"/>
      <c r="K548" s="21"/>
      <c r="L548" s="21"/>
      <c r="M548" s="22"/>
      <c r="N548" s="21"/>
      <c r="O548" s="22"/>
      <c r="P548" s="22"/>
      <c r="Q548" s="22"/>
      <c r="R548" s="22"/>
      <c r="S548" s="22"/>
      <c r="T548" s="22"/>
      <c r="U548" s="22"/>
      <c r="V548" s="22"/>
      <c r="W548" s="22"/>
      <c r="X548" s="22"/>
      <c r="Y548" s="22"/>
      <c r="Z548" s="22"/>
      <c r="AA548" s="22"/>
    </row>
    <row r="549" hidden="1">
      <c r="A549" s="21"/>
      <c r="B549" s="22"/>
      <c r="C549" s="22"/>
      <c r="D549" s="22"/>
      <c r="E549" s="22"/>
      <c r="F549" s="63"/>
      <c r="G549" s="22"/>
      <c r="H549" s="22"/>
      <c r="I549" s="21"/>
      <c r="J549" s="22"/>
      <c r="K549" s="21"/>
      <c r="L549" s="21"/>
      <c r="M549" s="22"/>
      <c r="N549" s="21"/>
      <c r="O549" s="22"/>
      <c r="P549" s="22"/>
      <c r="Q549" s="22"/>
      <c r="R549" s="22"/>
      <c r="S549" s="22"/>
      <c r="T549" s="22"/>
      <c r="U549" s="22"/>
      <c r="V549" s="22"/>
      <c r="W549" s="22"/>
      <c r="X549" s="22"/>
      <c r="Y549" s="22"/>
      <c r="Z549" s="22"/>
      <c r="AA549" s="22"/>
    </row>
    <row r="550" hidden="1">
      <c r="A550" s="21"/>
      <c r="B550" s="22"/>
      <c r="C550" s="22"/>
      <c r="D550" s="22"/>
      <c r="E550" s="22"/>
      <c r="F550" s="63"/>
      <c r="G550" s="22"/>
      <c r="H550" s="22"/>
      <c r="I550" s="21"/>
      <c r="J550" s="22"/>
      <c r="K550" s="21"/>
      <c r="L550" s="21"/>
      <c r="M550" s="22"/>
      <c r="N550" s="21"/>
      <c r="O550" s="22"/>
      <c r="P550" s="22"/>
      <c r="Q550" s="22"/>
      <c r="R550" s="22"/>
      <c r="S550" s="22"/>
      <c r="T550" s="22"/>
      <c r="U550" s="22"/>
      <c r="V550" s="22"/>
      <c r="W550" s="22"/>
      <c r="X550" s="22"/>
      <c r="Y550" s="22"/>
      <c r="Z550" s="22"/>
      <c r="AA550" s="22"/>
    </row>
    <row r="551" hidden="1">
      <c r="A551" s="21"/>
      <c r="B551" s="22"/>
      <c r="C551" s="22"/>
      <c r="D551" s="22"/>
      <c r="E551" s="22"/>
      <c r="F551" s="63"/>
      <c r="G551" s="22"/>
      <c r="H551" s="22"/>
      <c r="I551" s="21"/>
      <c r="J551" s="22"/>
      <c r="K551" s="21"/>
      <c r="L551" s="21"/>
      <c r="M551" s="22"/>
      <c r="N551" s="21"/>
      <c r="O551" s="22"/>
      <c r="P551" s="22"/>
      <c r="Q551" s="22"/>
      <c r="R551" s="22"/>
      <c r="S551" s="22"/>
      <c r="T551" s="22"/>
      <c r="U551" s="22"/>
      <c r="V551" s="22"/>
      <c r="W551" s="22"/>
      <c r="X551" s="22"/>
      <c r="Y551" s="22"/>
      <c r="Z551" s="22"/>
      <c r="AA551" s="22"/>
    </row>
    <row r="552" hidden="1">
      <c r="A552" s="21"/>
      <c r="B552" s="22"/>
      <c r="C552" s="22"/>
      <c r="D552" s="22"/>
      <c r="E552" s="22"/>
      <c r="F552" s="63"/>
      <c r="G552" s="22"/>
      <c r="H552" s="22"/>
      <c r="I552" s="21"/>
      <c r="J552" s="22"/>
      <c r="K552" s="21"/>
      <c r="L552" s="21"/>
      <c r="M552" s="22"/>
      <c r="N552" s="21"/>
      <c r="O552" s="22"/>
      <c r="P552" s="22"/>
      <c r="Q552" s="22"/>
      <c r="R552" s="22"/>
      <c r="S552" s="22"/>
      <c r="T552" s="22"/>
      <c r="U552" s="22"/>
      <c r="V552" s="22"/>
      <c r="W552" s="22"/>
      <c r="X552" s="22"/>
      <c r="Y552" s="22"/>
      <c r="Z552" s="22"/>
      <c r="AA552" s="22"/>
    </row>
    <row r="553" hidden="1">
      <c r="A553" s="21"/>
      <c r="B553" s="22"/>
      <c r="C553" s="22"/>
      <c r="D553" s="22"/>
      <c r="E553" s="22"/>
      <c r="F553" s="63"/>
      <c r="G553" s="22"/>
      <c r="H553" s="22"/>
      <c r="I553" s="21"/>
      <c r="J553" s="22"/>
      <c r="K553" s="21"/>
      <c r="L553" s="21"/>
      <c r="M553" s="22"/>
      <c r="N553" s="21"/>
      <c r="O553" s="22"/>
      <c r="P553" s="22"/>
      <c r="Q553" s="22"/>
      <c r="R553" s="22"/>
      <c r="S553" s="22"/>
      <c r="T553" s="22"/>
      <c r="U553" s="22"/>
      <c r="V553" s="22"/>
      <c r="W553" s="22"/>
      <c r="X553" s="22"/>
      <c r="Y553" s="22"/>
      <c r="Z553" s="22"/>
      <c r="AA553" s="22"/>
    </row>
    <row r="554" hidden="1">
      <c r="A554" s="21"/>
      <c r="B554" s="22"/>
      <c r="C554" s="22"/>
      <c r="D554" s="22"/>
      <c r="E554" s="22"/>
      <c r="F554" s="63"/>
      <c r="G554" s="22"/>
      <c r="H554" s="22"/>
      <c r="I554" s="21"/>
      <c r="J554" s="22"/>
      <c r="K554" s="21"/>
      <c r="L554" s="21"/>
      <c r="M554" s="22"/>
      <c r="N554" s="21"/>
      <c r="O554" s="22"/>
      <c r="P554" s="22"/>
      <c r="Q554" s="22"/>
      <c r="R554" s="22"/>
      <c r="S554" s="22"/>
      <c r="T554" s="22"/>
      <c r="U554" s="22"/>
      <c r="V554" s="22"/>
      <c r="W554" s="22"/>
      <c r="X554" s="22"/>
      <c r="Y554" s="22"/>
      <c r="Z554" s="22"/>
      <c r="AA554" s="22"/>
    </row>
    <row r="555" hidden="1">
      <c r="A555" s="21"/>
      <c r="B555" s="22"/>
      <c r="C555" s="22"/>
      <c r="D555" s="22"/>
      <c r="E555" s="22"/>
      <c r="F555" s="63"/>
      <c r="G555" s="22"/>
      <c r="H555" s="22"/>
      <c r="I555" s="21"/>
      <c r="J555" s="22"/>
      <c r="K555" s="21"/>
      <c r="L555" s="21"/>
      <c r="M555" s="22"/>
      <c r="N555" s="21"/>
      <c r="O555" s="22"/>
      <c r="P555" s="22"/>
      <c r="Q555" s="22"/>
      <c r="R555" s="22"/>
      <c r="S555" s="22"/>
      <c r="T555" s="22"/>
      <c r="U555" s="22"/>
      <c r="V555" s="22"/>
      <c r="W555" s="22"/>
      <c r="X555" s="22"/>
      <c r="Y555" s="22"/>
      <c r="Z555" s="22"/>
      <c r="AA555" s="22"/>
    </row>
    <row r="556" hidden="1">
      <c r="A556" s="21"/>
      <c r="B556" s="22"/>
      <c r="C556" s="22"/>
      <c r="D556" s="22"/>
      <c r="E556" s="22"/>
      <c r="F556" s="63"/>
      <c r="G556" s="22"/>
      <c r="H556" s="22"/>
      <c r="I556" s="21"/>
      <c r="J556" s="22"/>
      <c r="K556" s="21"/>
      <c r="L556" s="21"/>
      <c r="M556" s="22"/>
      <c r="N556" s="21"/>
      <c r="O556" s="22"/>
      <c r="P556" s="22"/>
      <c r="Q556" s="22"/>
      <c r="R556" s="22"/>
      <c r="S556" s="22"/>
      <c r="T556" s="22"/>
      <c r="U556" s="22"/>
      <c r="V556" s="22"/>
      <c r="W556" s="22"/>
      <c r="X556" s="22"/>
      <c r="Y556" s="22"/>
      <c r="Z556" s="22"/>
      <c r="AA556" s="22"/>
    </row>
    <row r="557" hidden="1">
      <c r="A557" s="21"/>
      <c r="B557" s="22"/>
      <c r="C557" s="22"/>
      <c r="D557" s="22"/>
      <c r="E557" s="22"/>
      <c r="F557" s="63"/>
      <c r="G557" s="22"/>
      <c r="H557" s="22"/>
      <c r="I557" s="21"/>
      <c r="J557" s="22"/>
      <c r="K557" s="21"/>
      <c r="L557" s="21"/>
      <c r="M557" s="22"/>
      <c r="N557" s="21"/>
      <c r="O557" s="22"/>
      <c r="P557" s="22"/>
      <c r="Q557" s="22"/>
      <c r="R557" s="22"/>
      <c r="S557" s="22"/>
      <c r="T557" s="22"/>
      <c r="U557" s="22"/>
      <c r="V557" s="22"/>
      <c r="W557" s="22"/>
      <c r="X557" s="22"/>
      <c r="Y557" s="22"/>
      <c r="Z557" s="22"/>
      <c r="AA557" s="22"/>
    </row>
    <row r="558" hidden="1">
      <c r="A558" s="21"/>
      <c r="B558" s="22"/>
      <c r="C558" s="22"/>
      <c r="D558" s="22"/>
      <c r="E558" s="22"/>
      <c r="F558" s="63"/>
      <c r="G558" s="22"/>
      <c r="H558" s="22"/>
      <c r="I558" s="21"/>
      <c r="J558" s="22"/>
      <c r="K558" s="21"/>
      <c r="L558" s="21"/>
      <c r="M558" s="22"/>
      <c r="N558" s="21"/>
      <c r="O558" s="22"/>
      <c r="P558" s="22"/>
      <c r="Q558" s="22"/>
      <c r="R558" s="22"/>
      <c r="S558" s="22"/>
      <c r="T558" s="22"/>
      <c r="U558" s="22"/>
      <c r="V558" s="22"/>
      <c r="W558" s="22"/>
      <c r="X558" s="22"/>
      <c r="Y558" s="22"/>
      <c r="Z558" s="22"/>
      <c r="AA558" s="22"/>
    </row>
    <row r="559" hidden="1">
      <c r="A559" s="21"/>
      <c r="B559" s="22"/>
      <c r="C559" s="22"/>
      <c r="D559" s="22"/>
      <c r="E559" s="22"/>
      <c r="F559" s="63"/>
      <c r="G559" s="22"/>
      <c r="H559" s="22"/>
      <c r="I559" s="21"/>
      <c r="J559" s="22"/>
      <c r="K559" s="21"/>
      <c r="L559" s="21"/>
      <c r="M559" s="22"/>
      <c r="N559" s="21"/>
      <c r="O559" s="22"/>
      <c r="P559" s="22"/>
      <c r="Q559" s="22"/>
      <c r="R559" s="22"/>
      <c r="S559" s="22"/>
      <c r="T559" s="22"/>
      <c r="U559" s="22"/>
      <c r="V559" s="22"/>
      <c r="W559" s="22"/>
      <c r="X559" s="22"/>
      <c r="Y559" s="22"/>
      <c r="Z559" s="22"/>
      <c r="AA559" s="22"/>
    </row>
    <row r="560" hidden="1">
      <c r="A560" s="21"/>
      <c r="B560" s="22"/>
      <c r="C560" s="22"/>
      <c r="D560" s="22"/>
      <c r="E560" s="22"/>
      <c r="F560" s="63"/>
      <c r="G560" s="22"/>
      <c r="H560" s="22"/>
      <c r="I560" s="21"/>
      <c r="J560" s="22"/>
      <c r="K560" s="21"/>
      <c r="L560" s="21"/>
      <c r="M560" s="22"/>
      <c r="N560" s="21"/>
      <c r="O560" s="22"/>
      <c r="P560" s="22"/>
      <c r="Q560" s="22"/>
      <c r="R560" s="22"/>
      <c r="S560" s="22"/>
      <c r="T560" s="22"/>
      <c r="U560" s="22"/>
      <c r="V560" s="22"/>
      <c r="W560" s="22"/>
      <c r="X560" s="22"/>
      <c r="Y560" s="22"/>
      <c r="Z560" s="22"/>
      <c r="AA560" s="22"/>
    </row>
    <row r="561" hidden="1">
      <c r="A561" s="21"/>
      <c r="B561" s="22"/>
      <c r="C561" s="22"/>
      <c r="D561" s="22"/>
      <c r="E561" s="22"/>
      <c r="F561" s="63"/>
      <c r="G561" s="22"/>
      <c r="H561" s="22"/>
      <c r="I561" s="21"/>
      <c r="J561" s="22"/>
      <c r="K561" s="21"/>
      <c r="L561" s="21"/>
      <c r="M561" s="22"/>
      <c r="N561" s="21"/>
      <c r="O561" s="22"/>
      <c r="P561" s="22"/>
      <c r="Q561" s="22"/>
      <c r="R561" s="22"/>
      <c r="S561" s="22"/>
      <c r="T561" s="22"/>
      <c r="U561" s="22"/>
      <c r="V561" s="22"/>
      <c r="W561" s="22"/>
      <c r="X561" s="22"/>
      <c r="Y561" s="22"/>
      <c r="Z561" s="22"/>
      <c r="AA561" s="22"/>
    </row>
    <row r="562" hidden="1">
      <c r="A562" s="21"/>
      <c r="B562" s="22"/>
      <c r="C562" s="22"/>
      <c r="D562" s="22"/>
      <c r="E562" s="22"/>
      <c r="F562" s="63"/>
      <c r="G562" s="22"/>
      <c r="H562" s="22"/>
      <c r="I562" s="21"/>
      <c r="J562" s="22"/>
      <c r="K562" s="21"/>
      <c r="L562" s="21"/>
      <c r="M562" s="22"/>
      <c r="N562" s="21"/>
      <c r="O562" s="22"/>
      <c r="P562" s="22"/>
      <c r="Q562" s="22"/>
      <c r="R562" s="22"/>
      <c r="S562" s="22"/>
      <c r="T562" s="22"/>
      <c r="U562" s="22"/>
      <c r="V562" s="22"/>
      <c r="W562" s="22"/>
      <c r="X562" s="22"/>
      <c r="Y562" s="22"/>
      <c r="Z562" s="22"/>
      <c r="AA562" s="22"/>
    </row>
    <row r="563" hidden="1">
      <c r="A563" s="21"/>
      <c r="B563" s="22"/>
      <c r="C563" s="22"/>
      <c r="D563" s="22"/>
      <c r="E563" s="22"/>
      <c r="F563" s="63"/>
      <c r="G563" s="22"/>
      <c r="H563" s="22"/>
      <c r="I563" s="21"/>
      <c r="J563" s="22"/>
      <c r="K563" s="21"/>
      <c r="L563" s="21"/>
      <c r="M563" s="22"/>
      <c r="N563" s="21"/>
      <c r="O563" s="22"/>
      <c r="P563" s="22"/>
      <c r="Q563" s="22"/>
      <c r="R563" s="22"/>
      <c r="S563" s="22"/>
      <c r="T563" s="22"/>
      <c r="U563" s="22"/>
      <c r="V563" s="22"/>
      <c r="W563" s="22"/>
      <c r="X563" s="22"/>
      <c r="Y563" s="22"/>
      <c r="Z563" s="22"/>
      <c r="AA563" s="22"/>
    </row>
    <row r="564" hidden="1">
      <c r="A564" s="21"/>
      <c r="B564" s="22"/>
      <c r="C564" s="22"/>
      <c r="D564" s="22"/>
      <c r="E564" s="22"/>
      <c r="F564" s="63"/>
      <c r="G564" s="22"/>
      <c r="H564" s="22"/>
      <c r="I564" s="21"/>
      <c r="J564" s="22"/>
      <c r="K564" s="21"/>
      <c r="L564" s="21"/>
      <c r="M564" s="22"/>
      <c r="N564" s="21"/>
      <c r="O564" s="22"/>
      <c r="P564" s="22"/>
      <c r="Q564" s="22"/>
      <c r="R564" s="22"/>
      <c r="S564" s="22"/>
      <c r="T564" s="22"/>
      <c r="U564" s="22"/>
      <c r="V564" s="22"/>
      <c r="W564" s="22"/>
      <c r="X564" s="22"/>
      <c r="Y564" s="22"/>
      <c r="Z564" s="22"/>
      <c r="AA564" s="22"/>
    </row>
    <row r="565" hidden="1">
      <c r="A565" s="21"/>
      <c r="B565" s="22"/>
      <c r="C565" s="22"/>
      <c r="D565" s="22"/>
      <c r="E565" s="22"/>
      <c r="F565" s="63"/>
      <c r="G565" s="22"/>
      <c r="H565" s="22"/>
      <c r="I565" s="21"/>
      <c r="J565" s="22"/>
      <c r="K565" s="21"/>
      <c r="L565" s="21"/>
      <c r="M565" s="22"/>
      <c r="N565" s="21"/>
      <c r="O565" s="22"/>
      <c r="P565" s="22"/>
      <c r="Q565" s="22"/>
      <c r="R565" s="22"/>
      <c r="S565" s="22"/>
      <c r="T565" s="22"/>
      <c r="U565" s="22"/>
      <c r="V565" s="22"/>
      <c r="W565" s="22"/>
      <c r="X565" s="22"/>
      <c r="Y565" s="22"/>
      <c r="Z565" s="22"/>
      <c r="AA565" s="22"/>
    </row>
    <row r="566" hidden="1">
      <c r="A566" s="21"/>
      <c r="B566" s="22"/>
      <c r="C566" s="22"/>
      <c r="D566" s="22"/>
      <c r="E566" s="22"/>
      <c r="F566" s="63"/>
      <c r="G566" s="22"/>
      <c r="H566" s="22"/>
      <c r="I566" s="21"/>
      <c r="J566" s="22"/>
      <c r="K566" s="21"/>
      <c r="L566" s="21"/>
      <c r="M566" s="22"/>
      <c r="N566" s="21"/>
      <c r="O566" s="22"/>
      <c r="P566" s="22"/>
      <c r="Q566" s="22"/>
      <c r="R566" s="22"/>
      <c r="S566" s="22"/>
      <c r="T566" s="22"/>
      <c r="U566" s="22"/>
      <c r="V566" s="22"/>
      <c r="W566" s="22"/>
      <c r="X566" s="22"/>
      <c r="Y566" s="22"/>
      <c r="Z566" s="22"/>
      <c r="AA566" s="22"/>
    </row>
    <row r="567" hidden="1">
      <c r="A567" s="21"/>
      <c r="B567" s="22"/>
      <c r="C567" s="22"/>
      <c r="D567" s="22"/>
      <c r="E567" s="22"/>
      <c r="F567" s="63"/>
      <c r="G567" s="22"/>
      <c r="H567" s="22"/>
      <c r="I567" s="21"/>
      <c r="J567" s="22"/>
      <c r="K567" s="21"/>
      <c r="L567" s="21"/>
      <c r="M567" s="22"/>
      <c r="N567" s="21"/>
      <c r="O567" s="22"/>
      <c r="P567" s="22"/>
      <c r="Q567" s="22"/>
      <c r="R567" s="22"/>
      <c r="S567" s="22"/>
      <c r="T567" s="22"/>
      <c r="U567" s="22"/>
      <c r="V567" s="22"/>
      <c r="W567" s="22"/>
      <c r="X567" s="22"/>
      <c r="Y567" s="22"/>
      <c r="Z567" s="22"/>
      <c r="AA567" s="22"/>
    </row>
    <row r="568" hidden="1">
      <c r="A568" s="21"/>
      <c r="B568" s="22"/>
      <c r="C568" s="22"/>
      <c r="D568" s="22"/>
      <c r="E568" s="22"/>
      <c r="F568" s="63"/>
      <c r="G568" s="22"/>
      <c r="H568" s="22"/>
      <c r="I568" s="21"/>
      <c r="J568" s="22"/>
      <c r="K568" s="21"/>
      <c r="L568" s="21"/>
      <c r="M568" s="22"/>
      <c r="N568" s="21"/>
      <c r="O568" s="22"/>
      <c r="P568" s="22"/>
      <c r="Q568" s="22"/>
      <c r="R568" s="22"/>
      <c r="S568" s="22"/>
      <c r="T568" s="22"/>
      <c r="U568" s="22"/>
      <c r="V568" s="22"/>
      <c r="W568" s="22"/>
      <c r="X568" s="22"/>
      <c r="Y568" s="22"/>
      <c r="Z568" s="22"/>
      <c r="AA568" s="22"/>
    </row>
    <row r="569" hidden="1">
      <c r="A569" s="21"/>
      <c r="B569" s="22"/>
      <c r="C569" s="22"/>
      <c r="D569" s="22"/>
      <c r="E569" s="22"/>
      <c r="F569" s="63"/>
      <c r="G569" s="22"/>
      <c r="H569" s="22"/>
      <c r="I569" s="21"/>
      <c r="J569" s="22"/>
      <c r="K569" s="21"/>
      <c r="L569" s="21"/>
      <c r="M569" s="22"/>
      <c r="N569" s="21"/>
      <c r="O569" s="22"/>
      <c r="P569" s="22"/>
      <c r="Q569" s="22"/>
      <c r="R569" s="22"/>
      <c r="S569" s="22"/>
      <c r="T569" s="22"/>
      <c r="U569" s="22"/>
      <c r="V569" s="22"/>
      <c r="W569" s="22"/>
      <c r="X569" s="22"/>
      <c r="Y569" s="22"/>
      <c r="Z569" s="22"/>
      <c r="AA569" s="22"/>
    </row>
    <row r="570" hidden="1">
      <c r="A570" s="21"/>
      <c r="B570" s="22"/>
      <c r="C570" s="22"/>
      <c r="D570" s="22"/>
      <c r="E570" s="22"/>
      <c r="F570" s="63"/>
      <c r="G570" s="22"/>
      <c r="H570" s="22"/>
      <c r="I570" s="21"/>
      <c r="J570" s="22"/>
      <c r="K570" s="21"/>
      <c r="L570" s="21"/>
      <c r="M570" s="22"/>
      <c r="N570" s="21"/>
      <c r="O570" s="22"/>
      <c r="P570" s="22"/>
      <c r="Q570" s="22"/>
      <c r="R570" s="22"/>
      <c r="S570" s="22"/>
      <c r="T570" s="22"/>
      <c r="U570" s="22"/>
      <c r="V570" s="22"/>
      <c r="W570" s="22"/>
      <c r="X570" s="22"/>
      <c r="Y570" s="22"/>
      <c r="Z570" s="22"/>
      <c r="AA570" s="22"/>
    </row>
    <row r="571" hidden="1">
      <c r="A571" s="21"/>
      <c r="B571" s="22"/>
      <c r="C571" s="22"/>
      <c r="D571" s="22"/>
      <c r="E571" s="22"/>
      <c r="F571" s="63"/>
      <c r="G571" s="22"/>
      <c r="H571" s="22"/>
      <c r="I571" s="21"/>
      <c r="J571" s="22"/>
      <c r="K571" s="21"/>
      <c r="L571" s="21"/>
      <c r="M571" s="22"/>
      <c r="N571" s="21"/>
      <c r="O571" s="22"/>
      <c r="P571" s="22"/>
      <c r="Q571" s="22"/>
      <c r="R571" s="22"/>
      <c r="S571" s="22"/>
      <c r="T571" s="22"/>
      <c r="U571" s="22"/>
      <c r="V571" s="22"/>
      <c r="W571" s="22"/>
      <c r="X571" s="22"/>
      <c r="Y571" s="22"/>
      <c r="Z571" s="22"/>
      <c r="AA571" s="22"/>
    </row>
    <row r="572" hidden="1">
      <c r="A572" s="21"/>
      <c r="B572" s="22"/>
      <c r="C572" s="22"/>
      <c r="D572" s="22"/>
      <c r="E572" s="22"/>
      <c r="F572" s="63"/>
      <c r="G572" s="22"/>
      <c r="H572" s="22"/>
      <c r="I572" s="21"/>
      <c r="J572" s="22"/>
      <c r="K572" s="21"/>
      <c r="L572" s="21"/>
      <c r="M572" s="22"/>
      <c r="N572" s="21"/>
      <c r="O572" s="22"/>
      <c r="P572" s="22"/>
      <c r="Q572" s="22"/>
      <c r="R572" s="22"/>
      <c r="S572" s="22"/>
      <c r="T572" s="22"/>
      <c r="U572" s="22"/>
      <c r="V572" s="22"/>
      <c r="W572" s="22"/>
      <c r="X572" s="22"/>
      <c r="Y572" s="22"/>
      <c r="Z572" s="22"/>
      <c r="AA572" s="22"/>
    </row>
    <row r="573" hidden="1">
      <c r="A573" s="21"/>
      <c r="B573" s="22"/>
      <c r="C573" s="22"/>
      <c r="D573" s="22"/>
      <c r="E573" s="22"/>
      <c r="F573" s="63"/>
      <c r="G573" s="22"/>
      <c r="H573" s="22"/>
      <c r="I573" s="21"/>
      <c r="J573" s="22"/>
      <c r="K573" s="21"/>
      <c r="L573" s="21"/>
      <c r="M573" s="22"/>
      <c r="N573" s="21"/>
      <c r="O573" s="22"/>
      <c r="P573" s="22"/>
      <c r="Q573" s="22"/>
      <c r="R573" s="22"/>
      <c r="S573" s="22"/>
      <c r="T573" s="22"/>
      <c r="U573" s="22"/>
      <c r="V573" s="22"/>
      <c r="W573" s="22"/>
      <c r="X573" s="22"/>
      <c r="Y573" s="22"/>
      <c r="Z573" s="22"/>
      <c r="AA573" s="22"/>
    </row>
    <row r="574" hidden="1">
      <c r="A574" s="21"/>
      <c r="B574" s="22"/>
      <c r="C574" s="22"/>
      <c r="D574" s="22"/>
      <c r="E574" s="22"/>
      <c r="F574" s="63"/>
      <c r="G574" s="22"/>
      <c r="H574" s="22"/>
      <c r="I574" s="21"/>
      <c r="J574" s="22"/>
      <c r="K574" s="21"/>
      <c r="L574" s="21"/>
      <c r="M574" s="22"/>
      <c r="N574" s="21"/>
      <c r="O574" s="22"/>
      <c r="P574" s="22"/>
      <c r="Q574" s="22"/>
      <c r="R574" s="22"/>
      <c r="S574" s="22"/>
      <c r="T574" s="22"/>
      <c r="U574" s="22"/>
      <c r="V574" s="22"/>
      <c r="W574" s="22"/>
      <c r="X574" s="22"/>
      <c r="Y574" s="22"/>
      <c r="Z574" s="22"/>
      <c r="AA574" s="22"/>
    </row>
    <row r="575" hidden="1">
      <c r="A575" s="21"/>
      <c r="B575" s="22"/>
      <c r="C575" s="22"/>
      <c r="D575" s="22"/>
      <c r="E575" s="22"/>
      <c r="F575" s="63"/>
      <c r="G575" s="22"/>
      <c r="H575" s="22"/>
      <c r="I575" s="21"/>
      <c r="J575" s="22"/>
      <c r="K575" s="21"/>
      <c r="L575" s="21"/>
      <c r="M575" s="22"/>
      <c r="N575" s="21"/>
      <c r="O575" s="22"/>
      <c r="P575" s="22"/>
      <c r="Q575" s="22"/>
      <c r="R575" s="22"/>
      <c r="S575" s="22"/>
      <c r="T575" s="22"/>
      <c r="U575" s="22"/>
      <c r="V575" s="22"/>
      <c r="W575" s="22"/>
      <c r="X575" s="22"/>
      <c r="Y575" s="22"/>
      <c r="Z575" s="22"/>
      <c r="AA575" s="22"/>
    </row>
    <row r="576" hidden="1">
      <c r="A576" s="21"/>
      <c r="B576" s="22"/>
      <c r="C576" s="22"/>
      <c r="D576" s="22"/>
      <c r="E576" s="22"/>
      <c r="F576" s="63"/>
      <c r="G576" s="22"/>
      <c r="H576" s="22"/>
      <c r="I576" s="21"/>
      <c r="J576" s="22"/>
      <c r="K576" s="21"/>
      <c r="L576" s="21"/>
      <c r="M576" s="22"/>
      <c r="N576" s="21"/>
      <c r="O576" s="22"/>
      <c r="P576" s="22"/>
      <c r="Q576" s="22"/>
      <c r="R576" s="22"/>
      <c r="S576" s="22"/>
      <c r="T576" s="22"/>
      <c r="U576" s="22"/>
      <c r="V576" s="22"/>
      <c r="W576" s="22"/>
      <c r="X576" s="22"/>
      <c r="Y576" s="22"/>
      <c r="Z576" s="22"/>
      <c r="AA576" s="22"/>
    </row>
    <row r="577" hidden="1">
      <c r="A577" s="21"/>
      <c r="B577" s="22"/>
      <c r="C577" s="22"/>
      <c r="D577" s="22"/>
      <c r="E577" s="22"/>
      <c r="F577" s="63"/>
      <c r="G577" s="22"/>
      <c r="H577" s="22"/>
      <c r="I577" s="21"/>
      <c r="J577" s="22"/>
      <c r="K577" s="21"/>
      <c r="L577" s="21"/>
      <c r="M577" s="22"/>
      <c r="N577" s="21"/>
      <c r="O577" s="22"/>
      <c r="P577" s="22"/>
      <c r="Q577" s="22"/>
      <c r="R577" s="22"/>
      <c r="S577" s="22"/>
      <c r="T577" s="22"/>
      <c r="U577" s="22"/>
      <c r="V577" s="22"/>
      <c r="W577" s="22"/>
      <c r="X577" s="22"/>
      <c r="Y577" s="22"/>
      <c r="Z577" s="22"/>
      <c r="AA577" s="22"/>
    </row>
    <row r="578" hidden="1">
      <c r="A578" s="21"/>
      <c r="B578" s="22"/>
      <c r="C578" s="22"/>
      <c r="D578" s="22"/>
      <c r="E578" s="22"/>
      <c r="F578" s="63"/>
      <c r="G578" s="22"/>
      <c r="H578" s="22"/>
      <c r="I578" s="21"/>
      <c r="J578" s="22"/>
      <c r="K578" s="21"/>
      <c r="L578" s="21"/>
      <c r="M578" s="22"/>
      <c r="N578" s="21"/>
      <c r="O578" s="22"/>
      <c r="P578" s="22"/>
      <c r="Q578" s="22"/>
      <c r="R578" s="22"/>
      <c r="S578" s="22"/>
      <c r="T578" s="22"/>
      <c r="U578" s="22"/>
      <c r="V578" s="22"/>
      <c r="W578" s="22"/>
      <c r="X578" s="22"/>
      <c r="Y578" s="22"/>
      <c r="Z578" s="22"/>
      <c r="AA578" s="22"/>
    </row>
    <row r="579" hidden="1">
      <c r="A579" s="21"/>
      <c r="B579" s="22"/>
      <c r="C579" s="22"/>
      <c r="D579" s="22"/>
      <c r="E579" s="22"/>
      <c r="F579" s="63"/>
      <c r="G579" s="22"/>
      <c r="H579" s="22"/>
      <c r="I579" s="21"/>
      <c r="J579" s="22"/>
      <c r="K579" s="21"/>
      <c r="L579" s="21"/>
      <c r="M579" s="22"/>
      <c r="N579" s="21"/>
      <c r="O579" s="22"/>
      <c r="P579" s="22"/>
      <c r="Q579" s="22"/>
      <c r="R579" s="22"/>
      <c r="S579" s="22"/>
      <c r="T579" s="22"/>
      <c r="U579" s="22"/>
      <c r="V579" s="22"/>
      <c r="W579" s="22"/>
      <c r="X579" s="22"/>
      <c r="Y579" s="22"/>
      <c r="Z579" s="22"/>
      <c r="AA579" s="22"/>
    </row>
    <row r="580" hidden="1">
      <c r="A580" s="21"/>
      <c r="B580" s="22"/>
      <c r="C580" s="22"/>
      <c r="D580" s="22"/>
      <c r="E580" s="22"/>
      <c r="F580" s="63"/>
      <c r="G580" s="22"/>
      <c r="H580" s="22"/>
      <c r="I580" s="21"/>
      <c r="J580" s="22"/>
      <c r="K580" s="21"/>
      <c r="L580" s="21"/>
      <c r="M580" s="22"/>
      <c r="N580" s="21"/>
      <c r="O580" s="22"/>
      <c r="P580" s="22"/>
      <c r="Q580" s="22"/>
      <c r="R580" s="22"/>
      <c r="S580" s="22"/>
      <c r="T580" s="22"/>
      <c r="U580" s="22"/>
      <c r="V580" s="22"/>
      <c r="W580" s="22"/>
      <c r="X580" s="22"/>
      <c r="Y580" s="22"/>
      <c r="Z580" s="22"/>
      <c r="AA580" s="22"/>
    </row>
    <row r="581" hidden="1">
      <c r="A581" s="21"/>
      <c r="B581" s="22"/>
      <c r="C581" s="22"/>
      <c r="D581" s="22"/>
      <c r="E581" s="22"/>
      <c r="F581" s="63"/>
      <c r="G581" s="22"/>
      <c r="H581" s="22"/>
      <c r="I581" s="21"/>
      <c r="J581" s="22"/>
      <c r="K581" s="21"/>
      <c r="L581" s="21"/>
      <c r="M581" s="22"/>
      <c r="N581" s="21"/>
      <c r="O581" s="22"/>
      <c r="P581" s="22"/>
      <c r="Q581" s="22"/>
      <c r="R581" s="22"/>
      <c r="S581" s="22"/>
      <c r="T581" s="22"/>
      <c r="U581" s="22"/>
      <c r="V581" s="22"/>
      <c r="W581" s="22"/>
      <c r="X581" s="22"/>
      <c r="Y581" s="22"/>
      <c r="Z581" s="22"/>
      <c r="AA581" s="22"/>
    </row>
    <row r="582" hidden="1">
      <c r="A582" s="21"/>
      <c r="B582" s="22"/>
      <c r="C582" s="22"/>
      <c r="D582" s="22"/>
      <c r="E582" s="22"/>
      <c r="F582" s="63"/>
      <c r="G582" s="22"/>
      <c r="H582" s="22"/>
      <c r="I582" s="21"/>
      <c r="J582" s="22"/>
      <c r="K582" s="21"/>
      <c r="L582" s="21"/>
      <c r="M582" s="22"/>
      <c r="N582" s="21"/>
      <c r="O582" s="22"/>
      <c r="P582" s="22"/>
      <c r="Q582" s="22"/>
      <c r="R582" s="22"/>
      <c r="S582" s="22"/>
      <c r="T582" s="22"/>
      <c r="U582" s="22"/>
      <c r="V582" s="22"/>
      <c r="W582" s="22"/>
      <c r="X582" s="22"/>
      <c r="Y582" s="22"/>
      <c r="Z582" s="22"/>
      <c r="AA582" s="22"/>
    </row>
    <row r="583" hidden="1">
      <c r="A583" s="21"/>
      <c r="B583" s="22"/>
      <c r="C583" s="22"/>
      <c r="D583" s="22"/>
      <c r="E583" s="22"/>
      <c r="F583" s="63"/>
      <c r="G583" s="22"/>
      <c r="H583" s="22"/>
      <c r="I583" s="21"/>
      <c r="J583" s="22"/>
      <c r="K583" s="21"/>
      <c r="L583" s="21"/>
      <c r="M583" s="22"/>
      <c r="N583" s="21"/>
      <c r="O583" s="22"/>
      <c r="P583" s="22"/>
      <c r="Q583" s="22"/>
      <c r="R583" s="22"/>
      <c r="S583" s="22"/>
      <c r="T583" s="22"/>
      <c r="U583" s="22"/>
      <c r="V583" s="22"/>
      <c r="W583" s="22"/>
      <c r="X583" s="22"/>
      <c r="Y583" s="22"/>
      <c r="Z583" s="22"/>
      <c r="AA583" s="22"/>
    </row>
    <row r="584" hidden="1">
      <c r="A584" s="21"/>
      <c r="B584" s="22"/>
      <c r="C584" s="22"/>
      <c r="D584" s="22"/>
      <c r="E584" s="22"/>
      <c r="F584" s="63"/>
      <c r="G584" s="22"/>
      <c r="H584" s="22"/>
      <c r="I584" s="21"/>
      <c r="J584" s="22"/>
      <c r="K584" s="21"/>
      <c r="L584" s="21"/>
      <c r="M584" s="22"/>
      <c r="N584" s="21"/>
      <c r="O584" s="22"/>
      <c r="P584" s="22"/>
      <c r="Q584" s="22"/>
      <c r="R584" s="22"/>
      <c r="S584" s="22"/>
      <c r="T584" s="22"/>
      <c r="U584" s="22"/>
      <c r="V584" s="22"/>
      <c r="W584" s="22"/>
      <c r="X584" s="22"/>
      <c r="Y584" s="22"/>
      <c r="Z584" s="22"/>
      <c r="AA584" s="22"/>
    </row>
    <row r="585" hidden="1">
      <c r="A585" s="21"/>
      <c r="B585" s="22"/>
      <c r="C585" s="22"/>
      <c r="D585" s="22"/>
      <c r="E585" s="22"/>
      <c r="F585" s="63"/>
      <c r="G585" s="22"/>
      <c r="H585" s="22"/>
      <c r="I585" s="21"/>
      <c r="J585" s="22"/>
      <c r="K585" s="21"/>
      <c r="L585" s="21"/>
      <c r="M585" s="22"/>
      <c r="N585" s="21"/>
      <c r="O585" s="22"/>
      <c r="P585" s="22"/>
      <c r="Q585" s="22"/>
      <c r="R585" s="22"/>
      <c r="S585" s="22"/>
      <c r="T585" s="22"/>
      <c r="U585" s="22"/>
      <c r="V585" s="22"/>
      <c r="W585" s="22"/>
      <c r="X585" s="22"/>
      <c r="Y585" s="22"/>
      <c r="Z585" s="22"/>
      <c r="AA585" s="22"/>
    </row>
    <row r="586" hidden="1">
      <c r="A586" s="21"/>
      <c r="B586" s="22"/>
      <c r="C586" s="22"/>
      <c r="D586" s="22"/>
      <c r="E586" s="22"/>
      <c r="F586" s="63"/>
      <c r="G586" s="22"/>
      <c r="H586" s="22"/>
      <c r="I586" s="21"/>
      <c r="J586" s="22"/>
      <c r="K586" s="21"/>
      <c r="L586" s="21"/>
      <c r="M586" s="22"/>
      <c r="N586" s="21"/>
      <c r="O586" s="22"/>
      <c r="P586" s="22"/>
      <c r="Q586" s="22"/>
      <c r="R586" s="22"/>
      <c r="S586" s="22"/>
      <c r="T586" s="22"/>
      <c r="U586" s="22"/>
      <c r="V586" s="22"/>
      <c r="W586" s="22"/>
      <c r="X586" s="22"/>
      <c r="Y586" s="22"/>
      <c r="Z586" s="22"/>
      <c r="AA586" s="22"/>
    </row>
    <row r="587" hidden="1">
      <c r="A587" s="21"/>
      <c r="B587" s="22"/>
      <c r="C587" s="22"/>
      <c r="D587" s="22"/>
      <c r="E587" s="22"/>
      <c r="F587" s="63"/>
      <c r="G587" s="22"/>
      <c r="H587" s="22"/>
      <c r="I587" s="21"/>
      <c r="J587" s="22"/>
      <c r="K587" s="21"/>
      <c r="L587" s="21"/>
      <c r="M587" s="22"/>
      <c r="N587" s="21"/>
      <c r="O587" s="22"/>
      <c r="P587" s="22"/>
      <c r="Q587" s="22"/>
      <c r="R587" s="22"/>
      <c r="S587" s="22"/>
      <c r="T587" s="22"/>
      <c r="U587" s="22"/>
      <c r="V587" s="22"/>
      <c r="W587" s="22"/>
      <c r="X587" s="22"/>
      <c r="Y587" s="22"/>
      <c r="Z587" s="22"/>
      <c r="AA587" s="22"/>
    </row>
    <row r="588" hidden="1">
      <c r="A588" s="21"/>
      <c r="B588" s="22"/>
      <c r="C588" s="22"/>
      <c r="D588" s="22"/>
      <c r="E588" s="22"/>
      <c r="F588" s="63"/>
      <c r="G588" s="22"/>
      <c r="H588" s="22"/>
      <c r="I588" s="21"/>
      <c r="J588" s="22"/>
      <c r="K588" s="21"/>
      <c r="L588" s="21"/>
      <c r="M588" s="22"/>
      <c r="N588" s="21"/>
      <c r="O588" s="22"/>
      <c r="P588" s="22"/>
      <c r="Q588" s="22"/>
      <c r="R588" s="22"/>
      <c r="S588" s="22"/>
      <c r="T588" s="22"/>
      <c r="U588" s="22"/>
      <c r="V588" s="22"/>
      <c r="W588" s="22"/>
      <c r="X588" s="22"/>
      <c r="Y588" s="22"/>
      <c r="Z588" s="22"/>
      <c r="AA588" s="22"/>
    </row>
    <row r="589" hidden="1">
      <c r="A589" s="21"/>
      <c r="B589" s="22"/>
      <c r="C589" s="22"/>
      <c r="D589" s="22"/>
      <c r="E589" s="22"/>
      <c r="F589" s="63"/>
      <c r="G589" s="22"/>
      <c r="H589" s="22"/>
      <c r="I589" s="21"/>
      <c r="J589" s="22"/>
      <c r="K589" s="21"/>
      <c r="L589" s="21"/>
      <c r="M589" s="22"/>
      <c r="N589" s="21"/>
      <c r="O589" s="22"/>
      <c r="P589" s="22"/>
      <c r="Q589" s="22"/>
      <c r="R589" s="22"/>
      <c r="S589" s="22"/>
      <c r="T589" s="22"/>
      <c r="U589" s="22"/>
      <c r="V589" s="22"/>
      <c r="W589" s="22"/>
      <c r="X589" s="22"/>
      <c r="Y589" s="22"/>
      <c r="Z589" s="22"/>
      <c r="AA589" s="22"/>
    </row>
    <row r="590" hidden="1">
      <c r="A590" s="21"/>
      <c r="B590" s="22"/>
      <c r="C590" s="22"/>
      <c r="D590" s="22"/>
      <c r="E590" s="22"/>
      <c r="F590" s="63"/>
      <c r="G590" s="22"/>
      <c r="H590" s="22"/>
      <c r="I590" s="21"/>
      <c r="J590" s="22"/>
      <c r="K590" s="21"/>
      <c r="L590" s="21"/>
      <c r="M590" s="22"/>
      <c r="N590" s="21"/>
      <c r="O590" s="22"/>
      <c r="P590" s="22"/>
      <c r="Q590" s="22"/>
      <c r="R590" s="22"/>
      <c r="S590" s="22"/>
      <c r="T590" s="22"/>
      <c r="U590" s="22"/>
      <c r="V590" s="22"/>
      <c r="W590" s="22"/>
      <c r="X590" s="22"/>
      <c r="Y590" s="22"/>
      <c r="Z590" s="22"/>
      <c r="AA590" s="22"/>
    </row>
    <row r="591" hidden="1">
      <c r="A591" s="21"/>
      <c r="B591" s="22"/>
      <c r="C591" s="22"/>
      <c r="D591" s="22"/>
      <c r="E591" s="22"/>
      <c r="F591" s="63"/>
      <c r="G591" s="22"/>
      <c r="H591" s="22"/>
      <c r="I591" s="21"/>
      <c r="J591" s="22"/>
      <c r="K591" s="21"/>
      <c r="L591" s="21"/>
      <c r="M591" s="22"/>
      <c r="N591" s="21"/>
      <c r="O591" s="22"/>
      <c r="P591" s="22"/>
      <c r="Q591" s="22"/>
      <c r="R591" s="22"/>
      <c r="S591" s="22"/>
      <c r="T591" s="22"/>
      <c r="U591" s="22"/>
      <c r="V591" s="22"/>
      <c r="W591" s="22"/>
      <c r="X591" s="22"/>
      <c r="Y591" s="22"/>
      <c r="Z591" s="22"/>
      <c r="AA591" s="22"/>
    </row>
    <row r="592" hidden="1">
      <c r="A592" s="21"/>
      <c r="B592" s="22"/>
      <c r="C592" s="22"/>
      <c r="D592" s="22"/>
      <c r="E592" s="22"/>
      <c r="F592" s="63"/>
      <c r="G592" s="22"/>
      <c r="H592" s="22"/>
      <c r="I592" s="21"/>
      <c r="J592" s="22"/>
      <c r="K592" s="21"/>
      <c r="L592" s="21"/>
      <c r="M592" s="22"/>
      <c r="N592" s="21"/>
      <c r="O592" s="22"/>
      <c r="P592" s="22"/>
      <c r="Q592" s="22"/>
      <c r="R592" s="22"/>
      <c r="S592" s="22"/>
      <c r="T592" s="22"/>
      <c r="U592" s="22"/>
      <c r="V592" s="22"/>
      <c r="W592" s="22"/>
      <c r="X592" s="22"/>
      <c r="Y592" s="22"/>
      <c r="Z592" s="22"/>
      <c r="AA592" s="22"/>
    </row>
    <row r="593" hidden="1">
      <c r="A593" s="21"/>
      <c r="B593" s="22"/>
      <c r="C593" s="22"/>
      <c r="D593" s="22"/>
      <c r="E593" s="22"/>
      <c r="F593" s="63"/>
      <c r="G593" s="22"/>
      <c r="H593" s="22"/>
      <c r="I593" s="21"/>
      <c r="J593" s="22"/>
      <c r="K593" s="21"/>
      <c r="L593" s="21"/>
      <c r="M593" s="22"/>
      <c r="N593" s="21"/>
      <c r="O593" s="22"/>
      <c r="P593" s="22"/>
      <c r="Q593" s="22"/>
      <c r="R593" s="22"/>
      <c r="S593" s="22"/>
      <c r="T593" s="22"/>
      <c r="U593" s="22"/>
      <c r="V593" s="22"/>
      <c r="W593" s="22"/>
      <c r="X593" s="22"/>
      <c r="Y593" s="22"/>
      <c r="Z593" s="22"/>
      <c r="AA593" s="22"/>
    </row>
    <row r="594" hidden="1">
      <c r="A594" s="21"/>
      <c r="B594" s="22"/>
      <c r="C594" s="22"/>
      <c r="D594" s="22"/>
      <c r="E594" s="22"/>
      <c r="F594" s="63"/>
      <c r="G594" s="22"/>
      <c r="H594" s="22"/>
      <c r="I594" s="21"/>
      <c r="J594" s="22"/>
      <c r="K594" s="21"/>
      <c r="L594" s="21"/>
      <c r="M594" s="22"/>
      <c r="N594" s="21"/>
      <c r="O594" s="22"/>
      <c r="P594" s="22"/>
      <c r="Q594" s="22"/>
      <c r="R594" s="22"/>
      <c r="S594" s="22"/>
      <c r="T594" s="22"/>
      <c r="U594" s="22"/>
      <c r="V594" s="22"/>
      <c r="W594" s="22"/>
      <c r="X594" s="22"/>
      <c r="Y594" s="22"/>
      <c r="Z594" s="22"/>
      <c r="AA594" s="22"/>
    </row>
    <row r="595" hidden="1">
      <c r="A595" s="21"/>
      <c r="B595" s="22"/>
      <c r="C595" s="22"/>
      <c r="D595" s="22"/>
      <c r="E595" s="22"/>
      <c r="F595" s="63"/>
      <c r="G595" s="22"/>
      <c r="H595" s="22"/>
      <c r="I595" s="21"/>
      <c r="J595" s="22"/>
      <c r="K595" s="21"/>
      <c r="L595" s="21"/>
      <c r="M595" s="22"/>
      <c r="N595" s="21"/>
      <c r="O595" s="22"/>
      <c r="P595" s="22"/>
      <c r="Q595" s="22"/>
      <c r="R595" s="22"/>
      <c r="S595" s="22"/>
      <c r="T595" s="22"/>
      <c r="U595" s="22"/>
      <c r="V595" s="22"/>
      <c r="W595" s="22"/>
      <c r="X595" s="22"/>
      <c r="Y595" s="22"/>
      <c r="Z595" s="22"/>
      <c r="AA595" s="22"/>
    </row>
    <row r="596" hidden="1">
      <c r="A596" s="21"/>
      <c r="B596" s="22"/>
      <c r="C596" s="22"/>
      <c r="D596" s="22"/>
      <c r="E596" s="22"/>
      <c r="F596" s="63"/>
      <c r="G596" s="22"/>
      <c r="H596" s="22"/>
      <c r="I596" s="21"/>
      <c r="J596" s="22"/>
      <c r="K596" s="21"/>
      <c r="L596" s="21"/>
      <c r="M596" s="22"/>
      <c r="N596" s="21"/>
      <c r="O596" s="22"/>
      <c r="P596" s="22"/>
      <c r="Q596" s="22"/>
      <c r="R596" s="22"/>
      <c r="S596" s="22"/>
      <c r="T596" s="22"/>
      <c r="U596" s="22"/>
      <c r="V596" s="22"/>
      <c r="W596" s="22"/>
      <c r="X596" s="22"/>
      <c r="Y596" s="22"/>
      <c r="Z596" s="22"/>
      <c r="AA596" s="22"/>
    </row>
    <row r="597" hidden="1">
      <c r="A597" s="21"/>
      <c r="B597" s="22"/>
      <c r="C597" s="22"/>
      <c r="D597" s="22"/>
      <c r="E597" s="22"/>
      <c r="F597" s="63"/>
      <c r="G597" s="22"/>
      <c r="H597" s="22"/>
      <c r="I597" s="21"/>
      <c r="J597" s="22"/>
      <c r="K597" s="21"/>
      <c r="L597" s="21"/>
      <c r="M597" s="22"/>
      <c r="N597" s="21"/>
      <c r="O597" s="22"/>
      <c r="P597" s="22"/>
      <c r="Q597" s="22"/>
      <c r="R597" s="22"/>
      <c r="S597" s="22"/>
      <c r="T597" s="22"/>
      <c r="U597" s="22"/>
      <c r="V597" s="22"/>
      <c r="W597" s="22"/>
      <c r="X597" s="22"/>
      <c r="Y597" s="22"/>
      <c r="Z597" s="22"/>
      <c r="AA597" s="22"/>
    </row>
    <row r="598" hidden="1">
      <c r="A598" s="21"/>
      <c r="B598" s="22"/>
      <c r="C598" s="22"/>
      <c r="D598" s="22"/>
      <c r="E598" s="22"/>
      <c r="F598" s="63"/>
      <c r="G598" s="22"/>
      <c r="H598" s="22"/>
      <c r="I598" s="21"/>
      <c r="J598" s="22"/>
      <c r="K598" s="21"/>
      <c r="L598" s="21"/>
      <c r="M598" s="22"/>
      <c r="N598" s="21"/>
      <c r="O598" s="22"/>
      <c r="P598" s="22"/>
      <c r="Q598" s="22"/>
      <c r="R598" s="22"/>
      <c r="S598" s="22"/>
      <c r="T598" s="22"/>
      <c r="U598" s="22"/>
      <c r="V598" s="22"/>
      <c r="W598" s="22"/>
      <c r="X598" s="22"/>
      <c r="Y598" s="22"/>
      <c r="Z598" s="22"/>
      <c r="AA598" s="22"/>
    </row>
    <row r="599" hidden="1">
      <c r="A599" s="21"/>
      <c r="B599" s="22"/>
      <c r="C599" s="22"/>
      <c r="D599" s="22"/>
      <c r="E599" s="22"/>
      <c r="F599" s="63"/>
      <c r="G599" s="22"/>
      <c r="H599" s="22"/>
      <c r="I599" s="21"/>
      <c r="J599" s="22"/>
      <c r="K599" s="21"/>
      <c r="L599" s="21"/>
      <c r="M599" s="22"/>
      <c r="N599" s="21"/>
      <c r="O599" s="22"/>
      <c r="P599" s="22"/>
      <c r="Q599" s="22"/>
      <c r="R599" s="22"/>
      <c r="S599" s="22"/>
      <c r="T599" s="22"/>
      <c r="U599" s="22"/>
      <c r="V599" s="22"/>
      <c r="W599" s="22"/>
      <c r="X599" s="22"/>
      <c r="Y599" s="22"/>
      <c r="Z599" s="22"/>
      <c r="AA599" s="22"/>
    </row>
    <row r="600" hidden="1">
      <c r="A600" s="21"/>
      <c r="B600" s="22"/>
      <c r="C600" s="22"/>
      <c r="D600" s="22"/>
      <c r="E600" s="22"/>
      <c r="F600" s="63"/>
      <c r="G600" s="22"/>
      <c r="H600" s="22"/>
      <c r="I600" s="21"/>
      <c r="J600" s="22"/>
      <c r="K600" s="21"/>
      <c r="L600" s="21"/>
      <c r="M600" s="22"/>
      <c r="N600" s="21"/>
      <c r="O600" s="22"/>
      <c r="P600" s="22"/>
      <c r="Q600" s="22"/>
      <c r="R600" s="22"/>
      <c r="S600" s="22"/>
      <c r="T600" s="22"/>
      <c r="U600" s="22"/>
      <c r="V600" s="22"/>
      <c r="W600" s="22"/>
      <c r="X600" s="22"/>
      <c r="Y600" s="22"/>
      <c r="Z600" s="22"/>
      <c r="AA600" s="22"/>
    </row>
    <row r="601" hidden="1">
      <c r="A601" s="21"/>
      <c r="B601" s="22"/>
      <c r="C601" s="22"/>
      <c r="D601" s="22"/>
      <c r="E601" s="22"/>
      <c r="F601" s="63"/>
      <c r="G601" s="22"/>
      <c r="H601" s="22"/>
      <c r="I601" s="21"/>
      <c r="J601" s="22"/>
      <c r="K601" s="21"/>
      <c r="L601" s="21"/>
      <c r="M601" s="22"/>
      <c r="N601" s="21"/>
      <c r="O601" s="22"/>
      <c r="P601" s="22"/>
      <c r="Q601" s="22"/>
      <c r="R601" s="22"/>
      <c r="S601" s="22"/>
      <c r="T601" s="22"/>
      <c r="U601" s="22"/>
      <c r="V601" s="22"/>
      <c r="W601" s="22"/>
      <c r="X601" s="22"/>
      <c r="Y601" s="22"/>
      <c r="Z601" s="22"/>
      <c r="AA601" s="22"/>
    </row>
    <row r="602" hidden="1">
      <c r="A602" s="21"/>
      <c r="B602" s="22"/>
      <c r="C602" s="22"/>
      <c r="D602" s="22"/>
      <c r="E602" s="22"/>
      <c r="F602" s="63"/>
      <c r="G602" s="22"/>
      <c r="H602" s="22"/>
      <c r="I602" s="21"/>
      <c r="J602" s="22"/>
      <c r="K602" s="21"/>
      <c r="L602" s="21"/>
      <c r="M602" s="22"/>
      <c r="N602" s="21"/>
      <c r="O602" s="22"/>
      <c r="P602" s="22"/>
      <c r="Q602" s="22"/>
      <c r="R602" s="22"/>
      <c r="S602" s="22"/>
      <c r="T602" s="22"/>
      <c r="U602" s="22"/>
      <c r="V602" s="22"/>
      <c r="W602" s="22"/>
      <c r="X602" s="22"/>
      <c r="Y602" s="22"/>
      <c r="Z602" s="22"/>
      <c r="AA602" s="22"/>
    </row>
    <row r="603" hidden="1">
      <c r="A603" s="21"/>
      <c r="B603" s="22"/>
      <c r="C603" s="22"/>
      <c r="D603" s="22"/>
      <c r="E603" s="22"/>
      <c r="F603" s="63"/>
      <c r="G603" s="22"/>
      <c r="H603" s="22"/>
      <c r="I603" s="21"/>
      <c r="J603" s="22"/>
      <c r="K603" s="21"/>
      <c r="L603" s="21"/>
      <c r="M603" s="22"/>
      <c r="N603" s="21"/>
      <c r="O603" s="22"/>
      <c r="P603" s="22"/>
      <c r="Q603" s="22"/>
      <c r="R603" s="22"/>
      <c r="S603" s="22"/>
      <c r="T603" s="22"/>
      <c r="U603" s="22"/>
      <c r="V603" s="22"/>
      <c r="W603" s="22"/>
      <c r="X603" s="22"/>
      <c r="Y603" s="22"/>
      <c r="Z603" s="22"/>
      <c r="AA603" s="22"/>
    </row>
    <row r="604" hidden="1">
      <c r="A604" s="21"/>
      <c r="B604" s="22"/>
      <c r="C604" s="22"/>
      <c r="D604" s="22"/>
      <c r="E604" s="22"/>
      <c r="F604" s="63"/>
      <c r="G604" s="22"/>
      <c r="H604" s="22"/>
      <c r="I604" s="21"/>
      <c r="J604" s="22"/>
      <c r="K604" s="21"/>
      <c r="L604" s="21"/>
      <c r="M604" s="22"/>
      <c r="N604" s="21"/>
      <c r="O604" s="22"/>
      <c r="P604" s="22"/>
      <c r="Q604" s="22"/>
      <c r="R604" s="22"/>
      <c r="S604" s="22"/>
      <c r="T604" s="22"/>
      <c r="U604" s="22"/>
      <c r="V604" s="22"/>
      <c r="W604" s="22"/>
      <c r="X604" s="22"/>
      <c r="Y604" s="22"/>
      <c r="Z604" s="22"/>
      <c r="AA604" s="22"/>
    </row>
    <row r="605" hidden="1">
      <c r="A605" s="21"/>
      <c r="B605" s="22"/>
      <c r="C605" s="22"/>
      <c r="D605" s="22"/>
      <c r="E605" s="22"/>
      <c r="F605" s="63"/>
      <c r="G605" s="22"/>
      <c r="H605" s="22"/>
      <c r="I605" s="21"/>
      <c r="J605" s="22"/>
      <c r="K605" s="21"/>
      <c r="L605" s="21"/>
      <c r="M605" s="22"/>
      <c r="N605" s="21"/>
      <c r="O605" s="22"/>
      <c r="P605" s="22"/>
      <c r="Q605" s="22"/>
      <c r="R605" s="22"/>
      <c r="S605" s="22"/>
      <c r="T605" s="22"/>
      <c r="U605" s="22"/>
      <c r="V605" s="22"/>
      <c r="W605" s="22"/>
      <c r="X605" s="22"/>
      <c r="Y605" s="22"/>
      <c r="Z605" s="22"/>
      <c r="AA605" s="22"/>
    </row>
    <row r="606" hidden="1">
      <c r="A606" s="21"/>
      <c r="B606" s="22"/>
      <c r="C606" s="22"/>
      <c r="D606" s="22"/>
      <c r="E606" s="22"/>
      <c r="F606" s="63"/>
      <c r="G606" s="22"/>
      <c r="H606" s="22"/>
      <c r="I606" s="21"/>
      <c r="J606" s="22"/>
      <c r="K606" s="21"/>
      <c r="L606" s="21"/>
      <c r="M606" s="22"/>
      <c r="N606" s="21"/>
      <c r="O606" s="22"/>
      <c r="P606" s="22"/>
      <c r="Q606" s="22"/>
      <c r="R606" s="22"/>
      <c r="S606" s="22"/>
      <c r="T606" s="22"/>
      <c r="U606" s="22"/>
      <c r="V606" s="22"/>
      <c r="W606" s="22"/>
      <c r="X606" s="22"/>
      <c r="Y606" s="22"/>
      <c r="Z606" s="22"/>
      <c r="AA606" s="22"/>
    </row>
    <row r="607" hidden="1">
      <c r="A607" s="21"/>
      <c r="B607" s="22"/>
      <c r="C607" s="22"/>
      <c r="D607" s="22"/>
      <c r="E607" s="22"/>
      <c r="F607" s="63"/>
      <c r="G607" s="22"/>
      <c r="H607" s="22"/>
      <c r="I607" s="21"/>
      <c r="J607" s="22"/>
      <c r="K607" s="21"/>
      <c r="L607" s="21"/>
      <c r="M607" s="22"/>
      <c r="N607" s="21"/>
      <c r="O607" s="22"/>
      <c r="P607" s="22"/>
      <c r="Q607" s="22"/>
      <c r="R607" s="22"/>
      <c r="S607" s="22"/>
      <c r="T607" s="22"/>
      <c r="U607" s="22"/>
      <c r="V607" s="22"/>
      <c r="W607" s="22"/>
      <c r="X607" s="22"/>
      <c r="Y607" s="22"/>
      <c r="Z607" s="22"/>
      <c r="AA607" s="22"/>
    </row>
    <row r="608" hidden="1">
      <c r="A608" s="21"/>
      <c r="B608" s="22"/>
      <c r="C608" s="22"/>
      <c r="D608" s="22"/>
      <c r="E608" s="22"/>
      <c r="F608" s="63"/>
      <c r="G608" s="22"/>
      <c r="H608" s="22"/>
      <c r="I608" s="21"/>
      <c r="J608" s="22"/>
      <c r="K608" s="21"/>
      <c r="L608" s="21"/>
      <c r="M608" s="22"/>
      <c r="N608" s="21"/>
      <c r="O608" s="22"/>
      <c r="P608" s="22"/>
      <c r="Q608" s="22"/>
      <c r="R608" s="22"/>
      <c r="S608" s="22"/>
      <c r="T608" s="22"/>
      <c r="U608" s="22"/>
      <c r="V608" s="22"/>
      <c r="W608" s="22"/>
      <c r="X608" s="22"/>
      <c r="Y608" s="22"/>
      <c r="Z608" s="22"/>
      <c r="AA608" s="22"/>
    </row>
    <row r="609" hidden="1">
      <c r="A609" s="21"/>
      <c r="B609" s="22"/>
      <c r="C609" s="22"/>
      <c r="D609" s="22"/>
      <c r="E609" s="22"/>
      <c r="F609" s="63"/>
      <c r="G609" s="22"/>
      <c r="H609" s="22"/>
      <c r="I609" s="21"/>
      <c r="J609" s="22"/>
      <c r="K609" s="21"/>
      <c r="L609" s="21"/>
      <c r="M609" s="22"/>
      <c r="N609" s="21"/>
      <c r="O609" s="22"/>
      <c r="P609" s="22"/>
      <c r="Q609" s="22"/>
      <c r="R609" s="22"/>
      <c r="S609" s="22"/>
      <c r="T609" s="22"/>
      <c r="U609" s="22"/>
      <c r="V609" s="22"/>
      <c r="W609" s="22"/>
      <c r="X609" s="22"/>
      <c r="Y609" s="22"/>
      <c r="Z609" s="22"/>
      <c r="AA609" s="22"/>
    </row>
    <row r="610" hidden="1">
      <c r="A610" s="21"/>
      <c r="B610" s="22"/>
      <c r="C610" s="22"/>
      <c r="D610" s="22"/>
      <c r="E610" s="22"/>
      <c r="F610" s="63"/>
      <c r="G610" s="22"/>
      <c r="H610" s="22"/>
      <c r="I610" s="21"/>
      <c r="J610" s="22"/>
      <c r="K610" s="21"/>
      <c r="L610" s="21"/>
      <c r="M610" s="22"/>
      <c r="N610" s="21"/>
      <c r="O610" s="22"/>
      <c r="P610" s="22"/>
      <c r="Q610" s="22"/>
      <c r="R610" s="22"/>
      <c r="S610" s="22"/>
      <c r="T610" s="22"/>
      <c r="U610" s="22"/>
      <c r="V610" s="22"/>
      <c r="W610" s="22"/>
      <c r="X610" s="22"/>
      <c r="Y610" s="22"/>
      <c r="Z610" s="22"/>
      <c r="AA610" s="22"/>
    </row>
    <row r="611" hidden="1">
      <c r="A611" s="21"/>
      <c r="B611" s="22"/>
      <c r="C611" s="22"/>
      <c r="D611" s="22"/>
      <c r="E611" s="22"/>
      <c r="F611" s="63"/>
      <c r="G611" s="22"/>
      <c r="H611" s="22"/>
      <c r="I611" s="21"/>
      <c r="J611" s="22"/>
      <c r="K611" s="21"/>
      <c r="L611" s="21"/>
      <c r="M611" s="22"/>
      <c r="N611" s="21"/>
      <c r="O611" s="22"/>
      <c r="P611" s="22"/>
      <c r="Q611" s="22"/>
      <c r="R611" s="22"/>
      <c r="S611" s="22"/>
      <c r="T611" s="22"/>
      <c r="U611" s="22"/>
      <c r="V611" s="22"/>
      <c r="W611" s="22"/>
      <c r="X611" s="22"/>
      <c r="Y611" s="22"/>
      <c r="Z611" s="22"/>
      <c r="AA611" s="22"/>
    </row>
    <row r="612" hidden="1">
      <c r="A612" s="21"/>
      <c r="B612" s="22"/>
      <c r="C612" s="22"/>
      <c r="D612" s="22"/>
      <c r="E612" s="22"/>
      <c r="F612" s="63"/>
      <c r="G612" s="22"/>
      <c r="H612" s="22"/>
      <c r="I612" s="21"/>
      <c r="J612" s="22"/>
      <c r="K612" s="21"/>
      <c r="L612" s="21"/>
      <c r="M612" s="22"/>
      <c r="N612" s="21"/>
      <c r="O612" s="22"/>
      <c r="P612" s="22"/>
      <c r="Q612" s="22"/>
      <c r="R612" s="22"/>
      <c r="S612" s="22"/>
      <c r="T612" s="22"/>
      <c r="U612" s="22"/>
      <c r="V612" s="22"/>
      <c r="W612" s="22"/>
      <c r="X612" s="22"/>
      <c r="Y612" s="22"/>
      <c r="Z612" s="22"/>
      <c r="AA612" s="22"/>
    </row>
    <row r="613" hidden="1">
      <c r="A613" s="21"/>
      <c r="B613" s="22"/>
      <c r="C613" s="22"/>
      <c r="D613" s="22"/>
      <c r="E613" s="22"/>
      <c r="F613" s="63"/>
      <c r="G613" s="22"/>
      <c r="H613" s="22"/>
      <c r="I613" s="21"/>
      <c r="J613" s="22"/>
      <c r="K613" s="21"/>
      <c r="L613" s="21"/>
      <c r="M613" s="22"/>
      <c r="N613" s="21"/>
      <c r="O613" s="22"/>
      <c r="P613" s="22"/>
      <c r="Q613" s="22"/>
      <c r="R613" s="22"/>
      <c r="S613" s="22"/>
      <c r="T613" s="22"/>
      <c r="U613" s="22"/>
      <c r="V613" s="22"/>
      <c r="W613" s="22"/>
      <c r="X613" s="22"/>
      <c r="Y613" s="22"/>
      <c r="Z613" s="22"/>
      <c r="AA613" s="22"/>
    </row>
    <row r="614" hidden="1">
      <c r="A614" s="21"/>
      <c r="B614" s="22"/>
      <c r="C614" s="22"/>
      <c r="D614" s="22"/>
      <c r="E614" s="22"/>
      <c r="F614" s="63"/>
      <c r="G614" s="22"/>
      <c r="H614" s="22"/>
      <c r="I614" s="21"/>
      <c r="J614" s="22"/>
      <c r="K614" s="21"/>
      <c r="L614" s="21"/>
      <c r="M614" s="22"/>
      <c r="N614" s="21"/>
      <c r="O614" s="22"/>
      <c r="P614" s="22"/>
      <c r="Q614" s="22"/>
      <c r="R614" s="22"/>
      <c r="S614" s="22"/>
      <c r="T614" s="22"/>
      <c r="U614" s="22"/>
      <c r="V614" s="22"/>
      <c r="W614" s="22"/>
      <c r="X614" s="22"/>
      <c r="Y614" s="22"/>
      <c r="Z614" s="22"/>
      <c r="AA614" s="22"/>
    </row>
    <row r="615" hidden="1">
      <c r="A615" s="21"/>
      <c r="B615" s="22"/>
      <c r="C615" s="22"/>
      <c r="D615" s="22"/>
      <c r="E615" s="22"/>
      <c r="F615" s="63"/>
      <c r="G615" s="22"/>
      <c r="H615" s="22"/>
      <c r="I615" s="21"/>
      <c r="J615" s="22"/>
      <c r="K615" s="21"/>
      <c r="L615" s="21"/>
      <c r="M615" s="22"/>
      <c r="N615" s="21"/>
      <c r="O615" s="22"/>
      <c r="P615" s="22"/>
      <c r="Q615" s="22"/>
      <c r="R615" s="22"/>
      <c r="S615" s="22"/>
      <c r="T615" s="22"/>
      <c r="U615" s="22"/>
      <c r="V615" s="22"/>
      <c r="W615" s="22"/>
      <c r="X615" s="22"/>
      <c r="Y615" s="22"/>
      <c r="Z615" s="22"/>
      <c r="AA615" s="22"/>
    </row>
    <row r="616" hidden="1">
      <c r="A616" s="21"/>
      <c r="B616" s="22"/>
      <c r="C616" s="22"/>
      <c r="D616" s="22"/>
      <c r="E616" s="22"/>
      <c r="F616" s="63"/>
      <c r="G616" s="22"/>
      <c r="H616" s="22"/>
      <c r="I616" s="21"/>
      <c r="J616" s="22"/>
      <c r="K616" s="21"/>
      <c r="L616" s="21"/>
      <c r="M616" s="22"/>
      <c r="N616" s="21"/>
      <c r="O616" s="22"/>
      <c r="P616" s="22"/>
      <c r="Q616" s="22"/>
      <c r="R616" s="22"/>
      <c r="S616" s="22"/>
      <c r="T616" s="22"/>
      <c r="U616" s="22"/>
      <c r="V616" s="22"/>
      <c r="W616" s="22"/>
      <c r="X616" s="22"/>
      <c r="Y616" s="22"/>
      <c r="Z616" s="22"/>
      <c r="AA616" s="22"/>
    </row>
    <row r="617" hidden="1">
      <c r="A617" s="21"/>
      <c r="B617" s="22"/>
      <c r="C617" s="22"/>
      <c r="D617" s="22"/>
      <c r="E617" s="22"/>
      <c r="F617" s="63"/>
      <c r="G617" s="22"/>
      <c r="H617" s="22"/>
      <c r="I617" s="21"/>
      <c r="J617" s="22"/>
      <c r="K617" s="21"/>
      <c r="L617" s="21"/>
      <c r="M617" s="22"/>
      <c r="N617" s="21"/>
      <c r="O617" s="22"/>
      <c r="P617" s="22"/>
      <c r="Q617" s="22"/>
      <c r="R617" s="22"/>
      <c r="S617" s="22"/>
      <c r="T617" s="22"/>
      <c r="U617" s="22"/>
      <c r="V617" s="22"/>
      <c r="W617" s="22"/>
      <c r="X617" s="22"/>
      <c r="Y617" s="22"/>
      <c r="Z617" s="22"/>
      <c r="AA617" s="22"/>
    </row>
    <row r="618" hidden="1">
      <c r="A618" s="21"/>
      <c r="B618" s="22"/>
      <c r="C618" s="22"/>
      <c r="D618" s="22"/>
      <c r="E618" s="22"/>
      <c r="F618" s="63"/>
      <c r="G618" s="22"/>
      <c r="H618" s="22"/>
      <c r="I618" s="21"/>
      <c r="J618" s="22"/>
      <c r="K618" s="21"/>
      <c r="L618" s="21"/>
      <c r="M618" s="22"/>
      <c r="N618" s="21"/>
      <c r="O618" s="22"/>
      <c r="P618" s="22"/>
      <c r="Q618" s="22"/>
      <c r="R618" s="22"/>
      <c r="S618" s="22"/>
      <c r="T618" s="22"/>
      <c r="U618" s="22"/>
      <c r="V618" s="22"/>
      <c r="W618" s="22"/>
      <c r="X618" s="22"/>
      <c r="Y618" s="22"/>
      <c r="Z618" s="22"/>
      <c r="AA618" s="22"/>
    </row>
    <row r="619" hidden="1">
      <c r="A619" s="21"/>
      <c r="B619" s="22"/>
      <c r="C619" s="22"/>
      <c r="D619" s="22"/>
      <c r="E619" s="22"/>
      <c r="F619" s="63"/>
      <c r="G619" s="22"/>
      <c r="H619" s="22"/>
      <c r="I619" s="21"/>
      <c r="J619" s="22"/>
      <c r="K619" s="21"/>
      <c r="L619" s="21"/>
      <c r="M619" s="22"/>
      <c r="N619" s="21"/>
      <c r="O619" s="22"/>
      <c r="P619" s="22"/>
      <c r="Q619" s="22"/>
      <c r="R619" s="22"/>
      <c r="S619" s="22"/>
      <c r="T619" s="22"/>
      <c r="U619" s="22"/>
      <c r="V619" s="22"/>
      <c r="W619" s="22"/>
      <c r="X619" s="22"/>
      <c r="Y619" s="22"/>
      <c r="Z619" s="22"/>
      <c r="AA619" s="22"/>
    </row>
    <row r="620" hidden="1">
      <c r="A620" s="21"/>
      <c r="B620" s="22"/>
      <c r="C620" s="22"/>
      <c r="D620" s="22"/>
      <c r="E620" s="22"/>
      <c r="F620" s="63"/>
      <c r="G620" s="22"/>
      <c r="H620" s="22"/>
      <c r="I620" s="21"/>
      <c r="J620" s="22"/>
      <c r="K620" s="21"/>
      <c r="L620" s="21"/>
      <c r="M620" s="22"/>
      <c r="N620" s="21"/>
      <c r="O620" s="22"/>
      <c r="P620" s="22"/>
      <c r="Q620" s="22"/>
      <c r="R620" s="22"/>
      <c r="S620" s="22"/>
      <c r="T620" s="22"/>
      <c r="U620" s="22"/>
      <c r="V620" s="22"/>
      <c r="W620" s="22"/>
      <c r="X620" s="22"/>
      <c r="Y620" s="22"/>
      <c r="Z620" s="22"/>
      <c r="AA620" s="22"/>
    </row>
    <row r="621" hidden="1">
      <c r="A621" s="21"/>
      <c r="B621" s="22"/>
      <c r="C621" s="22"/>
      <c r="D621" s="22"/>
      <c r="E621" s="22"/>
      <c r="F621" s="63"/>
      <c r="G621" s="22"/>
      <c r="H621" s="22"/>
      <c r="I621" s="21"/>
      <c r="J621" s="22"/>
      <c r="K621" s="21"/>
      <c r="L621" s="21"/>
      <c r="M621" s="22"/>
      <c r="N621" s="21"/>
      <c r="O621" s="22"/>
      <c r="P621" s="22"/>
      <c r="Q621" s="22"/>
      <c r="R621" s="22"/>
      <c r="S621" s="22"/>
      <c r="T621" s="22"/>
      <c r="U621" s="22"/>
      <c r="V621" s="22"/>
      <c r="W621" s="22"/>
      <c r="X621" s="22"/>
      <c r="Y621" s="22"/>
      <c r="Z621" s="22"/>
      <c r="AA621" s="22"/>
    </row>
    <row r="622" hidden="1">
      <c r="A622" s="21"/>
      <c r="B622" s="22"/>
      <c r="C622" s="22"/>
      <c r="D622" s="22"/>
      <c r="E622" s="22"/>
      <c r="F622" s="63"/>
      <c r="G622" s="22"/>
      <c r="H622" s="22"/>
      <c r="I622" s="21"/>
      <c r="J622" s="22"/>
      <c r="K622" s="21"/>
      <c r="L622" s="21"/>
      <c r="M622" s="22"/>
      <c r="N622" s="21"/>
      <c r="O622" s="22"/>
      <c r="P622" s="22"/>
      <c r="Q622" s="22"/>
      <c r="R622" s="22"/>
      <c r="S622" s="22"/>
      <c r="T622" s="22"/>
      <c r="U622" s="22"/>
      <c r="V622" s="22"/>
      <c r="W622" s="22"/>
      <c r="X622" s="22"/>
      <c r="Y622" s="22"/>
      <c r="Z622" s="22"/>
      <c r="AA622" s="22"/>
    </row>
    <row r="623" hidden="1">
      <c r="A623" s="21"/>
      <c r="B623" s="22"/>
      <c r="C623" s="22"/>
      <c r="D623" s="22"/>
      <c r="E623" s="22"/>
      <c r="F623" s="63"/>
      <c r="G623" s="22"/>
      <c r="H623" s="22"/>
      <c r="I623" s="21"/>
      <c r="J623" s="22"/>
      <c r="K623" s="21"/>
      <c r="L623" s="21"/>
      <c r="M623" s="22"/>
      <c r="N623" s="21"/>
      <c r="O623" s="22"/>
      <c r="P623" s="22"/>
      <c r="Q623" s="22"/>
      <c r="R623" s="22"/>
      <c r="S623" s="22"/>
      <c r="T623" s="22"/>
      <c r="U623" s="22"/>
      <c r="V623" s="22"/>
      <c r="W623" s="22"/>
      <c r="X623" s="22"/>
      <c r="Y623" s="22"/>
      <c r="Z623" s="22"/>
      <c r="AA623" s="22"/>
    </row>
    <row r="624" hidden="1">
      <c r="A624" s="21"/>
      <c r="B624" s="22"/>
      <c r="C624" s="22"/>
      <c r="D624" s="22"/>
      <c r="E624" s="22"/>
      <c r="F624" s="63"/>
      <c r="G624" s="22"/>
      <c r="H624" s="22"/>
      <c r="I624" s="21"/>
      <c r="J624" s="22"/>
      <c r="K624" s="21"/>
      <c r="L624" s="21"/>
      <c r="M624" s="22"/>
      <c r="N624" s="21"/>
      <c r="O624" s="22"/>
      <c r="P624" s="22"/>
      <c r="Q624" s="22"/>
      <c r="R624" s="22"/>
      <c r="S624" s="22"/>
      <c r="T624" s="22"/>
      <c r="U624" s="22"/>
      <c r="V624" s="22"/>
      <c r="W624" s="22"/>
      <c r="X624" s="22"/>
      <c r="Y624" s="22"/>
      <c r="Z624" s="22"/>
      <c r="AA624" s="22"/>
    </row>
    <row r="625" hidden="1">
      <c r="A625" s="21"/>
      <c r="B625" s="22"/>
      <c r="C625" s="22"/>
      <c r="D625" s="22"/>
      <c r="E625" s="22"/>
      <c r="F625" s="63"/>
      <c r="G625" s="22"/>
      <c r="H625" s="22"/>
      <c r="I625" s="21"/>
      <c r="J625" s="22"/>
      <c r="K625" s="21"/>
      <c r="L625" s="21"/>
      <c r="M625" s="22"/>
      <c r="N625" s="21"/>
      <c r="O625" s="22"/>
      <c r="P625" s="22"/>
      <c r="Q625" s="22"/>
      <c r="R625" s="22"/>
      <c r="S625" s="22"/>
      <c r="T625" s="22"/>
      <c r="U625" s="22"/>
      <c r="V625" s="22"/>
      <c r="W625" s="22"/>
      <c r="X625" s="22"/>
      <c r="Y625" s="22"/>
      <c r="Z625" s="22"/>
      <c r="AA625" s="22"/>
    </row>
    <row r="626" hidden="1">
      <c r="A626" s="21"/>
      <c r="B626" s="22"/>
      <c r="C626" s="22"/>
      <c r="D626" s="22"/>
      <c r="E626" s="22"/>
      <c r="F626" s="63"/>
      <c r="G626" s="22"/>
      <c r="H626" s="22"/>
      <c r="I626" s="21"/>
      <c r="J626" s="22"/>
      <c r="K626" s="21"/>
      <c r="L626" s="21"/>
      <c r="M626" s="22"/>
      <c r="N626" s="21"/>
      <c r="O626" s="22"/>
      <c r="P626" s="22"/>
      <c r="Q626" s="22"/>
      <c r="R626" s="22"/>
      <c r="S626" s="22"/>
      <c r="T626" s="22"/>
      <c r="U626" s="22"/>
      <c r="V626" s="22"/>
      <c r="W626" s="22"/>
      <c r="X626" s="22"/>
      <c r="Y626" s="22"/>
      <c r="Z626" s="22"/>
      <c r="AA626" s="22"/>
    </row>
    <row r="627" hidden="1">
      <c r="A627" s="21"/>
      <c r="B627" s="22"/>
      <c r="C627" s="22"/>
      <c r="D627" s="22"/>
      <c r="E627" s="22"/>
      <c r="F627" s="63"/>
      <c r="G627" s="22"/>
      <c r="H627" s="22"/>
      <c r="I627" s="21"/>
      <c r="J627" s="22"/>
      <c r="K627" s="21"/>
      <c r="L627" s="21"/>
      <c r="M627" s="22"/>
      <c r="N627" s="21"/>
      <c r="O627" s="22"/>
      <c r="P627" s="22"/>
      <c r="Q627" s="22"/>
      <c r="R627" s="22"/>
      <c r="S627" s="22"/>
      <c r="T627" s="22"/>
      <c r="U627" s="22"/>
      <c r="V627" s="22"/>
      <c r="W627" s="22"/>
      <c r="X627" s="22"/>
      <c r="Y627" s="22"/>
      <c r="Z627" s="22"/>
      <c r="AA627" s="22"/>
    </row>
    <row r="628" hidden="1">
      <c r="A628" s="21"/>
      <c r="B628" s="22"/>
      <c r="C628" s="22"/>
      <c r="D628" s="22"/>
      <c r="E628" s="22"/>
      <c r="F628" s="63"/>
      <c r="G628" s="22"/>
      <c r="H628" s="22"/>
      <c r="I628" s="21"/>
      <c r="J628" s="22"/>
      <c r="K628" s="21"/>
      <c r="L628" s="21"/>
      <c r="M628" s="22"/>
      <c r="N628" s="21"/>
      <c r="O628" s="22"/>
      <c r="P628" s="22"/>
      <c r="Q628" s="22"/>
      <c r="R628" s="22"/>
      <c r="S628" s="22"/>
      <c r="T628" s="22"/>
      <c r="U628" s="22"/>
      <c r="V628" s="22"/>
      <c r="W628" s="22"/>
      <c r="X628" s="22"/>
      <c r="Y628" s="22"/>
      <c r="Z628" s="22"/>
      <c r="AA628" s="22"/>
    </row>
    <row r="629" hidden="1">
      <c r="A629" s="21"/>
      <c r="B629" s="22"/>
      <c r="C629" s="22"/>
      <c r="D629" s="22"/>
      <c r="E629" s="22"/>
      <c r="F629" s="63"/>
      <c r="G629" s="22"/>
      <c r="H629" s="22"/>
      <c r="I629" s="21"/>
      <c r="J629" s="22"/>
      <c r="K629" s="21"/>
      <c r="L629" s="21"/>
      <c r="M629" s="22"/>
      <c r="N629" s="21"/>
      <c r="O629" s="22"/>
      <c r="P629" s="22"/>
      <c r="Q629" s="22"/>
      <c r="R629" s="22"/>
      <c r="S629" s="22"/>
      <c r="T629" s="22"/>
      <c r="U629" s="22"/>
      <c r="V629" s="22"/>
      <c r="W629" s="22"/>
      <c r="X629" s="22"/>
      <c r="Y629" s="22"/>
      <c r="Z629" s="22"/>
      <c r="AA629" s="22"/>
    </row>
    <row r="630" hidden="1">
      <c r="A630" s="21"/>
      <c r="B630" s="22"/>
      <c r="C630" s="22"/>
      <c r="D630" s="22"/>
      <c r="E630" s="22"/>
      <c r="F630" s="63"/>
      <c r="G630" s="22"/>
      <c r="H630" s="22"/>
      <c r="I630" s="21"/>
      <c r="J630" s="22"/>
      <c r="K630" s="21"/>
      <c r="L630" s="21"/>
      <c r="M630" s="22"/>
      <c r="N630" s="21"/>
      <c r="O630" s="22"/>
      <c r="P630" s="22"/>
      <c r="Q630" s="22"/>
      <c r="R630" s="22"/>
      <c r="S630" s="22"/>
      <c r="T630" s="22"/>
      <c r="U630" s="22"/>
      <c r="V630" s="22"/>
      <c r="W630" s="22"/>
      <c r="X630" s="22"/>
      <c r="Y630" s="22"/>
      <c r="Z630" s="22"/>
      <c r="AA630" s="22"/>
    </row>
    <row r="631" hidden="1">
      <c r="A631" s="21"/>
      <c r="B631" s="22"/>
      <c r="C631" s="22"/>
      <c r="D631" s="22"/>
      <c r="E631" s="22"/>
      <c r="F631" s="63"/>
      <c r="G631" s="22"/>
      <c r="H631" s="22"/>
      <c r="I631" s="21"/>
      <c r="J631" s="22"/>
      <c r="K631" s="21"/>
      <c r="L631" s="21"/>
      <c r="M631" s="22"/>
      <c r="N631" s="21"/>
      <c r="O631" s="22"/>
      <c r="P631" s="22"/>
      <c r="Q631" s="22"/>
      <c r="R631" s="22"/>
      <c r="S631" s="22"/>
      <c r="T631" s="22"/>
      <c r="U631" s="22"/>
      <c r="V631" s="22"/>
      <c r="W631" s="22"/>
      <c r="X631" s="22"/>
      <c r="Y631" s="22"/>
      <c r="Z631" s="22"/>
      <c r="AA631" s="22"/>
    </row>
    <row r="632" hidden="1">
      <c r="A632" s="21"/>
      <c r="B632" s="22"/>
      <c r="C632" s="22"/>
      <c r="D632" s="22"/>
      <c r="E632" s="22"/>
      <c r="F632" s="63"/>
      <c r="G632" s="22"/>
      <c r="H632" s="22"/>
      <c r="I632" s="21"/>
      <c r="J632" s="22"/>
      <c r="K632" s="21"/>
      <c r="L632" s="21"/>
      <c r="M632" s="22"/>
      <c r="N632" s="21"/>
      <c r="O632" s="22"/>
      <c r="P632" s="22"/>
      <c r="Q632" s="22"/>
      <c r="R632" s="22"/>
      <c r="S632" s="22"/>
      <c r="T632" s="22"/>
      <c r="U632" s="22"/>
      <c r="V632" s="22"/>
      <c r="W632" s="22"/>
      <c r="X632" s="22"/>
      <c r="Y632" s="22"/>
      <c r="Z632" s="22"/>
      <c r="AA632" s="22"/>
    </row>
    <row r="633" hidden="1">
      <c r="A633" s="21"/>
      <c r="B633" s="22"/>
      <c r="C633" s="22"/>
      <c r="D633" s="22"/>
      <c r="E633" s="22"/>
      <c r="F633" s="63"/>
      <c r="G633" s="22"/>
      <c r="H633" s="22"/>
      <c r="I633" s="21"/>
      <c r="J633" s="22"/>
      <c r="K633" s="21"/>
      <c r="L633" s="21"/>
      <c r="M633" s="22"/>
      <c r="N633" s="21"/>
      <c r="O633" s="22"/>
      <c r="P633" s="22"/>
      <c r="Q633" s="22"/>
      <c r="R633" s="22"/>
      <c r="S633" s="22"/>
      <c r="T633" s="22"/>
      <c r="U633" s="22"/>
      <c r="V633" s="22"/>
      <c r="W633" s="22"/>
      <c r="X633" s="22"/>
      <c r="Y633" s="22"/>
      <c r="Z633" s="22"/>
      <c r="AA633" s="22"/>
    </row>
    <row r="634" hidden="1">
      <c r="A634" s="21"/>
      <c r="B634" s="22"/>
      <c r="C634" s="22"/>
      <c r="D634" s="22"/>
      <c r="E634" s="22"/>
      <c r="F634" s="63"/>
      <c r="G634" s="22"/>
      <c r="H634" s="22"/>
      <c r="I634" s="21"/>
      <c r="J634" s="22"/>
      <c r="K634" s="21"/>
      <c r="L634" s="21"/>
      <c r="M634" s="22"/>
      <c r="N634" s="21"/>
      <c r="O634" s="22"/>
      <c r="P634" s="22"/>
      <c r="Q634" s="22"/>
      <c r="R634" s="22"/>
      <c r="S634" s="22"/>
      <c r="T634" s="22"/>
      <c r="U634" s="22"/>
      <c r="V634" s="22"/>
      <c r="W634" s="22"/>
      <c r="X634" s="22"/>
      <c r="Y634" s="22"/>
      <c r="Z634" s="22"/>
      <c r="AA634" s="22"/>
    </row>
    <row r="635" hidden="1">
      <c r="A635" s="21"/>
      <c r="B635" s="22"/>
      <c r="C635" s="22"/>
      <c r="D635" s="22"/>
      <c r="E635" s="22"/>
      <c r="F635" s="63"/>
      <c r="G635" s="22"/>
      <c r="H635" s="22"/>
      <c r="I635" s="21"/>
      <c r="J635" s="22"/>
      <c r="K635" s="21"/>
      <c r="L635" s="21"/>
      <c r="M635" s="22"/>
      <c r="N635" s="21"/>
      <c r="O635" s="22"/>
      <c r="P635" s="22"/>
      <c r="Q635" s="22"/>
      <c r="R635" s="22"/>
      <c r="S635" s="22"/>
      <c r="T635" s="22"/>
      <c r="U635" s="22"/>
      <c r="V635" s="22"/>
      <c r="W635" s="22"/>
      <c r="X635" s="22"/>
      <c r="Y635" s="22"/>
      <c r="Z635" s="22"/>
      <c r="AA635" s="22"/>
    </row>
    <row r="636" hidden="1">
      <c r="A636" s="21"/>
      <c r="B636" s="22"/>
      <c r="C636" s="22"/>
      <c r="D636" s="22"/>
      <c r="E636" s="22"/>
      <c r="F636" s="63"/>
      <c r="G636" s="22"/>
      <c r="H636" s="22"/>
      <c r="I636" s="21"/>
      <c r="J636" s="22"/>
      <c r="K636" s="21"/>
      <c r="L636" s="21"/>
      <c r="M636" s="22"/>
      <c r="N636" s="21"/>
      <c r="O636" s="22"/>
      <c r="P636" s="22"/>
      <c r="Q636" s="22"/>
      <c r="R636" s="22"/>
      <c r="S636" s="22"/>
      <c r="T636" s="22"/>
      <c r="U636" s="22"/>
      <c r="V636" s="22"/>
      <c r="W636" s="22"/>
      <c r="X636" s="22"/>
      <c r="Y636" s="22"/>
      <c r="Z636" s="22"/>
      <c r="AA636" s="22"/>
    </row>
    <row r="637" hidden="1">
      <c r="A637" s="21"/>
      <c r="B637" s="22"/>
      <c r="C637" s="22"/>
      <c r="D637" s="22"/>
      <c r="E637" s="22"/>
      <c r="F637" s="63"/>
      <c r="G637" s="22"/>
      <c r="H637" s="22"/>
      <c r="I637" s="21"/>
      <c r="J637" s="22"/>
      <c r="K637" s="21"/>
      <c r="L637" s="21"/>
      <c r="M637" s="22"/>
      <c r="N637" s="21"/>
      <c r="O637" s="22"/>
      <c r="P637" s="22"/>
      <c r="Q637" s="22"/>
      <c r="R637" s="22"/>
      <c r="S637" s="22"/>
      <c r="T637" s="22"/>
      <c r="U637" s="22"/>
      <c r="V637" s="22"/>
      <c r="W637" s="22"/>
      <c r="X637" s="22"/>
      <c r="Y637" s="22"/>
      <c r="Z637" s="22"/>
      <c r="AA637" s="22"/>
    </row>
    <row r="638" hidden="1">
      <c r="A638" s="21"/>
      <c r="B638" s="22"/>
      <c r="C638" s="22"/>
      <c r="D638" s="22"/>
      <c r="E638" s="22"/>
      <c r="F638" s="63"/>
      <c r="G638" s="22"/>
      <c r="H638" s="22"/>
      <c r="I638" s="21"/>
      <c r="J638" s="22"/>
      <c r="K638" s="21"/>
      <c r="L638" s="21"/>
      <c r="M638" s="22"/>
      <c r="N638" s="21"/>
      <c r="O638" s="22"/>
      <c r="P638" s="22"/>
      <c r="Q638" s="22"/>
      <c r="R638" s="22"/>
      <c r="S638" s="22"/>
      <c r="T638" s="22"/>
      <c r="U638" s="22"/>
      <c r="V638" s="22"/>
      <c r="W638" s="22"/>
      <c r="X638" s="22"/>
      <c r="Y638" s="22"/>
      <c r="Z638" s="22"/>
      <c r="AA638" s="22"/>
    </row>
    <row r="639" hidden="1">
      <c r="A639" s="21"/>
      <c r="B639" s="22"/>
      <c r="C639" s="22"/>
      <c r="D639" s="22"/>
      <c r="E639" s="22"/>
      <c r="F639" s="63"/>
      <c r="G639" s="22"/>
      <c r="H639" s="22"/>
      <c r="I639" s="21"/>
      <c r="J639" s="22"/>
      <c r="K639" s="21"/>
      <c r="L639" s="21"/>
      <c r="M639" s="22"/>
      <c r="N639" s="21"/>
      <c r="O639" s="22"/>
      <c r="P639" s="22"/>
      <c r="Q639" s="22"/>
      <c r="R639" s="22"/>
      <c r="S639" s="22"/>
      <c r="T639" s="22"/>
      <c r="U639" s="22"/>
      <c r="V639" s="22"/>
      <c r="W639" s="22"/>
      <c r="X639" s="22"/>
      <c r="Y639" s="22"/>
      <c r="Z639" s="22"/>
      <c r="AA639" s="22"/>
    </row>
    <row r="640" hidden="1">
      <c r="A640" s="21"/>
      <c r="B640" s="22"/>
      <c r="C640" s="22"/>
      <c r="D640" s="22"/>
      <c r="E640" s="22"/>
      <c r="F640" s="63"/>
      <c r="G640" s="22"/>
      <c r="H640" s="22"/>
      <c r="I640" s="21"/>
      <c r="J640" s="22"/>
      <c r="K640" s="21"/>
      <c r="L640" s="21"/>
      <c r="M640" s="22"/>
      <c r="N640" s="21"/>
      <c r="O640" s="22"/>
      <c r="P640" s="22"/>
      <c r="Q640" s="22"/>
      <c r="R640" s="22"/>
      <c r="S640" s="22"/>
      <c r="T640" s="22"/>
      <c r="U640" s="22"/>
      <c r="V640" s="22"/>
      <c r="W640" s="22"/>
      <c r="X640" s="22"/>
      <c r="Y640" s="22"/>
      <c r="Z640" s="22"/>
      <c r="AA640" s="22"/>
    </row>
    <row r="641" hidden="1">
      <c r="A641" s="21"/>
      <c r="B641" s="22"/>
      <c r="C641" s="22"/>
      <c r="D641" s="22"/>
      <c r="E641" s="22"/>
      <c r="F641" s="63"/>
      <c r="G641" s="22"/>
      <c r="H641" s="22"/>
      <c r="I641" s="21"/>
      <c r="J641" s="22"/>
      <c r="K641" s="21"/>
      <c r="L641" s="21"/>
      <c r="M641" s="22"/>
      <c r="N641" s="21"/>
      <c r="O641" s="22"/>
      <c r="P641" s="22"/>
      <c r="Q641" s="22"/>
      <c r="R641" s="22"/>
      <c r="S641" s="22"/>
      <c r="T641" s="22"/>
      <c r="U641" s="22"/>
      <c r="V641" s="22"/>
      <c r="W641" s="22"/>
      <c r="X641" s="22"/>
      <c r="Y641" s="22"/>
      <c r="Z641" s="22"/>
      <c r="AA641" s="22"/>
    </row>
    <row r="642" hidden="1">
      <c r="A642" s="21"/>
      <c r="B642" s="22"/>
      <c r="C642" s="22"/>
      <c r="D642" s="22"/>
      <c r="E642" s="22"/>
      <c r="F642" s="63"/>
      <c r="G642" s="22"/>
      <c r="H642" s="22"/>
      <c r="I642" s="21"/>
      <c r="J642" s="22"/>
      <c r="K642" s="21"/>
      <c r="L642" s="21"/>
      <c r="M642" s="22"/>
      <c r="N642" s="21"/>
      <c r="O642" s="22"/>
      <c r="P642" s="22"/>
      <c r="Q642" s="22"/>
      <c r="R642" s="22"/>
      <c r="S642" s="22"/>
      <c r="T642" s="22"/>
      <c r="U642" s="22"/>
      <c r="V642" s="22"/>
      <c r="W642" s="22"/>
      <c r="X642" s="22"/>
      <c r="Y642" s="22"/>
      <c r="Z642" s="22"/>
      <c r="AA642" s="22"/>
    </row>
    <row r="643" hidden="1">
      <c r="A643" s="21"/>
      <c r="B643" s="22"/>
      <c r="C643" s="22"/>
      <c r="D643" s="22"/>
      <c r="E643" s="22"/>
      <c r="F643" s="63"/>
      <c r="G643" s="22"/>
      <c r="H643" s="22"/>
      <c r="I643" s="21"/>
      <c r="J643" s="22"/>
      <c r="K643" s="21"/>
      <c r="L643" s="21"/>
      <c r="M643" s="22"/>
      <c r="N643" s="21"/>
      <c r="O643" s="22"/>
      <c r="P643" s="22"/>
      <c r="Q643" s="22"/>
      <c r="R643" s="22"/>
      <c r="S643" s="22"/>
      <c r="T643" s="22"/>
      <c r="U643" s="22"/>
      <c r="V643" s="22"/>
      <c r="W643" s="22"/>
      <c r="X643" s="22"/>
      <c r="Y643" s="22"/>
      <c r="Z643" s="22"/>
      <c r="AA643" s="22"/>
    </row>
    <row r="644" hidden="1">
      <c r="A644" s="21"/>
      <c r="B644" s="22"/>
      <c r="C644" s="22"/>
      <c r="D644" s="22"/>
      <c r="E644" s="22"/>
      <c r="F644" s="63"/>
      <c r="G644" s="22"/>
      <c r="H644" s="22"/>
      <c r="I644" s="21"/>
      <c r="J644" s="22"/>
      <c r="K644" s="21"/>
      <c r="L644" s="21"/>
      <c r="M644" s="22"/>
      <c r="N644" s="21"/>
      <c r="O644" s="22"/>
      <c r="P644" s="22"/>
      <c r="Q644" s="22"/>
      <c r="R644" s="22"/>
      <c r="S644" s="22"/>
      <c r="T644" s="22"/>
      <c r="U644" s="22"/>
      <c r="V644" s="22"/>
      <c r="W644" s="22"/>
      <c r="X644" s="22"/>
      <c r="Y644" s="22"/>
      <c r="Z644" s="22"/>
      <c r="AA644" s="22"/>
    </row>
    <row r="645" hidden="1">
      <c r="A645" s="21"/>
      <c r="B645" s="22"/>
      <c r="C645" s="22"/>
      <c r="D645" s="22"/>
      <c r="E645" s="22"/>
      <c r="F645" s="63"/>
      <c r="G645" s="22"/>
      <c r="H645" s="22"/>
      <c r="I645" s="21"/>
      <c r="J645" s="22"/>
      <c r="K645" s="21"/>
      <c r="L645" s="21"/>
      <c r="M645" s="22"/>
      <c r="N645" s="21"/>
      <c r="O645" s="22"/>
      <c r="P645" s="22"/>
      <c r="Q645" s="22"/>
      <c r="R645" s="22"/>
      <c r="S645" s="22"/>
      <c r="T645" s="22"/>
      <c r="U645" s="22"/>
      <c r="V645" s="22"/>
      <c r="W645" s="22"/>
      <c r="X645" s="22"/>
      <c r="Y645" s="22"/>
      <c r="Z645" s="22"/>
      <c r="AA645" s="22"/>
    </row>
    <row r="646" hidden="1">
      <c r="A646" s="21"/>
      <c r="B646" s="22"/>
      <c r="C646" s="22"/>
      <c r="D646" s="22"/>
      <c r="E646" s="22"/>
      <c r="F646" s="63"/>
      <c r="G646" s="22"/>
      <c r="H646" s="22"/>
      <c r="I646" s="21"/>
      <c r="J646" s="22"/>
      <c r="K646" s="21"/>
      <c r="L646" s="21"/>
      <c r="M646" s="22"/>
      <c r="N646" s="21"/>
      <c r="O646" s="22"/>
      <c r="P646" s="22"/>
      <c r="Q646" s="22"/>
      <c r="R646" s="22"/>
      <c r="S646" s="22"/>
      <c r="T646" s="22"/>
      <c r="U646" s="22"/>
      <c r="V646" s="22"/>
      <c r="W646" s="22"/>
      <c r="X646" s="22"/>
      <c r="Y646" s="22"/>
      <c r="Z646" s="22"/>
      <c r="AA646" s="22"/>
    </row>
    <row r="647" hidden="1">
      <c r="A647" s="21"/>
      <c r="B647" s="22"/>
      <c r="C647" s="22"/>
      <c r="D647" s="22"/>
      <c r="E647" s="22"/>
      <c r="F647" s="63"/>
      <c r="G647" s="22"/>
      <c r="H647" s="22"/>
      <c r="I647" s="21"/>
      <c r="J647" s="22"/>
      <c r="K647" s="21"/>
      <c r="L647" s="21"/>
      <c r="M647" s="22"/>
      <c r="N647" s="21"/>
      <c r="O647" s="22"/>
      <c r="P647" s="22"/>
      <c r="Q647" s="22"/>
      <c r="R647" s="22"/>
      <c r="S647" s="22"/>
      <c r="T647" s="22"/>
      <c r="U647" s="22"/>
      <c r="V647" s="22"/>
      <c r="W647" s="22"/>
      <c r="X647" s="22"/>
      <c r="Y647" s="22"/>
      <c r="Z647" s="22"/>
      <c r="AA647" s="22"/>
    </row>
    <row r="648" hidden="1">
      <c r="A648" s="21"/>
      <c r="B648" s="22"/>
      <c r="C648" s="22"/>
      <c r="D648" s="22"/>
      <c r="E648" s="22"/>
      <c r="F648" s="63"/>
      <c r="G648" s="22"/>
      <c r="H648" s="22"/>
      <c r="I648" s="21"/>
      <c r="J648" s="22"/>
      <c r="K648" s="21"/>
      <c r="L648" s="21"/>
      <c r="M648" s="22"/>
      <c r="N648" s="21"/>
      <c r="O648" s="22"/>
      <c r="P648" s="22"/>
      <c r="Q648" s="22"/>
      <c r="R648" s="22"/>
      <c r="S648" s="22"/>
      <c r="T648" s="22"/>
      <c r="U648" s="22"/>
      <c r="V648" s="22"/>
      <c r="W648" s="22"/>
      <c r="X648" s="22"/>
      <c r="Y648" s="22"/>
      <c r="Z648" s="22"/>
      <c r="AA648" s="22"/>
    </row>
    <row r="649" hidden="1">
      <c r="A649" s="21"/>
      <c r="B649" s="22"/>
      <c r="C649" s="22"/>
      <c r="D649" s="22"/>
      <c r="E649" s="22"/>
      <c r="F649" s="63"/>
      <c r="G649" s="22"/>
      <c r="H649" s="22"/>
      <c r="I649" s="21"/>
      <c r="J649" s="22"/>
      <c r="K649" s="21"/>
      <c r="L649" s="21"/>
      <c r="M649" s="22"/>
      <c r="N649" s="21"/>
      <c r="O649" s="22"/>
      <c r="P649" s="22"/>
      <c r="Q649" s="22"/>
      <c r="R649" s="22"/>
      <c r="S649" s="22"/>
      <c r="T649" s="22"/>
      <c r="U649" s="22"/>
      <c r="V649" s="22"/>
      <c r="W649" s="22"/>
      <c r="X649" s="22"/>
      <c r="Y649" s="22"/>
      <c r="Z649" s="22"/>
      <c r="AA649" s="22"/>
    </row>
    <row r="650" hidden="1">
      <c r="A650" s="21"/>
      <c r="B650" s="22"/>
      <c r="C650" s="22"/>
      <c r="D650" s="22"/>
      <c r="E650" s="22"/>
      <c r="F650" s="63"/>
      <c r="G650" s="22"/>
      <c r="H650" s="22"/>
      <c r="I650" s="21"/>
      <c r="J650" s="22"/>
      <c r="K650" s="21"/>
      <c r="L650" s="21"/>
      <c r="M650" s="22"/>
      <c r="N650" s="21"/>
      <c r="O650" s="22"/>
      <c r="P650" s="22"/>
      <c r="Q650" s="22"/>
      <c r="R650" s="22"/>
      <c r="S650" s="22"/>
      <c r="T650" s="22"/>
      <c r="U650" s="22"/>
      <c r="V650" s="22"/>
      <c r="W650" s="22"/>
      <c r="X650" s="22"/>
      <c r="Y650" s="22"/>
      <c r="Z650" s="22"/>
      <c r="AA650" s="22"/>
    </row>
    <row r="651" hidden="1">
      <c r="A651" s="21"/>
      <c r="B651" s="22"/>
      <c r="C651" s="22"/>
      <c r="D651" s="22"/>
      <c r="E651" s="22"/>
      <c r="F651" s="63"/>
      <c r="G651" s="22"/>
      <c r="H651" s="22"/>
      <c r="I651" s="21"/>
      <c r="J651" s="22"/>
      <c r="K651" s="21"/>
      <c r="L651" s="21"/>
      <c r="M651" s="22"/>
      <c r="N651" s="21"/>
      <c r="O651" s="22"/>
      <c r="P651" s="22"/>
      <c r="Q651" s="22"/>
      <c r="R651" s="22"/>
      <c r="S651" s="22"/>
      <c r="T651" s="22"/>
      <c r="U651" s="22"/>
      <c r="V651" s="22"/>
      <c r="W651" s="22"/>
      <c r="X651" s="22"/>
      <c r="Y651" s="22"/>
      <c r="Z651" s="22"/>
      <c r="AA651" s="22"/>
    </row>
    <row r="652" hidden="1">
      <c r="A652" s="21"/>
      <c r="B652" s="22"/>
      <c r="C652" s="22"/>
      <c r="D652" s="22"/>
      <c r="E652" s="22"/>
      <c r="F652" s="63"/>
      <c r="G652" s="22"/>
      <c r="H652" s="22"/>
      <c r="I652" s="21"/>
      <c r="J652" s="22"/>
      <c r="K652" s="21"/>
      <c r="L652" s="21"/>
      <c r="M652" s="22"/>
      <c r="N652" s="21"/>
      <c r="O652" s="22"/>
      <c r="P652" s="22"/>
      <c r="Q652" s="22"/>
      <c r="R652" s="22"/>
      <c r="S652" s="22"/>
      <c r="T652" s="22"/>
      <c r="U652" s="22"/>
      <c r="V652" s="22"/>
      <c r="W652" s="22"/>
      <c r="X652" s="22"/>
      <c r="Y652" s="22"/>
      <c r="Z652" s="22"/>
      <c r="AA652" s="22"/>
    </row>
    <row r="653" hidden="1">
      <c r="A653" s="21"/>
      <c r="B653" s="22"/>
      <c r="C653" s="22"/>
      <c r="D653" s="22"/>
      <c r="E653" s="22"/>
      <c r="F653" s="63"/>
      <c r="G653" s="22"/>
      <c r="H653" s="22"/>
      <c r="I653" s="21"/>
      <c r="J653" s="22"/>
      <c r="K653" s="21"/>
      <c r="L653" s="21"/>
      <c r="M653" s="22"/>
      <c r="N653" s="21"/>
      <c r="O653" s="22"/>
      <c r="P653" s="22"/>
      <c r="Q653" s="22"/>
      <c r="R653" s="22"/>
      <c r="S653" s="22"/>
      <c r="T653" s="22"/>
      <c r="U653" s="22"/>
      <c r="V653" s="22"/>
      <c r="W653" s="22"/>
      <c r="X653" s="22"/>
      <c r="Y653" s="22"/>
      <c r="Z653" s="22"/>
      <c r="AA653" s="22"/>
    </row>
    <row r="654" hidden="1">
      <c r="A654" s="21"/>
      <c r="B654" s="22"/>
      <c r="C654" s="22"/>
      <c r="D654" s="22"/>
      <c r="E654" s="22"/>
      <c r="F654" s="63"/>
      <c r="G654" s="22"/>
      <c r="H654" s="22"/>
      <c r="I654" s="21"/>
      <c r="J654" s="22"/>
      <c r="K654" s="21"/>
      <c r="L654" s="21"/>
      <c r="M654" s="22"/>
      <c r="N654" s="21"/>
      <c r="O654" s="22"/>
      <c r="P654" s="22"/>
      <c r="Q654" s="22"/>
      <c r="R654" s="22"/>
      <c r="S654" s="22"/>
      <c r="T654" s="22"/>
      <c r="U654" s="22"/>
      <c r="V654" s="22"/>
      <c r="W654" s="22"/>
      <c r="X654" s="22"/>
      <c r="Y654" s="22"/>
      <c r="Z654" s="22"/>
      <c r="AA654" s="22"/>
    </row>
    <row r="655" hidden="1">
      <c r="A655" s="21"/>
      <c r="B655" s="22"/>
      <c r="C655" s="22"/>
      <c r="D655" s="22"/>
      <c r="E655" s="22"/>
      <c r="F655" s="63"/>
      <c r="G655" s="22"/>
      <c r="H655" s="22"/>
      <c r="I655" s="21"/>
      <c r="J655" s="22"/>
      <c r="K655" s="21"/>
      <c r="L655" s="21"/>
      <c r="M655" s="22"/>
      <c r="N655" s="21"/>
      <c r="O655" s="22"/>
      <c r="P655" s="22"/>
      <c r="Q655" s="22"/>
      <c r="R655" s="22"/>
      <c r="S655" s="22"/>
      <c r="T655" s="22"/>
      <c r="U655" s="22"/>
      <c r="V655" s="22"/>
      <c r="W655" s="22"/>
      <c r="X655" s="22"/>
      <c r="Y655" s="22"/>
      <c r="Z655" s="22"/>
      <c r="AA655" s="22"/>
    </row>
    <row r="656" hidden="1">
      <c r="A656" s="21"/>
      <c r="B656" s="22"/>
      <c r="C656" s="22"/>
      <c r="D656" s="22"/>
      <c r="E656" s="22"/>
      <c r="F656" s="63"/>
      <c r="G656" s="22"/>
      <c r="H656" s="22"/>
      <c r="I656" s="21"/>
      <c r="J656" s="22"/>
      <c r="K656" s="21"/>
      <c r="L656" s="21"/>
      <c r="M656" s="22"/>
      <c r="N656" s="21"/>
      <c r="O656" s="22"/>
      <c r="P656" s="22"/>
      <c r="Q656" s="22"/>
      <c r="R656" s="22"/>
      <c r="S656" s="22"/>
      <c r="T656" s="22"/>
      <c r="U656" s="22"/>
      <c r="V656" s="22"/>
      <c r="W656" s="22"/>
      <c r="X656" s="22"/>
      <c r="Y656" s="22"/>
      <c r="Z656" s="22"/>
      <c r="AA656" s="22"/>
    </row>
    <row r="657" hidden="1">
      <c r="A657" s="21"/>
      <c r="B657" s="22"/>
      <c r="C657" s="22"/>
      <c r="D657" s="22"/>
      <c r="E657" s="22"/>
      <c r="F657" s="63"/>
      <c r="G657" s="22"/>
      <c r="H657" s="22"/>
      <c r="I657" s="21"/>
      <c r="J657" s="22"/>
      <c r="K657" s="21"/>
      <c r="L657" s="21"/>
      <c r="M657" s="22"/>
      <c r="N657" s="21"/>
      <c r="O657" s="22"/>
      <c r="P657" s="22"/>
      <c r="Q657" s="22"/>
      <c r="R657" s="22"/>
      <c r="S657" s="22"/>
      <c r="T657" s="22"/>
      <c r="U657" s="22"/>
      <c r="V657" s="22"/>
      <c r="W657" s="22"/>
      <c r="X657" s="22"/>
      <c r="Y657" s="22"/>
      <c r="Z657" s="22"/>
      <c r="AA657" s="22"/>
    </row>
    <row r="658" hidden="1">
      <c r="A658" s="21"/>
      <c r="B658" s="22"/>
      <c r="C658" s="22"/>
      <c r="D658" s="22"/>
      <c r="E658" s="22"/>
      <c r="F658" s="63"/>
      <c r="G658" s="22"/>
      <c r="H658" s="22"/>
      <c r="I658" s="21"/>
      <c r="J658" s="22"/>
      <c r="K658" s="21"/>
      <c r="L658" s="21"/>
      <c r="M658" s="22"/>
      <c r="N658" s="21"/>
      <c r="O658" s="22"/>
      <c r="P658" s="22"/>
      <c r="Q658" s="22"/>
      <c r="R658" s="22"/>
      <c r="S658" s="22"/>
      <c r="T658" s="22"/>
      <c r="U658" s="22"/>
      <c r="V658" s="22"/>
      <c r="W658" s="22"/>
      <c r="X658" s="22"/>
      <c r="Y658" s="22"/>
      <c r="Z658" s="22"/>
      <c r="AA658" s="22"/>
    </row>
    <row r="659" hidden="1">
      <c r="A659" s="21"/>
      <c r="B659" s="22"/>
      <c r="C659" s="22"/>
      <c r="D659" s="22"/>
      <c r="E659" s="22"/>
      <c r="F659" s="63"/>
      <c r="G659" s="22"/>
      <c r="H659" s="22"/>
      <c r="I659" s="21"/>
      <c r="J659" s="22"/>
      <c r="K659" s="21"/>
      <c r="L659" s="21"/>
      <c r="M659" s="22"/>
      <c r="N659" s="21"/>
      <c r="O659" s="22"/>
      <c r="P659" s="22"/>
      <c r="Q659" s="22"/>
      <c r="R659" s="22"/>
      <c r="S659" s="22"/>
      <c r="T659" s="22"/>
      <c r="U659" s="22"/>
      <c r="V659" s="22"/>
      <c r="W659" s="22"/>
      <c r="X659" s="22"/>
      <c r="Y659" s="22"/>
      <c r="Z659" s="22"/>
      <c r="AA659" s="22"/>
    </row>
    <row r="660" hidden="1">
      <c r="A660" s="21"/>
      <c r="B660" s="22"/>
      <c r="C660" s="22"/>
      <c r="D660" s="22"/>
      <c r="E660" s="22"/>
      <c r="F660" s="63"/>
      <c r="G660" s="22"/>
      <c r="H660" s="22"/>
      <c r="I660" s="21"/>
      <c r="J660" s="22"/>
      <c r="K660" s="21"/>
      <c r="L660" s="21"/>
      <c r="M660" s="22"/>
      <c r="N660" s="21"/>
      <c r="O660" s="22"/>
      <c r="P660" s="22"/>
      <c r="Q660" s="22"/>
      <c r="R660" s="22"/>
      <c r="S660" s="22"/>
      <c r="T660" s="22"/>
      <c r="U660" s="22"/>
      <c r="V660" s="22"/>
      <c r="W660" s="22"/>
      <c r="X660" s="22"/>
      <c r="Y660" s="22"/>
      <c r="Z660" s="22"/>
      <c r="AA660" s="22"/>
    </row>
    <row r="661" hidden="1">
      <c r="A661" s="21"/>
      <c r="B661" s="22"/>
      <c r="C661" s="22"/>
      <c r="D661" s="22"/>
      <c r="E661" s="22"/>
      <c r="F661" s="63"/>
      <c r="G661" s="22"/>
      <c r="H661" s="22"/>
      <c r="I661" s="21"/>
      <c r="J661" s="22"/>
      <c r="K661" s="21"/>
      <c r="L661" s="21"/>
      <c r="M661" s="22"/>
      <c r="N661" s="21"/>
      <c r="O661" s="22"/>
      <c r="P661" s="22"/>
      <c r="Q661" s="22"/>
      <c r="R661" s="22"/>
      <c r="S661" s="22"/>
      <c r="T661" s="22"/>
      <c r="U661" s="22"/>
      <c r="V661" s="22"/>
      <c r="W661" s="22"/>
      <c r="X661" s="22"/>
      <c r="Y661" s="22"/>
      <c r="Z661" s="22"/>
      <c r="AA661" s="22"/>
    </row>
    <row r="662" hidden="1">
      <c r="A662" s="21"/>
      <c r="B662" s="22"/>
      <c r="C662" s="22"/>
      <c r="D662" s="22"/>
      <c r="E662" s="22"/>
      <c r="F662" s="63"/>
      <c r="G662" s="22"/>
      <c r="H662" s="22"/>
      <c r="I662" s="21"/>
      <c r="J662" s="22"/>
      <c r="K662" s="21"/>
      <c r="L662" s="21"/>
      <c r="M662" s="22"/>
      <c r="N662" s="21"/>
      <c r="O662" s="22"/>
      <c r="P662" s="22"/>
      <c r="Q662" s="22"/>
      <c r="R662" s="22"/>
      <c r="S662" s="22"/>
      <c r="T662" s="22"/>
      <c r="U662" s="22"/>
      <c r="V662" s="22"/>
      <c r="W662" s="22"/>
      <c r="X662" s="22"/>
      <c r="Y662" s="22"/>
      <c r="Z662" s="22"/>
      <c r="AA662" s="22"/>
    </row>
    <row r="663" hidden="1">
      <c r="A663" s="21"/>
      <c r="B663" s="22"/>
      <c r="C663" s="22"/>
      <c r="D663" s="22"/>
      <c r="E663" s="22"/>
      <c r="F663" s="63"/>
      <c r="G663" s="22"/>
      <c r="H663" s="22"/>
      <c r="I663" s="21"/>
      <c r="J663" s="22"/>
      <c r="K663" s="21"/>
      <c r="L663" s="21"/>
      <c r="M663" s="22"/>
      <c r="N663" s="21"/>
      <c r="O663" s="22"/>
      <c r="P663" s="22"/>
      <c r="Q663" s="22"/>
      <c r="R663" s="22"/>
      <c r="S663" s="22"/>
      <c r="T663" s="22"/>
      <c r="U663" s="22"/>
      <c r="V663" s="22"/>
      <c r="W663" s="22"/>
      <c r="X663" s="22"/>
      <c r="Y663" s="22"/>
      <c r="Z663" s="22"/>
      <c r="AA663" s="22"/>
    </row>
    <row r="664" hidden="1">
      <c r="A664" s="21"/>
      <c r="B664" s="22"/>
      <c r="C664" s="22"/>
      <c r="D664" s="22"/>
      <c r="E664" s="22"/>
      <c r="F664" s="63"/>
      <c r="G664" s="22"/>
      <c r="H664" s="22"/>
      <c r="I664" s="21"/>
      <c r="J664" s="22"/>
      <c r="K664" s="21"/>
      <c r="L664" s="21"/>
      <c r="M664" s="22"/>
      <c r="N664" s="21"/>
      <c r="O664" s="22"/>
      <c r="P664" s="22"/>
      <c r="Q664" s="22"/>
      <c r="R664" s="22"/>
      <c r="S664" s="22"/>
      <c r="T664" s="22"/>
      <c r="U664" s="22"/>
      <c r="V664" s="22"/>
      <c r="W664" s="22"/>
      <c r="X664" s="22"/>
      <c r="Y664" s="22"/>
      <c r="Z664" s="22"/>
      <c r="AA664" s="22"/>
    </row>
    <row r="665" hidden="1">
      <c r="A665" s="21"/>
      <c r="B665" s="22"/>
      <c r="C665" s="22"/>
      <c r="D665" s="22"/>
      <c r="E665" s="22"/>
      <c r="F665" s="63"/>
      <c r="G665" s="22"/>
      <c r="H665" s="22"/>
      <c r="I665" s="21"/>
      <c r="J665" s="22"/>
      <c r="K665" s="21"/>
      <c r="L665" s="21"/>
      <c r="M665" s="22"/>
      <c r="N665" s="21"/>
      <c r="O665" s="22"/>
      <c r="P665" s="22"/>
      <c r="Q665" s="22"/>
      <c r="R665" s="22"/>
      <c r="S665" s="22"/>
      <c r="T665" s="22"/>
      <c r="U665" s="22"/>
      <c r="V665" s="22"/>
      <c r="W665" s="22"/>
      <c r="X665" s="22"/>
      <c r="Y665" s="22"/>
      <c r="Z665" s="22"/>
      <c r="AA665" s="22"/>
    </row>
    <row r="666" hidden="1">
      <c r="A666" s="21"/>
      <c r="B666" s="22"/>
      <c r="C666" s="22"/>
      <c r="D666" s="22"/>
      <c r="E666" s="22"/>
      <c r="F666" s="63"/>
      <c r="G666" s="22"/>
      <c r="H666" s="22"/>
      <c r="I666" s="21"/>
      <c r="J666" s="22"/>
      <c r="K666" s="21"/>
      <c r="L666" s="21"/>
      <c r="M666" s="22"/>
      <c r="N666" s="21"/>
      <c r="O666" s="22"/>
      <c r="P666" s="22"/>
      <c r="Q666" s="22"/>
      <c r="R666" s="22"/>
      <c r="S666" s="22"/>
      <c r="T666" s="22"/>
      <c r="U666" s="22"/>
      <c r="V666" s="22"/>
      <c r="W666" s="22"/>
      <c r="X666" s="22"/>
      <c r="Y666" s="22"/>
      <c r="Z666" s="22"/>
      <c r="AA666" s="22"/>
    </row>
    <row r="667" hidden="1">
      <c r="A667" s="21"/>
      <c r="B667" s="22"/>
      <c r="C667" s="22"/>
      <c r="D667" s="22"/>
      <c r="E667" s="22"/>
      <c r="F667" s="63"/>
      <c r="G667" s="22"/>
      <c r="H667" s="22"/>
      <c r="I667" s="21"/>
      <c r="J667" s="22"/>
      <c r="K667" s="21"/>
      <c r="L667" s="21"/>
      <c r="M667" s="22"/>
      <c r="N667" s="21"/>
      <c r="O667" s="22"/>
      <c r="P667" s="22"/>
      <c r="Q667" s="22"/>
      <c r="R667" s="22"/>
      <c r="S667" s="22"/>
      <c r="T667" s="22"/>
      <c r="U667" s="22"/>
      <c r="V667" s="22"/>
      <c r="W667" s="22"/>
      <c r="X667" s="22"/>
      <c r="Y667" s="22"/>
      <c r="Z667" s="22"/>
      <c r="AA667" s="22"/>
    </row>
    <row r="668" hidden="1">
      <c r="A668" s="21"/>
      <c r="B668" s="22"/>
      <c r="C668" s="22"/>
      <c r="D668" s="22"/>
      <c r="E668" s="22"/>
      <c r="F668" s="63"/>
      <c r="G668" s="22"/>
      <c r="H668" s="22"/>
      <c r="I668" s="21"/>
      <c r="J668" s="22"/>
      <c r="K668" s="21"/>
      <c r="L668" s="21"/>
      <c r="M668" s="22"/>
      <c r="N668" s="21"/>
      <c r="O668" s="22"/>
      <c r="P668" s="22"/>
      <c r="Q668" s="22"/>
      <c r="R668" s="22"/>
      <c r="S668" s="22"/>
      <c r="T668" s="22"/>
      <c r="U668" s="22"/>
      <c r="V668" s="22"/>
      <c r="W668" s="22"/>
      <c r="X668" s="22"/>
      <c r="Y668" s="22"/>
      <c r="Z668" s="22"/>
      <c r="AA668" s="22"/>
    </row>
    <row r="669" hidden="1">
      <c r="A669" s="21"/>
      <c r="B669" s="22"/>
      <c r="C669" s="22"/>
      <c r="D669" s="22"/>
      <c r="E669" s="22"/>
      <c r="F669" s="63"/>
      <c r="G669" s="22"/>
      <c r="H669" s="22"/>
      <c r="I669" s="21"/>
      <c r="J669" s="22"/>
      <c r="K669" s="21"/>
      <c r="L669" s="21"/>
      <c r="M669" s="22"/>
      <c r="N669" s="21"/>
      <c r="O669" s="22"/>
      <c r="P669" s="22"/>
      <c r="Q669" s="22"/>
      <c r="R669" s="22"/>
      <c r="S669" s="22"/>
      <c r="T669" s="22"/>
      <c r="U669" s="22"/>
      <c r="V669" s="22"/>
      <c r="W669" s="22"/>
      <c r="X669" s="22"/>
      <c r="Y669" s="22"/>
      <c r="Z669" s="22"/>
      <c r="AA669" s="22"/>
    </row>
    <row r="670" hidden="1">
      <c r="A670" s="21"/>
      <c r="B670" s="22"/>
      <c r="C670" s="22"/>
      <c r="D670" s="22"/>
      <c r="E670" s="22"/>
      <c r="F670" s="63"/>
      <c r="G670" s="22"/>
      <c r="H670" s="22"/>
      <c r="I670" s="21"/>
      <c r="J670" s="22"/>
      <c r="K670" s="21"/>
      <c r="L670" s="21"/>
      <c r="M670" s="22"/>
      <c r="N670" s="21"/>
      <c r="O670" s="22"/>
      <c r="P670" s="22"/>
      <c r="Q670" s="22"/>
      <c r="R670" s="22"/>
      <c r="S670" s="22"/>
      <c r="T670" s="22"/>
      <c r="U670" s="22"/>
      <c r="V670" s="22"/>
      <c r="W670" s="22"/>
      <c r="X670" s="22"/>
      <c r="Y670" s="22"/>
      <c r="Z670" s="22"/>
      <c r="AA670" s="22"/>
    </row>
    <row r="671" hidden="1">
      <c r="A671" s="21"/>
      <c r="B671" s="22"/>
      <c r="C671" s="22"/>
      <c r="D671" s="22"/>
      <c r="E671" s="22"/>
      <c r="F671" s="63"/>
      <c r="G671" s="22"/>
      <c r="H671" s="22"/>
      <c r="I671" s="21"/>
      <c r="J671" s="22"/>
      <c r="K671" s="21"/>
      <c r="L671" s="21"/>
      <c r="M671" s="22"/>
      <c r="N671" s="21"/>
      <c r="O671" s="22"/>
      <c r="P671" s="22"/>
      <c r="Q671" s="22"/>
      <c r="R671" s="22"/>
      <c r="S671" s="22"/>
      <c r="T671" s="22"/>
      <c r="U671" s="22"/>
      <c r="V671" s="22"/>
      <c r="W671" s="22"/>
      <c r="X671" s="22"/>
      <c r="Y671" s="22"/>
      <c r="Z671" s="22"/>
      <c r="AA671" s="22"/>
    </row>
    <row r="672" hidden="1">
      <c r="A672" s="21"/>
      <c r="B672" s="22"/>
      <c r="C672" s="22"/>
      <c r="D672" s="22"/>
      <c r="E672" s="22"/>
      <c r="F672" s="63"/>
      <c r="G672" s="22"/>
      <c r="H672" s="22"/>
      <c r="I672" s="21"/>
      <c r="J672" s="22"/>
      <c r="K672" s="21"/>
      <c r="L672" s="21"/>
      <c r="M672" s="22"/>
      <c r="N672" s="21"/>
      <c r="O672" s="22"/>
      <c r="P672" s="22"/>
      <c r="Q672" s="22"/>
      <c r="R672" s="22"/>
      <c r="S672" s="22"/>
      <c r="T672" s="22"/>
      <c r="U672" s="22"/>
      <c r="V672" s="22"/>
      <c r="W672" s="22"/>
      <c r="X672" s="22"/>
      <c r="Y672" s="22"/>
      <c r="Z672" s="22"/>
      <c r="AA672" s="22"/>
    </row>
    <row r="673" hidden="1">
      <c r="A673" s="21"/>
      <c r="B673" s="22"/>
      <c r="C673" s="22"/>
      <c r="D673" s="22"/>
      <c r="E673" s="22"/>
      <c r="F673" s="63"/>
      <c r="G673" s="22"/>
      <c r="H673" s="22"/>
      <c r="I673" s="21"/>
      <c r="J673" s="22"/>
      <c r="K673" s="21"/>
      <c r="L673" s="21"/>
      <c r="M673" s="22"/>
      <c r="N673" s="21"/>
      <c r="O673" s="22"/>
      <c r="P673" s="22"/>
      <c r="Q673" s="22"/>
      <c r="R673" s="22"/>
      <c r="S673" s="22"/>
      <c r="T673" s="22"/>
      <c r="U673" s="22"/>
      <c r="V673" s="22"/>
      <c r="W673" s="22"/>
      <c r="X673" s="22"/>
      <c r="Y673" s="22"/>
      <c r="Z673" s="22"/>
      <c r="AA673" s="22"/>
    </row>
    <row r="674" hidden="1">
      <c r="A674" s="21"/>
      <c r="B674" s="22"/>
      <c r="C674" s="22"/>
      <c r="D674" s="22"/>
      <c r="E674" s="22"/>
      <c r="F674" s="63"/>
      <c r="G674" s="22"/>
      <c r="H674" s="22"/>
      <c r="I674" s="21"/>
      <c r="J674" s="22"/>
      <c r="K674" s="21"/>
      <c r="L674" s="21"/>
      <c r="M674" s="22"/>
      <c r="N674" s="21"/>
      <c r="O674" s="22"/>
      <c r="P674" s="22"/>
      <c r="Q674" s="22"/>
      <c r="R674" s="22"/>
      <c r="S674" s="22"/>
      <c r="T674" s="22"/>
      <c r="U674" s="22"/>
      <c r="V674" s="22"/>
      <c r="W674" s="22"/>
      <c r="X674" s="22"/>
      <c r="Y674" s="22"/>
      <c r="Z674" s="22"/>
      <c r="AA674" s="22"/>
    </row>
    <row r="675" hidden="1">
      <c r="A675" s="21"/>
      <c r="B675" s="22"/>
      <c r="C675" s="22"/>
      <c r="D675" s="22"/>
      <c r="E675" s="22"/>
      <c r="F675" s="63"/>
      <c r="G675" s="22"/>
      <c r="H675" s="22"/>
      <c r="I675" s="21"/>
      <c r="J675" s="22"/>
      <c r="K675" s="21"/>
      <c r="L675" s="21"/>
      <c r="M675" s="22"/>
      <c r="N675" s="21"/>
      <c r="O675" s="22"/>
      <c r="P675" s="22"/>
      <c r="Q675" s="22"/>
      <c r="R675" s="22"/>
      <c r="S675" s="22"/>
      <c r="T675" s="22"/>
      <c r="U675" s="22"/>
      <c r="V675" s="22"/>
      <c r="W675" s="22"/>
      <c r="X675" s="22"/>
      <c r="Y675" s="22"/>
      <c r="Z675" s="22"/>
      <c r="AA675" s="22"/>
    </row>
    <row r="676" hidden="1">
      <c r="A676" s="21"/>
      <c r="B676" s="22"/>
      <c r="C676" s="22"/>
      <c r="D676" s="22"/>
      <c r="E676" s="22"/>
      <c r="F676" s="63"/>
      <c r="G676" s="22"/>
      <c r="H676" s="22"/>
      <c r="I676" s="21"/>
      <c r="J676" s="22"/>
      <c r="K676" s="21"/>
      <c r="L676" s="21"/>
      <c r="M676" s="22"/>
      <c r="N676" s="21"/>
      <c r="O676" s="22"/>
      <c r="P676" s="22"/>
      <c r="Q676" s="22"/>
      <c r="R676" s="22"/>
      <c r="S676" s="22"/>
      <c r="T676" s="22"/>
      <c r="U676" s="22"/>
      <c r="V676" s="22"/>
      <c r="W676" s="22"/>
      <c r="X676" s="22"/>
      <c r="Y676" s="22"/>
      <c r="Z676" s="22"/>
      <c r="AA676" s="22"/>
    </row>
    <row r="677" hidden="1">
      <c r="A677" s="21"/>
      <c r="B677" s="22"/>
      <c r="C677" s="22"/>
      <c r="D677" s="22"/>
      <c r="E677" s="22"/>
      <c r="F677" s="63"/>
      <c r="G677" s="22"/>
      <c r="H677" s="22"/>
      <c r="I677" s="21"/>
      <c r="J677" s="22"/>
      <c r="K677" s="21"/>
      <c r="L677" s="21"/>
      <c r="M677" s="22"/>
      <c r="N677" s="21"/>
      <c r="O677" s="22"/>
      <c r="P677" s="22"/>
      <c r="Q677" s="22"/>
      <c r="R677" s="22"/>
      <c r="S677" s="22"/>
      <c r="T677" s="22"/>
      <c r="U677" s="22"/>
      <c r="V677" s="22"/>
      <c r="W677" s="22"/>
      <c r="X677" s="22"/>
      <c r="Y677" s="22"/>
      <c r="Z677" s="22"/>
      <c r="AA677" s="22"/>
    </row>
    <row r="678" hidden="1">
      <c r="A678" s="21"/>
      <c r="B678" s="22"/>
      <c r="C678" s="22"/>
      <c r="D678" s="22"/>
      <c r="E678" s="22"/>
      <c r="F678" s="63"/>
      <c r="G678" s="22"/>
      <c r="H678" s="22"/>
      <c r="I678" s="21"/>
      <c r="J678" s="22"/>
      <c r="K678" s="21"/>
      <c r="L678" s="21"/>
      <c r="M678" s="22"/>
      <c r="N678" s="21"/>
      <c r="O678" s="22"/>
      <c r="P678" s="22"/>
      <c r="Q678" s="22"/>
      <c r="R678" s="22"/>
      <c r="S678" s="22"/>
      <c r="T678" s="22"/>
      <c r="U678" s="22"/>
      <c r="V678" s="22"/>
      <c r="W678" s="22"/>
      <c r="X678" s="22"/>
      <c r="Y678" s="22"/>
      <c r="Z678" s="22"/>
      <c r="AA678" s="22"/>
    </row>
    <row r="679" hidden="1">
      <c r="A679" s="21"/>
      <c r="B679" s="22"/>
      <c r="C679" s="22"/>
      <c r="D679" s="22"/>
      <c r="E679" s="22"/>
      <c r="F679" s="63"/>
      <c r="G679" s="22"/>
      <c r="H679" s="22"/>
      <c r="I679" s="21"/>
      <c r="J679" s="22"/>
      <c r="K679" s="21"/>
      <c r="L679" s="21"/>
      <c r="M679" s="22"/>
      <c r="N679" s="21"/>
      <c r="O679" s="22"/>
      <c r="P679" s="22"/>
      <c r="Q679" s="22"/>
      <c r="R679" s="22"/>
      <c r="S679" s="22"/>
      <c r="T679" s="22"/>
      <c r="U679" s="22"/>
      <c r="V679" s="22"/>
      <c r="W679" s="22"/>
      <c r="X679" s="22"/>
      <c r="Y679" s="22"/>
      <c r="Z679" s="22"/>
      <c r="AA679" s="22"/>
    </row>
    <row r="680" hidden="1">
      <c r="A680" s="21"/>
      <c r="B680" s="22"/>
      <c r="C680" s="22"/>
      <c r="D680" s="22"/>
      <c r="E680" s="22"/>
      <c r="F680" s="63"/>
      <c r="G680" s="22"/>
      <c r="H680" s="22"/>
      <c r="I680" s="21"/>
      <c r="J680" s="22"/>
      <c r="K680" s="21"/>
      <c r="L680" s="21"/>
      <c r="M680" s="22"/>
      <c r="N680" s="21"/>
      <c r="O680" s="22"/>
      <c r="P680" s="22"/>
      <c r="Q680" s="22"/>
      <c r="R680" s="22"/>
      <c r="S680" s="22"/>
      <c r="T680" s="22"/>
      <c r="U680" s="22"/>
      <c r="V680" s="22"/>
      <c r="W680" s="22"/>
      <c r="X680" s="22"/>
      <c r="Y680" s="22"/>
      <c r="Z680" s="22"/>
      <c r="AA680" s="22"/>
    </row>
    <row r="681" hidden="1">
      <c r="A681" s="21"/>
      <c r="B681" s="22"/>
      <c r="C681" s="22"/>
      <c r="D681" s="22"/>
      <c r="E681" s="22"/>
      <c r="F681" s="63"/>
      <c r="G681" s="22"/>
      <c r="H681" s="22"/>
      <c r="I681" s="21"/>
      <c r="J681" s="22"/>
      <c r="K681" s="21"/>
      <c r="L681" s="21"/>
      <c r="M681" s="22"/>
      <c r="N681" s="21"/>
      <c r="O681" s="22"/>
      <c r="P681" s="22"/>
      <c r="Q681" s="22"/>
      <c r="R681" s="22"/>
      <c r="S681" s="22"/>
      <c r="T681" s="22"/>
      <c r="U681" s="22"/>
      <c r="V681" s="22"/>
      <c r="W681" s="22"/>
      <c r="X681" s="22"/>
      <c r="Y681" s="22"/>
      <c r="Z681" s="22"/>
      <c r="AA681" s="22"/>
    </row>
    <row r="682" hidden="1">
      <c r="A682" s="21"/>
      <c r="B682" s="22"/>
      <c r="C682" s="22"/>
      <c r="D682" s="22"/>
      <c r="E682" s="22"/>
      <c r="F682" s="63"/>
      <c r="G682" s="22"/>
      <c r="H682" s="22"/>
      <c r="I682" s="21"/>
      <c r="J682" s="22"/>
      <c r="K682" s="21"/>
      <c r="L682" s="21"/>
      <c r="M682" s="22"/>
      <c r="N682" s="21"/>
      <c r="O682" s="22"/>
      <c r="P682" s="22"/>
      <c r="Q682" s="22"/>
      <c r="R682" s="22"/>
      <c r="S682" s="22"/>
      <c r="T682" s="22"/>
      <c r="U682" s="22"/>
      <c r="V682" s="22"/>
      <c r="W682" s="22"/>
      <c r="X682" s="22"/>
      <c r="Y682" s="22"/>
      <c r="Z682" s="22"/>
      <c r="AA682" s="22"/>
    </row>
    <row r="683" hidden="1">
      <c r="A683" s="21"/>
      <c r="B683" s="22"/>
      <c r="C683" s="22"/>
      <c r="D683" s="22"/>
      <c r="E683" s="22"/>
      <c r="F683" s="63"/>
      <c r="G683" s="22"/>
      <c r="H683" s="22"/>
      <c r="I683" s="21"/>
      <c r="J683" s="22"/>
      <c r="K683" s="21"/>
      <c r="L683" s="21"/>
      <c r="M683" s="22"/>
      <c r="N683" s="21"/>
      <c r="O683" s="22"/>
      <c r="P683" s="22"/>
      <c r="Q683" s="22"/>
      <c r="R683" s="22"/>
      <c r="S683" s="22"/>
      <c r="T683" s="22"/>
      <c r="U683" s="22"/>
      <c r="V683" s="22"/>
      <c r="W683" s="22"/>
      <c r="X683" s="22"/>
      <c r="Y683" s="22"/>
      <c r="Z683" s="22"/>
      <c r="AA683" s="22"/>
    </row>
    <row r="684" hidden="1">
      <c r="A684" s="21"/>
      <c r="B684" s="22"/>
      <c r="C684" s="22"/>
      <c r="D684" s="22"/>
      <c r="E684" s="22"/>
      <c r="F684" s="63"/>
      <c r="G684" s="22"/>
      <c r="H684" s="22"/>
      <c r="I684" s="21"/>
      <c r="J684" s="22"/>
      <c r="K684" s="21"/>
      <c r="L684" s="21"/>
      <c r="M684" s="22"/>
      <c r="N684" s="21"/>
      <c r="O684" s="22"/>
      <c r="P684" s="22"/>
      <c r="Q684" s="22"/>
      <c r="R684" s="22"/>
      <c r="S684" s="22"/>
      <c r="T684" s="22"/>
      <c r="U684" s="22"/>
      <c r="V684" s="22"/>
      <c r="W684" s="22"/>
      <c r="X684" s="22"/>
      <c r="Y684" s="22"/>
      <c r="Z684" s="22"/>
      <c r="AA684" s="22"/>
    </row>
    <row r="685" hidden="1">
      <c r="A685" s="21"/>
      <c r="B685" s="22"/>
      <c r="C685" s="22"/>
      <c r="D685" s="22"/>
      <c r="E685" s="22"/>
      <c r="F685" s="63"/>
      <c r="G685" s="22"/>
      <c r="H685" s="22"/>
      <c r="I685" s="21"/>
      <c r="J685" s="22"/>
      <c r="K685" s="21"/>
      <c r="L685" s="21"/>
      <c r="M685" s="22"/>
      <c r="N685" s="21"/>
      <c r="O685" s="22"/>
      <c r="P685" s="22"/>
      <c r="Q685" s="22"/>
      <c r="R685" s="22"/>
      <c r="S685" s="22"/>
      <c r="T685" s="22"/>
      <c r="U685" s="22"/>
      <c r="V685" s="22"/>
      <c r="W685" s="22"/>
      <c r="X685" s="22"/>
      <c r="Y685" s="22"/>
      <c r="Z685" s="22"/>
      <c r="AA685" s="22"/>
    </row>
    <row r="686" hidden="1">
      <c r="A686" s="21"/>
      <c r="B686" s="22"/>
      <c r="C686" s="22"/>
      <c r="D686" s="22"/>
      <c r="E686" s="22"/>
      <c r="F686" s="63"/>
      <c r="G686" s="22"/>
      <c r="H686" s="22"/>
      <c r="I686" s="21"/>
      <c r="J686" s="22"/>
      <c r="K686" s="21"/>
      <c r="L686" s="21"/>
      <c r="M686" s="22"/>
      <c r="N686" s="21"/>
      <c r="O686" s="22"/>
      <c r="P686" s="22"/>
      <c r="Q686" s="22"/>
      <c r="R686" s="22"/>
      <c r="S686" s="22"/>
      <c r="T686" s="22"/>
      <c r="U686" s="22"/>
      <c r="V686" s="22"/>
      <c r="W686" s="22"/>
      <c r="X686" s="22"/>
      <c r="Y686" s="22"/>
      <c r="Z686" s="22"/>
      <c r="AA686" s="22"/>
    </row>
    <row r="687" hidden="1">
      <c r="A687" s="21"/>
      <c r="B687" s="22"/>
      <c r="C687" s="22"/>
      <c r="D687" s="22"/>
      <c r="E687" s="22"/>
      <c r="F687" s="63"/>
      <c r="G687" s="22"/>
      <c r="H687" s="22"/>
      <c r="I687" s="21"/>
      <c r="J687" s="22"/>
      <c r="K687" s="21"/>
      <c r="L687" s="21"/>
      <c r="M687" s="22"/>
      <c r="N687" s="21"/>
      <c r="O687" s="22"/>
      <c r="P687" s="22"/>
      <c r="Q687" s="22"/>
      <c r="R687" s="22"/>
      <c r="S687" s="22"/>
      <c r="T687" s="22"/>
      <c r="U687" s="22"/>
      <c r="V687" s="22"/>
      <c r="W687" s="22"/>
      <c r="X687" s="22"/>
      <c r="Y687" s="22"/>
      <c r="Z687" s="22"/>
      <c r="AA687" s="22"/>
    </row>
    <row r="688" hidden="1">
      <c r="A688" s="21"/>
      <c r="B688" s="22"/>
      <c r="C688" s="22"/>
      <c r="D688" s="22"/>
      <c r="E688" s="22"/>
      <c r="F688" s="63"/>
      <c r="G688" s="22"/>
      <c r="H688" s="22"/>
      <c r="I688" s="21"/>
      <c r="J688" s="22"/>
      <c r="K688" s="21"/>
      <c r="L688" s="21"/>
      <c r="M688" s="22"/>
      <c r="N688" s="21"/>
      <c r="O688" s="22"/>
      <c r="P688" s="22"/>
      <c r="Q688" s="22"/>
      <c r="R688" s="22"/>
      <c r="S688" s="22"/>
      <c r="T688" s="22"/>
      <c r="U688" s="22"/>
      <c r="V688" s="22"/>
      <c r="W688" s="22"/>
      <c r="X688" s="22"/>
      <c r="Y688" s="22"/>
      <c r="Z688" s="22"/>
      <c r="AA688" s="22"/>
    </row>
    <row r="689" hidden="1">
      <c r="A689" s="21"/>
      <c r="B689" s="22"/>
      <c r="C689" s="22"/>
      <c r="D689" s="22"/>
      <c r="E689" s="22"/>
      <c r="F689" s="63"/>
      <c r="G689" s="22"/>
      <c r="H689" s="22"/>
      <c r="I689" s="21"/>
      <c r="J689" s="22"/>
      <c r="K689" s="21"/>
      <c r="L689" s="21"/>
      <c r="M689" s="22"/>
      <c r="N689" s="21"/>
      <c r="O689" s="22"/>
      <c r="P689" s="22"/>
      <c r="Q689" s="22"/>
      <c r="R689" s="22"/>
      <c r="S689" s="22"/>
      <c r="T689" s="22"/>
      <c r="U689" s="22"/>
      <c r="V689" s="22"/>
      <c r="W689" s="22"/>
      <c r="X689" s="22"/>
      <c r="Y689" s="22"/>
      <c r="Z689" s="22"/>
      <c r="AA689" s="22"/>
    </row>
    <row r="690" hidden="1">
      <c r="A690" s="21"/>
      <c r="B690" s="22"/>
      <c r="C690" s="22"/>
      <c r="D690" s="22"/>
      <c r="E690" s="22"/>
      <c r="F690" s="63"/>
      <c r="G690" s="22"/>
      <c r="H690" s="22"/>
      <c r="I690" s="21"/>
      <c r="J690" s="22"/>
      <c r="K690" s="21"/>
      <c r="L690" s="21"/>
      <c r="M690" s="22"/>
      <c r="N690" s="21"/>
      <c r="O690" s="22"/>
      <c r="P690" s="22"/>
      <c r="Q690" s="22"/>
      <c r="R690" s="22"/>
      <c r="S690" s="22"/>
      <c r="T690" s="22"/>
      <c r="U690" s="22"/>
      <c r="V690" s="22"/>
      <c r="W690" s="22"/>
      <c r="X690" s="22"/>
      <c r="Y690" s="22"/>
      <c r="Z690" s="22"/>
      <c r="AA690" s="22"/>
    </row>
    <row r="691" hidden="1">
      <c r="A691" s="21"/>
      <c r="B691" s="22"/>
      <c r="C691" s="22"/>
      <c r="D691" s="22"/>
      <c r="E691" s="22"/>
      <c r="F691" s="63"/>
      <c r="G691" s="22"/>
      <c r="H691" s="22"/>
      <c r="I691" s="21"/>
      <c r="J691" s="22"/>
      <c r="K691" s="21"/>
      <c r="L691" s="21"/>
      <c r="M691" s="22"/>
      <c r="N691" s="21"/>
      <c r="O691" s="22"/>
      <c r="P691" s="22"/>
      <c r="Q691" s="22"/>
      <c r="R691" s="22"/>
      <c r="S691" s="22"/>
      <c r="T691" s="22"/>
      <c r="U691" s="22"/>
      <c r="V691" s="22"/>
      <c r="W691" s="22"/>
      <c r="X691" s="22"/>
      <c r="Y691" s="22"/>
      <c r="Z691" s="22"/>
      <c r="AA691" s="22"/>
    </row>
    <row r="692" hidden="1">
      <c r="A692" s="21"/>
      <c r="B692" s="22"/>
      <c r="C692" s="22"/>
      <c r="D692" s="22"/>
      <c r="E692" s="22"/>
      <c r="F692" s="63"/>
      <c r="G692" s="22"/>
      <c r="H692" s="22"/>
      <c r="I692" s="21"/>
      <c r="J692" s="22"/>
      <c r="K692" s="21"/>
      <c r="L692" s="21"/>
      <c r="M692" s="22"/>
      <c r="N692" s="21"/>
      <c r="O692" s="22"/>
      <c r="P692" s="22"/>
      <c r="Q692" s="22"/>
      <c r="R692" s="22"/>
      <c r="S692" s="22"/>
      <c r="T692" s="22"/>
      <c r="U692" s="22"/>
      <c r="V692" s="22"/>
      <c r="W692" s="22"/>
      <c r="X692" s="22"/>
      <c r="Y692" s="22"/>
      <c r="Z692" s="22"/>
      <c r="AA692" s="22"/>
    </row>
    <row r="693" hidden="1">
      <c r="A693" s="21"/>
      <c r="B693" s="22"/>
      <c r="C693" s="22"/>
      <c r="D693" s="22"/>
      <c r="E693" s="22"/>
      <c r="F693" s="63"/>
      <c r="G693" s="22"/>
      <c r="H693" s="22"/>
      <c r="I693" s="21"/>
      <c r="J693" s="22"/>
      <c r="K693" s="21"/>
      <c r="L693" s="21"/>
      <c r="M693" s="22"/>
      <c r="N693" s="21"/>
      <c r="O693" s="22"/>
      <c r="P693" s="22"/>
      <c r="Q693" s="22"/>
      <c r="R693" s="22"/>
      <c r="S693" s="22"/>
      <c r="T693" s="22"/>
      <c r="U693" s="22"/>
      <c r="V693" s="22"/>
      <c r="W693" s="22"/>
      <c r="X693" s="22"/>
      <c r="Y693" s="22"/>
      <c r="Z693" s="22"/>
      <c r="AA693" s="22"/>
    </row>
    <row r="694" hidden="1">
      <c r="A694" s="21"/>
      <c r="B694" s="22"/>
      <c r="C694" s="22"/>
      <c r="D694" s="22"/>
      <c r="E694" s="22"/>
      <c r="F694" s="63"/>
      <c r="G694" s="22"/>
      <c r="H694" s="22"/>
      <c r="I694" s="21"/>
      <c r="J694" s="22"/>
      <c r="K694" s="21"/>
      <c r="L694" s="21"/>
      <c r="M694" s="22"/>
      <c r="N694" s="21"/>
      <c r="O694" s="22"/>
      <c r="P694" s="22"/>
      <c r="Q694" s="22"/>
      <c r="R694" s="22"/>
      <c r="S694" s="22"/>
      <c r="T694" s="22"/>
      <c r="U694" s="22"/>
      <c r="V694" s="22"/>
      <c r="W694" s="22"/>
      <c r="X694" s="22"/>
      <c r="Y694" s="22"/>
      <c r="Z694" s="22"/>
      <c r="AA694" s="22"/>
    </row>
    <row r="695" hidden="1">
      <c r="A695" s="21"/>
      <c r="B695" s="22"/>
      <c r="C695" s="22"/>
      <c r="D695" s="22"/>
      <c r="E695" s="22"/>
      <c r="F695" s="63"/>
      <c r="G695" s="22"/>
      <c r="H695" s="22"/>
      <c r="I695" s="21"/>
      <c r="J695" s="22"/>
      <c r="K695" s="21"/>
      <c r="L695" s="21"/>
      <c r="M695" s="22"/>
      <c r="N695" s="21"/>
      <c r="O695" s="22"/>
      <c r="P695" s="22"/>
      <c r="Q695" s="22"/>
      <c r="R695" s="22"/>
      <c r="S695" s="22"/>
      <c r="T695" s="22"/>
      <c r="U695" s="22"/>
      <c r="V695" s="22"/>
      <c r="W695" s="22"/>
      <c r="X695" s="22"/>
      <c r="Y695" s="22"/>
      <c r="Z695" s="22"/>
      <c r="AA695" s="22"/>
    </row>
    <row r="696" hidden="1">
      <c r="A696" s="21"/>
      <c r="B696" s="22"/>
      <c r="C696" s="22"/>
      <c r="D696" s="22"/>
      <c r="E696" s="22"/>
      <c r="F696" s="63"/>
      <c r="G696" s="22"/>
      <c r="H696" s="22"/>
      <c r="I696" s="21"/>
      <c r="J696" s="22"/>
      <c r="K696" s="21"/>
      <c r="L696" s="21"/>
      <c r="M696" s="22"/>
      <c r="N696" s="21"/>
      <c r="O696" s="22"/>
      <c r="P696" s="22"/>
      <c r="Q696" s="22"/>
      <c r="R696" s="22"/>
      <c r="S696" s="22"/>
      <c r="T696" s="22"/>
      <c r="U696" s="22"/>
      <c r="V696" s="22"/>
      <c r="W696" s="22"/>
      <c r="X696" s="22"/>
      <c r="Y696" s="22"/>
      <c r="Z696" s="22"/>
      <c r="AA696" s="22"/>
    </row>
    <row r="697" hidden="1">
      <c r="A697" s="21"/>
      <c r="B697" s="22"/>
      <c r="C697" s="22"/>
      <c r="D697" s="22"/>
      <c r="E697" s="22"/>
      <c r="F697" s="63"/>
      <c r="G697" s="22"/>
      <c r="H697" s="22"/>
      <c r="I697" s="21"/>
      <c r="J697" s="22"/>
      <c r="K697" s="21"/>
      <c r="L697" s="21"/>
      <c r="M697" s="22"/>
      <c r="N697" s="21"/>
      <c r="O697" s="22"/>
      <c r="P697" s="22"/>
      <c r="Q697" s="22"/>
      <c r="R697" s="22"/>
      <c r="S697" s="22"/>
      <c r="T697" s="22"/>
      <c r="U697" s="22"/>
      <c r="V697" s="22"/>
      <c r="W697" s="22"/>
      <c r="X697" s="22"/>
      <c r="Y697" s="22"/>
      <c r="Z697" s="22"/>
      <c r="AA697" s="22"/>
    </row>
    <row r="698" hidden="1">
      <c r="A698" s="21"/>
      <c r="B698" s="22"/>
      <c r="C698" s="22"/>
      <c r="D698" s="22"/>
      <c r="E698" s="22"/>
      <c r="F698" s="63"/>
      <c r="G698" s="22"/>
      <c r="H698" s="22"/>
      <c r="I698" s="21"/>
      <c r="J698" s="22"/>
      <c r="K698" s="21"/>
      <c r="L698" s="21"/>
      <c r="M698" s="22"/>
      <c r="N698" s="21"/>
      <c r="O698" s="22"/>
      <c r="P698" s="22"/>
      <c r="Q698" s="22"/>
      <c r="R698" s="22"/>
      <c r="S698" s="22"/>
      <c r="T698" s="22"/>
      <c r="U698" s="22"/>
      <c r="V698" s="22"/>
      <c r="W698" s="22"/>
      <c r="X698" s="22"/>
      <c r="Y698" s="22"/>
      <c r="Z698" s="22"/>
      <c r="AA698" s="22"/>
    </row>
    <row r="699" hidden="1">
      <c r="A699" s="21"/>
      <c r="B699" s="22"/>
      <c r="C699" s="22"/>
      <c r="D699" s="22"/>
      <c r="E699" s="22"/>
      <c r="F699" s="63"/>
      <c r="G699" s="22"/>
      <c r="H699" s="22"/>
      <c r="I699" s="21"/>
      <c r="J699" s="22"/>
      <c r="K699" s="21"/>
      <c r="L699" s="21"/>
      <c r="M699" s="22"/>
      <c r="N699" s="21"/>
      <c r="O699" s="22"/>
      <c r="P699" s="22"/>
      <c r="Q699" s="22"/>
      <c r="R699" s="22"/>
      <c r="S699" s="22"/>
      <c r="T699" s="22"/>
      <c r="U699" s="22"/>
      <c r="V699" s="22"/>
      <c r="W699" s="22"/>
      <c r="X699" s="22"/>
      <c r="Y699" s="22"/>
      <c r="Z699" s="22"/>
      <c r="AA699" s="22"/>
    </row>
    <row r="700" hidden="1">
      <c r="A700" s="21"/>
      <c r="B700" s="22"/>
      <c r="C700" s="22"/>
      <c r="D700" s="22"/>
      <c r="E700" s="22"/>
      <c r="F700" s="63"/>
      <c r="G700" s="22"/>
      <c r="H700" s="22"/>
      <c r="I700" s="21"/>
      <c r="J700" s="22"/>
      <c r="K700" s="21"/>
      <c r="L700" s="21"/>
      <c r="M700" s="22"/>
      <c r="N700" s="21"/>
      <c r="O700" s="22"/>
      <c r="P700" s="22"/>
      <c r="Q700" s="22"/>
      <c r="R700" s="22"/>
      <c r="S700" s="22"/>
      <c r="T700" s="22"/>
      <c r="U700" s="22"/>
      <c r="V700" s="22"/>
      <c r="W700" s="22"/>
      <c r="X700" s="22"/>
      <c r="Y700" s="22"/>
      <c r="Z700" s="22"/>
      <c r="AA700" s="22"/>
    </row>
    <row r="701" hidden="1">
      <c r="A701" s="21"/>
      <c r="B701" s="22"/>
      <c r="C701" s="22"/>
      <c r="D701" s="22"/>
      <c r="E701" s="22"/>
      <c r="F701" s="63"/>
      <c r="G701" s="22"/>
      <c r="H701" s="22"/>
      <c r="I701" s="21"/>
      <c r="J701" s="22"/>
      <c r="K701" s="21"/>
      <c r="L701" s="21"/>
      <c r="M701" s="22"/>
      <c r="N701" s="21"/>
      <c r="O701" s="22"/>
      <c r="P701" s="22"/>
      <c r="Q701" s="22"/>
      <c r="R701" s="22"/>
      <c r="S701" s="22"/>
      <c r="T701" s="22"/>
      <c r="U701" s="22"/>
      <c r="V701" s="22"/>
      <c r="W701" s="22"/>
      <c r="X701" s="22"/>
      <c r="Y701" s="22"/>
      <c r="Z701" s="22"/>
      <c r="AA701" s="22"/>
    </row>
    <row r="702" hidden="1">
      <c r="A702" s="21"/>
      <c r="B702" s="22"/>
      <c r="C702" s="22"/>
      <c r="D702" s="22"/>
      <c r="E702" s="22"/>
      <c r="F702" s="63"/>
      <c r="G702" s="22"/>
      <c r="H702" s="22"/>
      <c r="I702" s="21"/>
      <c r="J702" s="22"/>
      <c r="K702" s="21"/>
      <c r="L702" s="21"/>
      <c r="M702" s="22"/>
      <c r="N702" s="21"/>
      <c r="O702" s="22"/>
      <c r="P702" s="22"/>
      <c r="Q702" s="22"/>
      <c r="R702" s="22"/>
      <c r="S702" s="22"/>
      <c r="T702" s="22"/>
      <c r="U702" s="22"/>
      <c r="V702" s="22"/>
      <c r="W702" s="22"/>
      <c r="X702" s="22"/>
      <c r="Y702" s="22"/>
      <c r="Z702" s="22"/>
      <c r="AA702" s="22"/>
    </row>
    <row r="703" hidden="1">
      <c r="A703" s="21"/>
      <c r="B703" s="22"/>
      <c r="C703" s="22"/>
      <c r="D703" s="22"/>
      <c r="E703" s="22"/>
      <c r="F703" s="63"/>
      <c r="G703" s="22"/>
      <c r="H703" s="22"/>
      <c r="I703" s="21"/>
      <c r="J703" s="22"/>
      <c r="K703" s="21"/>
      <c r="L703" s="21"/>
      <c r="M703" s="22"/>
      <c r="N703" s="21"/>
      <c r="O703" s="22"/>
      <c r="P703" s="22"/>
      <c r="Q703" s="22"/>
      <c r="R703" s="22"/>
      <c r="S703" s="22"/>
      <c r="T703" s="22"/>
      <c r="U703" s="22"/>
      <c r="V703" s="22"/>
      <c r="W703" s="22"/>
      <c r="X703" s="22"/>
      <c r="Y703" s="22"/>
      <c r="Z703" s="22"/>
      <c r="AA703" s="22"/>
    </row>
    <row r="704" hidden="1">
      <c r="A704" s="21"/>
      <c r="B704" s="22"/>
      <c r="C704" s="22"/>
      <c r="D704" s="22"/>
      <c r="E704" s="22"/>
      <c r="F704" s="63"/>
      <c r="G704" s="22"/>
      <c r="H704" s="22"/>
      <c r="I704" s="21"/>
      <c r="J704" s="22"/>
      <c r="K704" s="21"/>
      <c r="L704" s="21"/>
      <c r="M704" s="22"/>
      <c r="N704" s="21"/>
      <c r="O704" s="22"/>
      <c r="P704" s="22"/>
      <c r="Q704" s="22"/>
      <c r="R704" s="22"/>
      <c r="S704" s="22"/>
      <c r="T704" s="22"/>
      <c r="U704" s="22"/>
      <c r="V704" s="22"/>
      <c r="W704" s="22"/>
      <c r="X704" s="22"/>
      <c r="Y704" s="22"/>
      <c r="Z704" s="22"/>
      <c r="AA704" s="22"/>
    </row>
    <row r="705" hidden="1">
      <c r="A705" s="21"/>
      <c r="B705" s="22"/>
      <c r="C705" s="22"/>
      <c r="D705" s="22"/>
      <c r="E705" s="22"/>
      <c r="F705" s="63"/>
      <c r="G705" s="22"/>
      <c r="H705" s="22"/>
      <c r="I705" s="21"/>
      <c r="J705" s="22"/>
      <c r="K705" s="21"/>
      <c r="L705" s="21"/>
      <c r="M705" s="22"/>
      <c r="N705" s="21"/>
      <c r="O705" s="22"/>
      <c r="P705" s="22"/>
      <c r="Q705" s="22"/>
      <c r="R705" s="22"/>
      <c r="S705" s="22"/>
      <c r="T705" s="22"/>
      <c r="U705" s="22"/>
      <c r="V705" s="22"/>
      <c r="W705" s="22"/>
      <c r="X705" s="22"/>
      <c r="Y705" s="22"/>
      <c r="Z705" s="22"/>
      <c r="AA705" s="22"/>
    </row>
    <row r="706" hidden="1">
      <c r="A706" s="21"/>
      <c r="B706" s="22"/>
      <c r="C706" s="22"/>
      <c r="D706" s="22"/>
      <c r="E706" s="22"/>
      <c r="F706" s="63"/>
      <c r="G706" s="22"/>
      <c r="H706" s="22"/>
      <c r="I706" s="21"/>
      <c r="J706" s="22"/>
      <c r="K706" s="21"/>
      <c r="L706" s="21"/>
      <c r="M706" s="22"/>
      <c r="N706" s="21"/>
      <c r="O706" s="22"/>
      <c r="P706" s="22"/>
      <c r="Q706" s="22"/>
      <c r="R706" s="22"/>
      <c r="S706" s="22"/>
      <c r="T706" s="22"/>
      <c r="U706" s="22"/>
      <c r="V706" s="22"/>
      <c r="W706" s="22"/>
      <c r="X706" s="22"/>
      <c r="Y706" s="22"/>
      <c r="Z706" s="22"/>
      <c r="AA706" s="22"/>
    </row>
    <row r="707" hidden="1">
      <c r="A707" s="21"/>
      <c r="B707" s="22"/>
      <c r="C707" s="22"/>
      <c r="D707" s="22"/>
      <c r="E707" s="22"/>
      <c r="F707" s="63"/>
      <c r="G707" s="22"/>
      <c r="H707" s="22"/>
      <c r="I707" s="21"/>
      <c r="J707" s="22"/>
      <c r="K707" s="21"/>
      <c r="L707" s="21"/>
      <c r="M707" s="22"/>
      <c r="N707" s="21"/>
      <c r="O707" s="22"/>
      <c r="P707" s="22"/>
      <c r="Q707" s="22"/>
      <c r="R707" s="22"/>
      <c r="S707" s="22"/>
      <c r="T707" s="22"/>
      <c r="U707" s="22"/>
      <c r="V707" s="22"/>
      <c r="W707" s="22"/>
      <c r="X707" s="22"/>
      <c r="Y707" s="22"/>
      <c r="Z707" s="22"/>
      <c r="AA707" s="22"/>
    </row>
    <row r="708" hidden="1">
      <c r="A708" s="21"/>
      <c r="B708" s="22"/>
      <c r="C708" s="22"/>
      <c r="D708" s="22"/>
      <c r="E708" s="22"/>
      <c r="F708" s="63"/>
      <c r="G708" s="22"/>
      <c r="H708" s="22"/>
      <c r="I708" s="21"/>
      <c r="J708" s="22"/>
      <c r="K708" s="21"/>
      <c r="L708" s="21"/>
      <c r="M708" s="22"/>
      <c r="N708" s="21"/>
      <c r="O708" s="22"/>
      <c r="P708" s="22"/>
      <c r="Q708" s="22"/>
      <c r="R708" s="22"/>
      <c r="S708" s="22"/>
      <c r="T708" s="22"/>
      <c r="U708" s="22"/>
      <c r="V708" s="22"/>
      <c r="W708" s="22"/>
      <c r="X708" s="22"/>
      <c r="Y708" s="22"/>
      <c r="Z708" s="22"/>
      <c r="AA708" s="22"/>
    </row>
    <row r="709" hidden="1">
      <c r="A709" s="21"/>
      <c r="B709" s="22"/>
      <c r="C709" s="22"/>
      <c r="D709" s="22"/>
      <c r="E709" s="22"/>
      <c r="F709" s="63"/>
      <c r="G709" s="22"/>
      <c r="H709" s="22"/>
      <c r="I709" s="21"/>
      <c r="J709" s="22"/>
      <c r="K709" s="21"/>
      <c r="L709" s="21"/>
      <c r="M709" s="22"/>
      <c r="N709" s="21"/>
      <c r="O709" s="22"/>
      <c r="P709" s="22"/>
      <c r="Q709" s="22"/>
      <c r="R709" s="22"/>
      <c r="S709" s="22"/>
      <c r="T709" s="22"/>
      <c r="U709" s="22"/>
      <c r="V709" s="22"/>
      <c r="W709" s="22"/>
      <c r="X709" s="22"/>
      <c r="Y709" s="22"/>
      <c r="Z709" s="22"/>
      <c r="AA709" s="22"/>
    </row>
    <row r="710" hidden="1">
      <c r="A710" s="21"/>
      <c r="B710" s="22"/>
      <c r="C710" s="22"/>
      <c r="D710" s="22"/>
      <c r="E710" s="22"/>
      <c r="F710" s="63"/>
      <c r="G710" s="22"/>
      <c r="H710" s="22"/>
      <c r="I710" s="21"/>
      <c r="J710" s="22"/>
      <c r="K710" s="21"/>
      <c r="L710" s="21"/>
      <c r="M710" s="22"/>
      <c r="N710" s="21"/>
      <c r="O710" s="22"/>
      <c r="P710" s="22"/>
      <c r="Q710" s="22"/>
      <c r="R710" s="22"/>
      <c r="S710" s="22"/>
      <c r="T710" s="22"/>
      <c r="U710" s="22"/>
      <c r="V710" s="22"/>
      <c r="W710" s="22"/>
      <c r="X710" s="22"/>
      <c r="Y710" s="22"/>
      <c r="Z710" s="22"/>
      <c r="AA710" s="22"/>
    </row>
    <row r="711" hidden="1">
      <c r="A711" s="21"/>
      <c r="B711" s="22"/>
      <c r="C711" s="22"/>
      <c r="D711" s="22"/>
      <c r="E711" s="22"/>
      <c r="F711" s="63"/>
      <c r="G711" s="22"/>
      <c r="H711" s="22"/>
      <c r="I711" s="21"/>
      <c r="J711" s="22"/>
      <c r="K711" s="21"/>
      <c r="L711" s="21"/>
      <c r="M711" s="22"/>
      <c r="N711" s="21"/>
      <c r="O711" s="22"/>
      <c r="P711" s="22"/>
      <c r="Q711" s="22"/>
      <c r="R711" s="22"/>
      <c r="S711" s="22"/>
      <c r="T711" s="22"/>
      <c r="U711" s="22"/>
      <c r="V711" s="22"/>
      <c r="W711" s="22"/>
      <c r="X711" s="22"/>
      <c r="Y711" s="22"/>
      <c r="Z711" s="22"/>
      <c r="AA711" s="22"/>
    </row>
    <row r="712" hidden="1">
      <c r="A712" s="21"/>
      <c r="B712" s="22"/>
      <c r="C712" s="22"/>
      <c r="D712" s="22"/>
      <c r="E712" s="22"/>
      <c r="F712" s="63"/>
      <c r="G712" s="22"/>
      <c r="H712" s="22"/>
      <c r="I712" s="21"/>
      <c r="J712" s="22"/>
      <c r="K712" s="21"/>
      <c r="L712" s="21"/>
      <c r="M712" s="22"/>
      <c r="N712" s="21"/>
      <c r="O712" s="22"/>
      <c r="P712" s="22"/>
      <c r="Q712" s="22"/>
      <c r="R712" s="22"/>
      <c r="S712" s="22"/>
      <c r="T712" s="22"/>
      <c r="U712" s="22"/>
      <c r="V712" s="22"/>
      <c r="W712" s="22"/>
      <c r="X712" s="22"/>
      <c r="Y712" s="22"/>
      <c r="Z712" s="22"/>
      <c r="AA712" s="22"/>
    </row>
    <row r="713" hidden="1">
      <c r="A713" s="21"/>
      <c r="B713" s="22"/>
      <c r="C713" s="22"/>
      <c r="D713" s="22"/>
      <c r="E713" s="22"/>
      <c r="F713" s="63"/>
      <c r="G713" s="22"/>
      <c r="H713" s="22"/>
      <c r="I713" s="21"/>
      <c r="J713" s="22"/>
      <c r="K713" s="21"/>
      <c r="L713" s="21"/>
      <c r="M713" s="22"/>
      <c r="N713" s="21"/>
      <c r="O713" s="22"/>
      <c r="P713" s="22"/>
      <c r="Q713" s="22"/>
      <c r="R713" s="22"/>
      <c r="S713" s="22"/>
      <c r="T713" s="22"/>
      <c r="U713" s="22"/>
      <c r="V713" s="22"/>
      <c r="W713" s="22"/>
      <c r="X713" s="22"/>
      <c r="Y713" s="22"/>
      <c r="Z713" s="22"/>
      <c r="AA713" s="22"/>
    </row>
    <row r="714" hidden="1">
      <c r="A714" s="21"/>
      <c r="B714" s="22"/>
      <c r="C714" s="22"/>
      <c r="D714" s="22"/>
      <c r="E714" s="22"/>
      <c r="F714" s="63"/>
      <c r="G714" s="22"/>
      <c r="H714" s="22"/>
      <c r="I714" s="21"/>
      <c r="J714" s="22"/>
      <c r="K714" s="21"/>
      <c r="L714" s="21"/>
      <c r="M714" s="22"/>
      <c r="N714" s="21"/>
      <c r="O714" s="22"/>
      <c r="P714" s="22"/>
      <c r="Q714" s="22"/>
      <c r="R714" s="22"/>
      <c r="S714" s="22"/>
      <c r="T714" s="22"/>
      <c r="U714" s="22"/>
      <c r="V714" s="22"/>
      <c r="W714" s="22"/>
      <c r="X714" s="22"/>
      <c r="Y714" s="22"/>
      <c r="Z714" s="22"/>
      <c r="AA714" s="22"/>
    </row>
    <row r="715" hidden="1">
      <c r="A715" s="21"/>
      <c r="B715" s="22"/>
      <c r="C715" s="22"/>
      <c r="D715" s="22"/>
      <c r="E715" s="22"/>
      <c r="F715" s="63"/>
      <c r="G715" s="22"/>
      <c r="H715" s="22"/>
      <c r="I715" s="21"/>
      <c r="J715" s="22"/>
      <c r="K715" s="21"/>
      <c r="L715" s="21"/>
      <c r="M715" s="22"/>
      <c r="N715" s="21"/>
      <c r="O715" s="22"/>
      <c r="P715" s="22"/>
      <c r="Q715" s="22"/>
      <c r="R715" s="22"/>
      <c r="S715" s="22"/>
      <c r="T715" s="22"/>
      <c r="U715" s="22"/>
      <c r="V715" s="22"/>
      <c r="W715" s="22"/>
      <c r="X715" s="22"/>
      <c r="Y715" s="22"/>
      <c r="Z715" s="22"/>
      <c r="AA715" s="22"/>
    </row>
    <row r="716" hidden="1">
      <c r="A716" s="21"/>
      <c r="B716" s="22"/>
      <c r="C716" s="22"/>
      <c r="D716" s="22"/>
      <c r="E716" s="22"/>
      <c r="F716" s="63"/>
      <c r="G716" s="22"/>
      <c r="H716" s="22"/>
      <c r="I716" s="21"/>
      <c r="J716" s="22"/>
      <c r="K716" s="21"/>
      <c r="L716" s="21"/>
      <c r="M716" s="22"/>
      <c r="N716" s="21"/>
      <c r="O716" s="22"/>
      <c r="P716" s="22"/>
      <c r="Q716" s="22"/>
      <c r="R716" s="22"/>
      <c r="S716" s="22"/>
      <c r="T716" s="22"/>
      <c r="U716" s="22"/>
      <c r="V716" s="22"/>
      <c r="W716" s="22"/>
      <c r="X716" s="22"/>
      <c r="Y716" s="22"/>
      <c r="Z716" s="22"/>
      <c r="AA716" s="22"/>
    </row>
    <row r="717" hidden="1">
      <c r="A717" s="21"/>
      <c r="B717" s="22"/>
      <c r="C717" s="22"/>
      <c r="D717" s="22"/>
      <c r="E717" s="22"/>
      <c r="F717" s="63"/>
      <c r="G717" s="22"/>
      <c r="H717" s="22"/>
      <c r="I717" s="21"/>
      <c r="J717" s="22"/>
      <c r="K717" s="21"/>
      <c r="L717" s="21"/>
      <c r="M717" s="22"/>
      <c r="N717" s="21"/>
      <c r="O717" s="22"/>
      <c r="P717" s="22"/>
      <c r="Q717" s="22"/>
      <c r="R717" s="22"/>
      <c r="S717" s="22"/>
      <c r="T717" s="22"/>
      <c r="U717" s="22"/>
      <c r="V717" s="22"/>
      <c r="W717" s="22"/>
      <c r="X717" s="22"/>
      <c r="Y717" s="22"/>
      <c r="Z717" s="22"/>
      <c r="AA717" s="22"/>
    </row>
    <row r="718" hidden="1">
      <c r="A718" s="21"/>
      <c r="B718" s="22"/>
      <c r="C718" s="22"/>
      <c r="D718" s="22"/>
      <c r="E718" s="22"/>
      <c r="F718" s="63"/>
      <c r="G718" s="22"/>
      <c r="H718" s="22"/>
      <c r="I718" s="21"/>
      <c r="J718" s="22"/>
      <c r="K718" s="21"/>
      <c r="L718" s="21"/>
      <c r="M718" s="22"/>
      <c r="N718" s="21"/>
      <c r="O718" s="22"/>
      <c r="P718" s="22"/>
      <c r="Q718" s="22"/>
      <c r="R718" s="22"/>
      <c r="S718" s="22"/>
      <c r="T718" s="22"/>
      <c r="U718" s="22"/>
      <c r="V718" s="22"/>
      <c r="W718" s="22"/>
      <c r="X718" s="22"/>
      <c r="Y718" s="22"/>
      <c r="Z718" s="22"/>
      <c r="AA718" s="22"/>
    </row>
    <row r="719" hidden="1">
      <c r="A719" s="21"/>
      <c r="B719" s="22"/>
      <c r="C719" s="22"/>
      <c r="D719" s="22"/>
      <c r="E719" s="22"/>
      <c r="F719" s="63"/>
      <c r="G719" s="22"/>
      <c r="H719" s="22"/>
      <c r="I719" s="21"/>
      <c r="J719" s="22"/>
      <c r="K719" s="21"/>
      <c r="L719" s="21"/>
      <c r="M719" s="22"/>
      <c r="N719" s="21"/>
      <c r="O719" s="22"/>
      <c r="P719" s="22"/>
      <c r="Q719" s="22"/>
      <c r="R719" s="22"/>
      <c r="S719" s="22"/>
      <c r="T719" s="22"/>
      <c r="U719" s="22"/>
      <c r="V719" s="22"/>
      <c r="W719" s="22"/>
      <c r="X719" s="22"/>
      <c r="Y719" s="22"/>
      <c r="Z719" s="22"/>
      <c r="AA719" s="22"/>
    </row>
    <row r="720" hidden="1">
      <c r="A720" s="21"/>
      <c r="B720" s="22"/>
      <c r="C720" s="22"/>
      <c r="D720" s="22"/>
      <c r="E720" s="22"/>
      <c r="F720" s="63"/>
      <c r="G720" s="22"/>
      <c r="H720" s="22"/>
      <c r="I720" s="21"/>
      <c r="J720" s="22"/>
      <c r="K720" s="21"/>
      <c r="L720" s="21"/>
      <c r="M720" s="22"/>
      <c r="N720" s="21"/>
      <c r="O720" s="22"/>
      <c r="P720" s="22"/>
      <c r="Q720" s="22"/>
      <c r="R720" s="22"/>
      <c r="S720" s="22"/>
      <c r="T720" s="22"/>
      <c r="U720" s="22"/>
      <c r="V720" s="22"/>
      <c r="W720" s="22"/>
      <c r="X720" s="22"/>
      <c r="Y720" s="22"/>
      <c r="Z720" s="22"/>
      <c r="AA720" s="22"/>
    </row>
    <row r="721" hidden="1">
      <c r="A721" s="21"/>
      <c r="B721" s="22"/>
      <c r="C721" s="22"/>
      <c r="D721" s="22"/>
      <c r="E721" s="22"/>
      <c r="F721" s="63"/>
      <c r="G721" s="22"/>
      <c r="H721" s="22"/>
      <c r="I721" s="21"/>
      <c r="J721" s="22"/>
      <c r="K721" s="21"/>
      <c r="L721" s="21"/>
      <c r="M721" s="22"/>
      <c r="N721" s="21"/>
      <c r="O721" s="22"/>
      <c r="P721" s="22"/>
      <c r="Q721" s="22"/>
      <c r="R721" s="22"/>
      <c r="S721" s="22"/>
      <c r="T721" s="22"/>
      <c r="U721" s="22"/>
      <c r="V721" s="22"/>
      <c r="W721" s="22"/>
      <c r="X721" s="22"/>
      <c r="Y721" s="22"/>
      <c r="Z721" s="22"/>
      <c r="AA721" s="22"/>
    </row>
    <row r="722" hidden="1">
      <c r="A722" s="21"/>
      <c r="B722" s="22"/>
      <c r="C722" s="22"/>
      <c r="D722" s="22"/>
      <c r="E722" s="22"/>
      <c r="F722" s="63"/>
      <c r="G722" s="22"/>
      <c r="H722" s="22"/>
      <c r="I722" s="21"/>
      <c r="J722" s="22"/>
      <c r="K722" s="21"/>
      <c r="L722" s="21"/>
      <c r="M722" s="22"/>
      <c r="N722" s="21"/>
      <c r="O722" s="22"/>
      <c r="P722" s="22"/>
      <c r="Q722" s="22"/>
      <c r="R722" s="22"/>
      <c r="S722" s="22"/>
      <c r="T722" s="22"/>
      <c r="U722" s="22"/>
      <c r="V722" s="22"/>
      <c r="W722" s="22"/>
      <c r="X722" s="22"/>
      <c r="Y722" s="22"/>
      <c r="Z722" s="22"/>
      <c r="AA722" s="22"/>
    </row>
    <row r="723" hidden="1">
      <c r="A723" s="21"/>
      <c r="B723" s="22"/>
      <c r="C723" s="22"/>
      <c r="D723" s="22"/>
      <c r="E723" s="22"/>
      <c r="F723" s="63"/>
      <c r="G723" s="22"/>
      <c r="H723" s="22"/>
      <c r="I723" s="21"/>
      <c r="J723" s="22"/>
      <c r="K723" s="21"/>
      <c r="L723" s="21"/>
      <c r="M723" s="22"/>
      <c r="N723" s="21"/>
      <c r="O723" s="22"/>
      <c r="P723" s="22"/>
      <c r="Q723" s="22"/>
      <c r="R723" s="22"/>
      <c r="S723" s="22"/>
      <c r="T723" s="22"/>
      <c r="U723" s="22"/>
      <c r="V723" s="22"/>
      <c r="W723" s="22"/>
      <c r="X723" s="22"/>
      <c r="Y723" s="22"/>
      <c r="Z723" s="22"/>
      <c r="AA723" s="22"/>
    </row>
    <row r="724" hidden="1">
      <c r="A724" s="21"/>
      <c r="B724" s="22"/>
      <c r="C724" s="22"/>
      <c r="D724" s="22"/>
      <c r="E724" s="22"/>
      <c r="F724" s="63"/>
      <c r="G724" s="22"/>
      <c r="H724" s="22"/>
      <c r="I724" s="21"/>
      <c r="J724" s="22"/>
      <c r="K724" s="21"/>
      <c r="L724" s="21"/>
      <c r="M724" s="22"/>
      <c r="N724" s="21"/>
      <c r="O724" s="22"/>
      <c r="P724" s="22"/>
      <c r="Q724" s="22"/>
      <c r="R724" s="22"/>
      <c r="S724" s="22"/>
      <c r="T724" s="22"/>
      <c r="U724" s="22"/>
      <c r="V724" s="22"/>
      <c r="W724" s="22"/>
      <c r="X724" s="22"/>
      <c r="Y724" s="22"/>
      <c r="Z724" s="22"/>
      <c r="AA724" s="22"/>
    </row>
    <row r="725" hidden="1">
      <c r="A725" s="21"/>
      <c r="B725" s="22"/>
      <c r="C725" s="22"/>
      <c r="D725" s="22"/>
      <c r="E725" s="22"/>
      <c r="F725" s="63"/>
      <c r="G725" s="22"/>
      <c r="H725" s="22"/>
      <c r="I725" s="21"/>
      <c r="J725" s="22"/>
      <c r="K725" s="21"/>
      <c r="L725" s="21"/>
      <c r="M725" s="22"/>
      <c r="N725" s="21"/>
      <c r="O725" s="22"/>
      <c r="P725" s="22"/>
      <c r="Q725" s="22"/>
      <c r="R725" s="22"/>
      <c r="S725" s="22"/>
      <c r="T725" s="22"/>
      <c r="U725" s="22"/>
      <c r="V725" s="22"/>
      <c r="W725" s="22"/>
      <c r="X725" s="22"/>
      <c r="Y725" s="22"/>
      <c r="Z725" s="22"/>
      <c r="AA725" s="22"/>
    </row>
    <row r="726" hidden="1">
      <c r="A726" s="21"/>
      <c r="B726" s="22"/>
      <c r="C726" s="22"/>
      <c r="D726" s="22"/>
      <c r="E726" s="22"/>
      <c r="F726" s="63"/>
      <c r="G726" s="22"/>
      <c r="H726" s="22"/>
      <c r="I726" s="21"/>
      <c r="J726" s="22"/>
      <c r="K726" s="21"/>
      <c r="L726" s="21"/>
      <c r="M726" s="22"/>
      <c r="N726" s="21"/>
      <c r="O726" s="22"/>
      <c r="P726" s="22"/>
      <c r="Q726" s="22"/>
      <c r="R726" s="22"/>
      <c r="S726" s="22"/>
      <c r="T726" s="22"/>
      <c r="U726" s="22"/>
      <c r="V726" s="22"/>
      <c r="W726" s="22"/>
      <c r="X726" s="22"/>
      <c r="Y726" s="22"/>
      <c r="Z726" s="22"/>
      <c r="AA726" s="22"/>
    </row>
    <row r="727" hidden="1">
      <c r="A727" s="21"/>
      <c r="B727" s="22"/>
      <c r="C727" s="22"/>
      <c r="D727" s="22"/>
      <c r="E727" s="22"/>
      <c r="F727" s="63"/>
      <c r="G727" s="22"/>
      <c r="H727" s="22"/>
      <c r="I727" s="21"/>
      <c r="J727" s="22"/>
      <c r="K727" s="21"/>
      <c r="L727" s="21"/>
      <c r="M727" s="22"/>
      <c r="N727" s="21"/>
      <c r="O727" s="22"/>
      <c r="P727" s="22"/>
      <c r="Q727" s="22"/>
      <c r="R727" s="22"/>
      <c r="S727" s="22"/>
      <c r="T727" s="22"/>
      <c r="U727" s="22"/>
      <c r="V727" s="22"/>
      <c r="W727" s="22"/>
      <c r="X727" s="22"/>
      <c r="Y727" s="22"/>
      <c r="Z727" s="22"/>
      <c r="AA727" s="22"/>
    </row>
    <row r="728" hidden="1">
      <c r="A728" s="21"/>
      <c r="B728" s="22"/>
      <c r="C728" s="22"/>
      <c r="D728" s="22"/>
      <c r="E728" s="22"/>
      <c r="F728" s="63"/>
      <c r="G728" s="22"/>
      <c r="H728" s="22"/>
      <c r="I728" s="21"/>
      <c r="J728" s="22"/>
      <c r="K728" s="21"/>
      <c r="L728" s="21"/>
      <c r="M728" s="22"/>
      <c r="N728" s="21"/>
      <c r="O728" s="22"/>
      <c r="P728" s="22"/>
      <c r="Q728" s="22"/>
      <c r="R728" s="22"/>
      <c r="S728" s="22"/>
      <c r="T728" s="22"/>
      <c r="U728" s="22"/>
      <c r="V728" s="22"/>
      <c r="W728" s="22"/>
      <c r="X728" s="22"/>
      <c r="Y728" s="22"/>
      <c r="Z728" s="22"/>
      <c r="AA728" s="22"/>
    </row>
    <row r="729" hidden="1">
      <c r="A729" s="21"/>
      <c r="B729" s="22"/>
      <c r="C729" s="22"/>
      <c r="D729" s="22"/>
      <c r="E729" s="22"/>
      <c r="F729" s="63"/>
      <c r="G729" s="22"/>
      <c r="H729" s="22"/>
      <c r="I729" s="21"/>
      <c r="J729" s="22"/>
      <c r="K729" s="21"/>
      <c r="L729" s="21"/>
      <c r="M729" s="22"/>
      <c r="N729" s="21"/>
      <c r="O729" s="22"/>
      <c r="P729" s="22"/>
      <c r="Q729" s="22"/>
      <c r="R729" s="22"/>
      <c r="S729" s="22"/>
      <c r="T729" s="22"/>
      <c r="U729" s="22"/>
      <c r="V729" s="22"/>
      <c r="W729" s="22"/>
      <c r="X729" s="22"/>
      <c r="Y729" s="22"/>
      <c r="Z729" s="22"/>
      <c r="AA729" s="22"/>
    </row>
    <row r="730" hidden="1">
      <c r="A730" s="21"/>
      <c r="B730" s="22"/>
      <c r="C730" s="22"/>
      <c r="D730" s="22"/>
      <c r="E730" s="22"/>
      <c r="F730" s="63"/>
      <c r="G730" s="22"/>
      <c r="H730" s="22"/>
      <c r="I730" s="21"/>
      <c r="J730" s="22"/>
      <c r="K730" s="21"/>
      <c r="L730" s="21"/>
      <c r="M730" s="22"/>
      <c r="N730" s="21"/>
      <c r="O730" s="22"/>
      <c r="P730" s="22"/>
      <c r="Q730" s="22"/>
      <c r="R730" s="22"/>
      <c r="S730" s="22"/>
      <c r="T730" s="22"/>
      <c r="U730" s="22"/>
      <c r="V730" s="22"/>
      <c r="W730" s="22"/>
      <c r="X730" s="22"/>
      <c r="Y730" s="22"/>
      <c r="Z730" s="22"/>
      <c r="AA730" s="22"/>
    </row>
    <row r="731" hidden="1">
      <c r="A731" s="21"/>
      <c r="B731" s="22"/>
      <c r="C731" s="22"/>
      <c r="D731" s="22"/>
      <c r="E731" s="22"/>
      <c r="F731" s="63"/>
      <c r="G731" s="22"/>
      <c r="H731" s="22"/>
      <c r="I731" s="21"/>
      <c r="J731" s="22"/>
      <c r="K731" s="21"/>
      <c r="L731" s="21"/>
      <c r="M731" s="22"/>
      <c r="N731" s="21"/>
      <c r="O731" s="22"/>
      <c r="P731" s="22"/>
      <c r="Q731" s="22"/>
      <c r="R731" s="22"/>
      <c r="S731" s="22"/>
      <c r="T731" s="22"/>
      <c r="U731" s="22"/>
      <c r="V731" s="22"/>
      <c r="W731" s="22"/>
      <c r="X731" s="22"/>
      <c r="Y731" s="22"/>
      <c r="Z731" s="22"/>
      <c r="AA731" s="22"/>
    </row>
    <row r="732" hidden="1">
      <c r="A732" s="21"/>
      <c r="B732" s="22"/>
      <c r="C732" s="22"/>
      <c r="D732" s="22"/>
      <c r="E732" s="22"/>
      <c r="F732" s="63"/>
      <c r="G732" s="22"/>
      <c r="H732" s="22"/>
      <c r="I732" s="21"/>
      <c r="J732" s="22"/>
      <c r="K732" s="21"/>
      <c r="L732" s="21"/>
      <c r="M732" s="22"/>
      <c r="N732" s="21"/>
      <c r="O732" s="22"/>
      <c r="P732" s="22"/>
      <c r="Q732" s="22"/>
      <c r="R732" s="22"/>
      <c r="S732" s="22"/>
      <c r="T732" s="22"/>
      <c r="U732" s="22"/>
      <c r="V732" s="22"/>
      <c r="W732" s="22"/>
      <c r="X732" s="22"/>
      <c r="Y732" s="22"/>
      <c r="Z732" s="22"/>
      <c r="AA732" s="22"/>
    </row>
    <row r="733" hidden="1">
      <c r="A733" s="21"/>
      <c r="B733" s="22"/>
      <c r="C733" s="22"/>
      <c r="D733" s="22"/>
      <c r="E733" s="22"/>
      <c r="F733" s="63"/>
      <c r="G733" s="22"/>
      <c r="H733" s="22"/>
      <c r="I733" s="21"/>
      <c r="J733" s="22"/>
      <c r="K733" s="21"/>
      <c r="L733" s="21"/>
      <c r="M733" s="22"/>
      <c r="N733" s="21"/>
      <c r="O733" s="22"/>
      <c r="P733" s="22"/>
      <c r="Q733" s="22"/>
      <c r="R733" s="22"/>
      <c r="S733" s="22"/>
      <c r="T733" s="22"/>
      <c r="U733" s="22"/>
      <c r="V733" s="22"/>
      <c r="W733" s="22"/>
      <c r="X733" s="22"/>
      <c r="Y733" s="22"/>
      <c r="Z733" s="22"/>
      <c r="AA733" s="22"/>
    </row>
    <row r="734" hidden="1">
      <c r="A734" s="21"/>
      <c r="B734" s="22"/>
      <c r="C734" s="22"/>
      <c r="D734" s="22"/>
      <c r="E734" s="22"/>
      <c r="F734" s="63"/>
      <c r="G734" s="22"/>
      <c r="H734" s="22"/>
      <c r="I734" s="21"/>
      <c r="J734" s="22"/>
      <c r="K734" s="21"/>
      <c r="L734" s="21"/>
      <c r="M734" s="22"/>
      <c r="N734" s="21"/>
      <c r="O734" s="22"/>
      <c r="P734" s="22"/>
      <c r="Q734" s="22"/>
      <c r="R734" s="22"/>
      <c r="S734" s="22"/>
      <c r="T734" s="22"/>
      <c r="U734" s="22"/>
      <c r="V734" s="22"/>
      <c r="W734" s="22"/>
      <c r="X734" s="22"/>
      <c r="Y734" s="22"/>
      <c r="Z734" s="22"/>
      <c r="AA734" s="22"/>
    </row>
    <row r="735" hidden="1">
      <c r="A735" s="21"/>
      <c r="B735" s="22"/>
      <c r="C735" s="22"/>
      <c r="D735" s="22"/>
      <c r="E735" s="22"/>
      <c r="F735" s="63"/>
      <c r="G735" s="22"/>
      <c r="H735" s="22"/>
      <c r="I735" s="21"/>
      <c r="J735" s="22"/>
      <c r="K735" s="21"/>
      <c r="L735" s="21"/>
      <c r="M735" s="22"/>
      <c r="N735" s="21"/>
      <c r="O735" s="22"/>
      <c r="P735" s="22"/>
      <c r="Q735" s="22"/>
      <c r="R735" s="22"/>
      <c r="S735" s="22"/>
      <c r="T735" s="22"/>
      <c r="U735" s="22"/>
      <c r="V735" s="22"/>
      <c r="W735" s="22"/>
      <c r="X735" s="22"/>
      <c r="Y735" s="22"/>
      <c r="Z735" s="22"/>
      <c r="AA735" s="22"/>
    </row>
    <row r="736" hidden="1">
      <c r="A736" s="21"/>
      <c r="B736" s="22"/>
      <c r="C736" s="22"/>
      <c r="D736" s="22"/>
      <c r="E736" s="22"/>
      <c r="F736" s="63"/>
      <c r="G736" s="22"/>
      <c r="H736" s="22"/>
      <c r="I736" s="21"/>
      <c r="J736" s="22"/>
      <c r="K736" s="21"/>
      <c r="L736" s="21"/>
      <c r="M736" s="22"/>
      <c r="N736" s="21"/>
      <c r="O736" s="22"/>
      <c r="P736" s="22"/>
      <c r="Q736" s="22"/>
      <c r="R736" s="22"/>
      <c r="S736" s="22"/>
      <c r="T736" s="22"/>
      <c r="U736" s="22"/>
      <c r="V736" s="22"/>
      <c r="W736" s="22"/>
      <c r="X736" s="22"/>
      <c r="Y736" s="22"/>
      <c r="Z736" s="22"/>
      <c r="AA736" s="22"/>
    </row>
    <row r="737" hidden="1">
      <c r="A737" s="21"/>
      <c r="B737" s="22"/>
      <c r="C737" s="22"/>
      <c r="D737" s="22"/>
      <c r="E737" s="22"/>
      <c r="F737" s="63"/>
      <c r="G737" s="22"/>
      <c r="H737" s="22"/>
      <c r="I737" s="21"/>
      <c r="J737" s="22"/>
      <c r="K737" s="21"/>
      <c r="L737" s="21"/>
      <c r="M737" s="22"/>
      <c r="N737" s="21"/>
      <c r="O737" s="22"/>
      <c r="P737" s="22"/>
      <c r="Q737" s="22"/>
      <c r="R737" s="22"/>
      <c r="S737" s="22"/>
      <c r="T737" s="22"/>
      <c r="U737" s="22"/>
      <c r="V737" s="22"/>
      <c r="W737" s="22"/>
      <c r="X737" s="22"/>
      <c r="Y737" s="22"/>
      <c r="Z737" s="22"/>
      <c r="AA737" s="22"/>
    </row>
    <row r="738" hidden="1">
      <c r="A738" s="21"/>
      <c r="B738" s="22"/>
      <c r="C738" s="22"/>
      <c r="D738" s="22"/>
      <c r="E738" s="22"/>
      <c r="F738" s="63"/>
      <c r="G738" s="22"/>
      <c r="H738" s="22"/>
      <c r="I738" s="21"/>
      <c r="J738" s="22"/>
      <c r="K738" s="21"/>
      <c r="L738" s="21"/>
      <c r="M738" s="22"/>
      <c r="N738" s="21"/>
      <c r="O738" s="22"/>
      <c r="P738" s="22"/>
      <c r="Q738" s="22"/>
      <c r="R738" s="22"/>
      <c r="S738" s="22"/>
      <c r="T738" s="22"/>
      <c r="U738" s="22"/>
      <c r="V738" s="22"/>
      <c r="W738" s="22"/>
      <c r="X738" s="22"/>
      <c r="Y738" s="22"/>
      <c r="Z738" s="22"/>
      <c r="AA738" s="22"/>
    </row>
    <row r="739" hidden="1">
      <c r="A739" s="21"/>
      <c r="B739" s="22"/>
      <c r="C739" s="22"/>
      <c r="D739" s="22"/>
      <c r="E739" s="22"/>
      <c r="F739" s="63"/>
      <c r="G739" s="22"/>
      <c r="H739" s="22"/>
      <c r="I739" s="21"/>
      <c r="J739" s="22"/>
      <c r="K739" s="21"/>
      <c r="L739" s="21"/>
      <c r="M739" s="22"/>
      <c r="N739" s="21"/>
      <c r="O739" s="22"/>
      <c r="P739" s="22"/>
      <c r="Q739" s="22"/>
      <c r="R739" s="22"/>
      <c r="S739" s="22"/>
      <c r="T739" s="22"/>
      <c r="U739" s="22"/>
      <c r="V739" s="22"/>
      <c r="W739" s="22"/>
      <c r="X739" s="22"/>
      <c r="Y739" s="22"/>
      <c r="Z739" s="22"/>
      <c r="AA739" s="22"/>
    </row>
    <row r="740" hidden="1">
      <c r="A740" s="21"/>
      <c r="B740" s="22"/>
      <c r="C740" s="22"/>
      <c r="D740" s="22"/>
      <c r="E740" s="22"/>
      <c r="F740" s="63"/>
      <c r="G740" s="22"/>
      <c r="H740" s="22"/>
      <c r="I740" s="21"/>
      <c r="J740" s="22"/>
      <c r="K740" s="21"/>
      <c r="L740" s="21"/>
      <c r="M740" s="22"/>
      <c r="N740" s="21"/>
      <c r="O740" s="22"/>
      <c r="P740" s="22"/>
      <c r="Q740" s="22"/>
      <c r="R740" s="22"/>
      <c r="S740" s="22"/>
      <c r="T740" s="22"/>
      <c r="U740" s="22"/>
      <c r="V740" s="22"/>
      <c r="W740" s="22"/>
      <c r="X740" s="22"/>
      <c r="Y740" s="22"/>
      <c r="Z740" s="22"/>
      <c r="AA740" s="22"/>
    </row>
    <row r="741" hidden="1">
      <c r="A741" s="21"/>
      <c r="B741" s="22"/>
      <c r="C741" s="22"/>
      <c r="D741" s="22"/>
      <c r="E741" s="22"/>
      <c r="F741" s="63"/>
      <c r="G741" s="22"/>
      <c r="H741" s="22"/>
      <c r="I741" s="21"/>
      <c r="J741" s="22"/>
      <c r="K741" s="21"/>
      <c r="L741" s="21"/>
      <c r="M741" s="22"/>
      <c r="N741" s="21"/>
      <c r="O741" s="22"/>
      <c r="P741" s="22"/>
      <c r="Q741" s="22"/>
      <c r="R741" s="22"/>
      <c r="S741" s="22"/>
      <c r="T741" s="22"/>
      <c r="U741" s="22"/>
      <c r="V741" s="22"/>
      <c r="W741" s="22"/>
      <c r="X741" s="22"/>
      <c r="Y741" s="22"/>
      <c r="Z741" s="22"/>
      <c r="AA741" s="22"/>
    </row>
    <row r="742" hidden="1">
      <c r="A742" s="21"/>
      <c r="B742" s="22"/>
      <c r="C742" s="22"/>
      <c r="D742" s="22"/>
      <c r="E742" s="22"/>
      <c r="F742" s="63"/>
      <c r="G742" s="22"/>
      <c r="H742" s="22"/>
      <c r="I742" s="21"/>
      <c r="J742" s="22"/>
      <c r="K742" s="21"/>
      <c r="L742" s="21"/>
      <c r="M742" s="22"/>
      <c r="N742" s="21"/>
      <c r="O742" s="22"/>
      <c r="P742" s="22"/>
      <c r="Q742" s="22"/>
      <c r="R742" s="22"/>
      <c r="S742" s="22"/>
      <c r="T742" s="22"/>
      <c r="U742" s="22"/>
      <c r="V742" s="22"/>
      <c r="W742" s="22"/>
      <c r="X742" s="22"/>
      <c r="Y742" s="22"/>
      <c r="Z742" s="22"/>
      <c r="AA742" s="22"/>
    </row>
    <row r="743" hidden="1">
      <c r="A743" s="21"/>
      <c r="B743" s="22"/>
      <c r="C743" s="22"/>
      <c r="D743" s="22"/>
      <c r="E743" s="22"/>
      <c r="F743" s="63"/>
      <c r="G743" s="22"/>
      <c r="H743" s="22"/>
      <c r="I743" s="21"/>
      <c r="J743" s="22"/>
      <c r="K743" s="21"/>
      <c r="L743" s="21"/>
      <c r="M743" s="22"/>
      <c r="N743" s="21"/>
      <c r="O743" s="22"/>
      <c r="P743" s="22"/>
      <c r="Q743" s="22"/>
      <c r="R743" s="22"/>
      <c r="S743" s="22"/>
      <c r="T743" s="22"/>
      <c r="U743" s="22"/>
      <c r="V743" s="22"/>
      <c r="W743" s="22"/>
      <c r="X743" s="22"/>
      <c r="Y743" s="22"/>
      <c r="Z743" s="22"/>
      <c r="AA743" s="22"/>
    </row>
    <row r="744" hidden="1">
      <c r="A744" s="21"/>
      <c r="B744" s="22"/>
      <c r="C744" s="22"/>
      <c r="D744" s="22"/>
      <c r="E744" s="22"/>
      <c r="F744" s="63"/>
      <c r="G744" s="22"/>
      <c r="H744" s="22"/>
      <c r="I744" s="21"/>
      <c r="J744" s="22"/>
      <c r="K744" s="21"/>
      <c r="L744" s="21"/>
      <c r="M744" s="22"/>
      <c r="N744" s="21"/>
      <c r="O744" s="22"/>
      <c r="P744" s="22"/>
      <c r="Q744" s="22"/>
      <c r="R744" s="22"/>
      <c r="S744" s="22"/>
      <c r="T744" s="22"/>
      <c r="U744" s="22"/>
      <c r="V744" s="22"/>
      <c r="W744" s="22"/>
      <c r="X744" s="22"/>
      <c r="Y744" s="22"/>
      <c r="Z744" s="22"/>
      <c r="AA744" s="22"/>
    </row>
    <row r="745" hidden="1">
      <c r="A745" s="21"/>
      <c r="B745" s="22"/>
      <c r="C745" s="22"/>
      <c r="D745" s="22"/>
      <c r="E745" s="22"/>
      <c r="F745" s="63"/>
      <c r="G745" s="22"/>
      <c r="H745" s="22"/>
      <c r="I745" s="21"/>
      <c r="J745" s="22"/>
      <c r="K745" s="21"/>
      <c r="L745" s="21"/>
      <c r="M745" s="22"/>
      <c r="N745" s="21"/>
      <c r="O745" s="22"/>
      <c r="P745" s="22"/>
      <c r="Q745" s="22"/>
      <c r="R745" s="22"/>
      <c r="S745" s="22"/>
      <c r="T745" s="22"/>
      <c r="U745" s="22"/>
      <c r="V745" s="22"/>
      <c r="W745" s="22"/>
      <c r="X745" s="22"/>
      <c r="Y745" s="22"/>
      <c r="Z745" s="22"/>
      <c r="AA745" s="22"/>
    </row>
    <row r="746" hidden="1">
      <c r="A746" s="21"/>
      <c r="B746" s="22"/>
      <c r="C746" s="22"/>
      <c r="D746" s="22"/>
      <c r="E746" s="22"/>
      <c r="F746" s="63"/>
      <c r="G746" s="22"/>
      <c r="H746" s="22"/>
      <c r="I746" s="21"/>
      <c r="J746" s="22"/>
      <c r="K746" s="21"/>
      <c r="L746" s="21"/>
      <c r="M746" s="22"/>
      <c r="N746" s="21"/>
      <c r="O746" s="22"/>
      <c r="P746" s="22"/>
      <c r="Q746" s="22"/>
      <c r="R746" s="22"/>
      <c r="S746" s="22"/>
      <c r="T746" s="22"/>
      <c r="U746" s="22"/>
      <c r="V746" s="22"/>
      <c r="W746" s="22"/>
      <c r="X746" s="22"/>
      <c r="Y746" s="22"/>
      <c r="Z746" s="22"/>
      <c r="AA746" s="22"/>
    </row>
    <row r="747" hidden="1">
      <c r="A747" s="21"/>
      <c r="B747" s="22"/>
      <c r="C747" s="22"/>
      <c r="D747" s="22"/>
      <c r="E747" s="22"/>
      <c r="F747" s="63"/>
      <c r="G747" s="22"/>
      <c r="H747" s="22"/>
      <c r="I747" s="21"/>
      <c r="J747" s="22"/>
      <c r="K747" s="21"/>
      <c r="L747" s="21"/>
      <c r="M747" s="22"/>
      <c r="N747" s="21"/>
      <c r="O747" s="22"/>
      <c r="P747" s="22"/>
      <c r="Q747" s="22"/>
      <c r="R747" s="22"/>
      <c r="S747" s="22"/>
      <c r="T747" s="22"/>
      <c r="U747" s="22"/>
      <c r="V747" s="22"/>
      <c r="W747" s="22"/>
      <c r="X747" s="22"/>
      <c r="Y747" s="22"/>
      <c r="Z747" s="22"/>
      <c r="AA747" s="22"/>
    </row>
    <row r="748" hidden="1">
      <c r="A748" s="21"/>
      <c r="B748" s="22"/>
      <c r="C748" s="22"/>
      <c r="D748" s="22"/>
      <c r="E748" s="22"/>
      <c r="F748" s="63"/>
      <c r="G748" s="22"/>
      <c r="H748" s="22"/>
      <c r="I748" s="21"/>
      <c r="J748" s="22"/>
      <c r="K748" s="21"/>
      <c r="L748" s="21"/>
      <c r="M748" s="22"/>
      <c r="N748" s="21"/>
      <c r="O748" s="22"/>
      <c r="P748" s="22"/>
      <c r="Q748" s="22"/>
      <c r="R748" s="22"/>
      <c r="S748" s="22"/>
      <c r="T748" s="22"/>
      <c r="U748" s="22"/>
      <c r="V748" s="22"/>
      <c r="W748" s="22"/>
      <c r="X748" s="22"/>
      <c r="Y748" s="22"/>
      <c r="Z748" s="22"/>
      <c r="AA748" s="22"/>
    </row>
    <row r="749" hidden="1">
      <c r="A749" s="21"/>
      <c r="B749" s="22"/>
      <c r="C749" s="22"/>
      <c r="D749" s="22"/>
      <c r="E749" s="22"/>
      <c r="F749" s="63"/>
      <c r="G749" s="22"/>
      <c r="H749" s="22"/>
      <c r="I749" s="21"/>
      <c r="J749" s="22"/>
      <c r="K749" s="21"/>
      <c r="L749" s="21"/>
      <c r="M749" s="22"/>
      <c r="N749" s="21"/>
      <c r="O749" s="22"/>
      <c r="P749" s="22"/>
      <c r="Q749" s="22"/>
      <c r="R749" s="22"/>
      <c r="S749" s="22"/>
      <c r="T749" s="22"/>
      <c r="U749" s="22"/>
      <c r="V749" s="22"/>
      <c r="W749" s="22"/>
      <c r="X749" s="22"/>
      <c r="Y749" s="22"/>
      <c r="Z749" s="22"/>
      <c r="AA749" s="22"/>
    </row>
    <row r="750" hidden="1">
      <c r="A750" s="21"/>
      <c r="B750" s="22"/>
      <c r="C750" s="22"/>
      <c r="D750" s="22"/>
      <c r="E750" s="22"/>
      <c r="F750" s="63"/>
      <c r="G750" s="22"/>
      <c r="H750" s="22"/>
      <c r="I750" s="21"/>
      <c r="J750" s="22"/>
      <c r="K750" s="21"/>
      <c r="L750" s="21"/>
      <c r="M750" s="22"/>
      <c r="N750" s="21"/>
      <c r="O750" s="22"/>
      <c r="P750" s="22"/>
      <c r="Q750" s="22"/>
      <c r="R750" s="22"/>
      <c r="S750" s="22"/>
      <c r="T750" s="22"/>
      <c r="U750" s="22"/>
      <c r="V750" s="22"/>
      <c r="W750" s="22"/>
      <c r="X750" s="22"/>
      <c r="Y750" s="22"/>
      <c r="Z750" s="22"/>
      <c r="AA750" s="22"/>
    </row>
    <row r="751" hidden="1">
      <c r="A751" s="21"/>
      <c r="B751" s="22"/>
      <c r="C751" s="22"/>
      <c r="D751" s="22"/>
      <c r="E751" s="22"/>
      <c r="F751" s="63"/>
      <c r="G751" s="22"/>
      <c r="H751" s="22"/>
      <c r="I751" s="21"/>
      <c r="J751" s="22"/>
      <c r="K751" s="21"/>
      <c r="L751" s="21"/>
      <c r="M751" s="22"/>
      <c r="N751" s="21"/>
      <c r="O751" s="22"/>
      <c r="P751" s="22"/>
      <c r="Q751" s="22"/>
      <c r="R751" s="22"/>
      <c r="S751" s="22"/>
      <c r="T751" s="22"/>
      <c r="U751" s="22"/>
      <c r="V751" s="22"/>
      <c r="W751" s="22"/>
      <c r="X751" s="22"/>
      <c r="Y751" s="22"/>
      <c r="Z751" s="22"/>
      <c r="AA751" s="22"/>
    </row>
    <row r="752" hidden="1">
      <c r="A752" s="21"/>
      <c r="B752" s="22"/>
      <c r="C752" s="22"/>
      <c r="D752" s="22"/>
      <c r="E752" s="22"/>
      <c r="F752" s="63"/>
      <c r="G752" s="22"/>
      <c r="H752" s="22"/>
      <c r="I752" s="21"/>
      <c r="J752" s="22"/>
      <c r="K752" s="21"/>
      <c r="L752" s="21"/>
      <c r="M752" s="22"/>
      <c r="N752" s="21"/>
      <c r="O752" s="22"/>
      <c r="P752" s="22"/>
      <c r="Q752" s="22"/>
      <c r="R752" s="22"/>
      <c r="S752" s="22"/>
      <c r="T752" s="22"/>
      <c r="U752" s="22"/>
      <c r="V752" s="22"/>
      <c r="W752" s="22"/>
      <c r="X752" s="22"/>
      <c r="Y752" s="22"/>
      <c r="Z752" s="22"/>
      <c r="AA752" s="22"/>
    </row>
    <row r="753" hidden="1">
      <c r="A753" s="21"/>
      <c r="B753" s="22"/>
      <c r="C753" s="22"/>
      <c r="D753" s="22"/>
      <c r="E753" s="22"/>
      <c r="F753" s="63"/>
      <c r="G753" s="22"/>
      <c r="H753" s="22"/>
      <c r="I753" s="21"/>
      <c r="J753" s="22"/>
      <c r="K753" s="21"/>
      <c r="L753" s="21"/>
      <c r="M753" s="22"/>
      <c r="N753" s="21"/>
      <c r="O753" s="22"/>
      <c r="P753" s="22"/>
      <c r="Q753" s="22"/>
      <c r="R753" s="22"/>
      <c r="S753" s="22"/>
      <c r="T753" s="22"/>
      <c r="U753" s="22"/>
      <c r="V753" s="22"/>
      <c r="W753" s="22"/>
      <c r="X753" s="22"/>
      <c r="Y753" s="22"/>
      <c r="Z753" s="22"/>
      <c r="AA753" s="22"/>
    </row>
    <row r="754" hidden="1">
      <c r="A754" s="21"/>
      <c r="B754" s="22"/>
      <c r="C754" s="22"/>
      <c r="D754" s="22"/>
      <c r="E754" s="22"/>
      <c r="F754" s="63"/>
      <c r="G754" s="22"/>
      <c r="H754" s="22"/>
      <c r="I754" s="21"/>
      <c r="J754" s="22"/>
      <c r="K754" s="21"/>
      <c r="L754" s="21"/>
      <c r="M754" s="22"/>
      <c r="N754" s="21"/>
      <c r="O754" s="22"/>
      <c r="P754" s="22"/>
      <c r="Q754" s="22"/>
      <c r="R754" s="22"/>
      <c r="S754" s="22"/>
      <c r="T754" s="22"/>
      <c r="U754" s="22"/>
      <c r="V754" s="22"/>
      <c r="W754" s="22"/>
      <c r="X754" s="22"/>
      <c r="Y754" s="22"/>
      <c r="Z754" s="22"/>
      <c r="AA754" s="22"/>
    </row>
    <row r="755" hidden="1">
      <c r="A755" s="21"/>
      <c r="B755" s="22"/>
      <c r="C755" s="22"/>
      <c r="D755" s="22"/>
      <c r="E755" s="22"/>
      <c r="F755" s="63"/>
      <c r="G755" s="22"/>
      <c r="H755" s="22"/>
      <c r="I755" s="21"/>
      <c r="J755" s="22"/>
      <c r="K755" s="21"/>
      <c r="L755" s="21"/>
      <c r="M755" s="22"/>
      <c r="N755" s="21"/>
      <c r="O755" s="22"/>
      <c r="P755" s="22"/>
      <c r="Q755" s="22"/>
      <c r="R755" s="22"/>
      <c r="S755" s="22"/>
      <c r="T755" s="22"/>
      <c r="U755" s="22"/>
      <c r="V755" s="22"/>
      <c r="W755" s="22"/>
      <c r="X755" s="22"/>
      <c r="Y755" s="22"/>
      <c r="Z755" s="22"/>
      <c r="AA755" s="22"/>
    </row>
    <row r="756" hidden="1">
      <c r="A756" s="21"/>
      <c r="B756" s="22"/>
      <c r="C756" s="22"/>
      <c r="D756" s="22"/>
      <c r="E756" s="22"/>
      <c r="F756" s="63"/>
      <c r="G756" s="22"/>
      <c r="H756" s="22"/>
      <c r="I756" s="21"/>
      <c r="J756" s="22"/>
      <c r="K756" s="21"/>
      <c r="L756" s="21"/>
      <c r="M756" s="22"/>
      <c r="N756" s="21"/>
      <c r="O756" s="22"/>
      <c r="P756" s="22"/>
      <c r="Q756" s="22"/>
      <c r="R756" s="22"/>
      <c r="S756" s="22"/>
      <c r="T756" s="22"/>
      <c r="U756" s="22"/>
      <c r="V756" s="22"/>
      <c r="W756" s="22"/>
      <c r="X756" s="22"/>
      <c r="Y756" s="22"/>
      <c r="Z756" s="22"/>
      <c r="AA756" s="22"/>
    </row>
    <row r="757" hidden="1">
      <c r="A757" s="21"/>
      <c r="B757" s="22"/>
      <c r="C757" s="22"/>
      <c r="D757" s="22"/>
      <c r="E757" s="22"/>
      <c r="F757" s="63"/>
      <c r="G757" s="22"/>
      <c r="H757" s="22"/>
      <c r="I757" s="21"/>
      <c r="J757" s="22"/>
      <c r="K757" s="21"/>
      <c r="L757" s="21"/>
      <c r="M757" s="22"/>
      <c r="N757" s="21"/>
      <c r="O757" s="22"/>
      <c r="P757" s="22"/>
      <c r="Q757" s="22"/>
      <c r="R757" s="22"/>
      <c r="S757" s="22"/>
      <c r="T757" s="22"/>
      <c r="U757" s="22"/>
      <c r="V757" s="22"/>
      <c r="W757" s="22"/>
      <c r="X757" s="22"/>
      <c r="Y757" s="22"/>
      <c r="Z757" s="22"/>
      <c r="AA757" s="22"/>
    </row>
    <row r="758" hidden="1">
      <c r="A758" s="21"/>
      <c r="B758" s="22"/>
      <c r="C758" s="22"/>
      <c r="D758" s="22"/>
      <c r="E758" s="22"/>
      <c r="F758" s="63"/>
      <c r="G758" s="22"/>
      <c r="H758" s="22"/>
      <c r="I758" s="21"/>
      <c r="J758" s="22"/>
      <c r="K758" s="21"/>
      <c r="L758" s="21"/>
      <c r="M758" s="22"/>
      <c r="N758" s="21"/>
      <c r="O758" s="22"/>
      <c r="P758" s="22"/>
      <c r="Q758" s="22"/>
      <c r="R758" s="22"/>
      <c r="S758" s="22"/>
      <c r="T758" s="22"/>
      <c r="U758" s="22"/>
      <c r="V758" s="22"/>
      <c r="W758" s="22"/>
      <c r="X758" s="22"/>
      <c r="Y758" s="22"/>
      <c r="Z758" s="22"/>
      <c r="AA758" s="22"/>
    </row>
    <row r="759" hidden="1">
      <c r="A759" s="21"/>
      <c r="B759" s="22"/>
      <c r="C759" s="22"/>
      <c r="D759" s="22"/>
      <c r="E759" s="22"/>
      <c r="F759" s="63"/>
      <c r="G759" s="22"/>
      <c r="H759" s="22"/>
      <c r="I759" s="21"/>
      <c r="J759" s="22"/>
      <c r="K759" s="21"/>
      <c r="L759" s="21"/>
      <c r="M759" s="22"/>
      <c r="N759" s="21"/>
      <c r="O759" s="22"/>
      <c r="P759" s="22"/>
      <c r="Q759" s="22"/>
      <c r="R759" s="22"/>
      <c r="S759" s="22"/>
      <c r="T759" s="22"/>
      <c r="U759" s="22"/>
      <c r="V759" s="22"/>
      <c r="W759" s="22"/>
      <c r="X759" s="22"/>
      <c r="Y759" s="22"/>
      <c r="Z759" s="22"/>
      <c r="AA759" s="22"/>
    </row>
    <row r="760" hidden="1">
      <c r="A760" s="21"/>
      <c r="B760" s="22"/>
      <c r="C760" s="22"/>
      <c r="D760" s="22"/>
      <c r="E760" s="22"/>
      <c r="F760" s="63"/>
      <c r="G760" s="22"/>
      <c r="H760" s="22"/>
      <c r="I760" s="21"/>
      <c r="J760" s="22"/>
      <c r="K760" s="21"/>
      <c r="L760" s="21"/>
      <c r="M760" s="22"/>
      <c r="N760" s="21"/>
      <c r="O760" s="22"/>
      <c r="P760" s="22"/>
      <c r="Q760" s="22"/>
      <c r="R760" s="22"/>
      <c r="S760" s="22"/>
      <c r="T760" s="22"/>
      <c r="U760" s="22"/>
      <c r="V760" s="22"/>
      <c r="W760" s="22"/>
      <c r="X760" s="22"/>
      <c r="Y760" s="22"/>
      <c r="Z760" s="22"/>
      <c r="AA760" s="22"/>
    </row>
    <row r="761" hidden="1">
      <c r="A761" s="21"/>
      <c r="B761" s="22"/>
      <c r="C761" s="22"/>
      <c r="D761" s="22"/>
      <c r="E761" s="22"/>
      <c r="F761" s="63"/>
      <c r="G761" s="22"/>
      <c r="H761" s="22"/>
      <c r="I761" s="21"/>
      <c r="J761" s="22"/>
      <c r="K761" s="21"/>
      <c r="L761" s="21"/>
      <c r="M761" s="22"/>
      <c r="N761" s="21"/>
      <c r="O761" s="22"/>
      <c r="P761" s="22"/>
      <c r="Q761" s="22"/>
      <c r="R761" s="22"/>
      <c r="S761" s="22"/>
      <c r="T761" s="22"/>
      <c r="U761" s="22"/>
      <c r="V761" s="22"/>
      <c r="W761" s="22"/>
      <c r="X761" s="22"/>
      <c r="Y761" s="22"/>
      <c r="Z761" s="22"/>
      <c r="AA761" s="22"/>
    </row>
    <row r="762" hidden="1">
      <c r="A762" s="21"/>
      <c r="B762" s="22"/>
      <c r="C762" s="22"/>
      <c r="D762" s="22"/>
      <c r="E762" s="22"/>
      <c r="F762" s="63"/>
      <c r="G762" s="22"/>
      <c r="H762" s="22"/>
      <c r="I762" s="21"/>
      <c r="J762" s="22"/>
      <c r="K762" s="21"/>
      <c r="L762" s="21"/>
      <c r="M762" s="22"/>
      <c r="N762" s="21"/>
      <c r="O762" s="22"/>
      <c r="P762" s="22"/>
      <c r="Q762" s="22"/>
      <c r="R762" s="22"/>
      <c r="S762" s="22"/>
      <c r="T762" s="22"/>
      <c r="U762" s="22"/>
      <c r="V762" s="22"/>
      <c r="W762" s="22"/>
      <c r="X762" s="22"/>
      <c r="Y762" s="22"/>
      <c r="Z762" s="22"/>
      <c r="AA762" s="22"/>
    </row>
    <row r="763" hidden="1">
      <c r="A763" s="21"/>
      <c r="B763" s="22"/>
      <c r="C763" s="22"/>
      <c r="D763" s="22"/>
      <c r="E763" s="22"/>
      <c r="F763" s="63"/>
      <c r="G763" s="22"/>
      <c r="H763" s="22"/>
      <c r="I763" s="21"/>
      <c r="J763" s="22"/>
      <c r="K763" s="21"/>
      <c r="L763" s="21"/>
      <c r="M763" s="22"/>
      <c r="N763" s="21"/>
      <c r="O763" s="22"/>
      <c r="P763" s="22"/>
      <c r="Q763" s="22"/>
      <c r="R763" s="22"/>
      <c r="S763" s="22"/>
      <c r="T763" s="22"/>
      <c r="U763" s="22"/>
      <c r="V763" s="22"/>
      <c r="W763" s="22"/>
      <c r="X763" s="22"/>
      <c r="Y763" s="22"/>
      <c r="Z763" s="22"/>
      <c r="AA763" s="22"/>
    </row>
    <row r="764" hidden="1">
      <c r="A764" s="21"/>
      <c r="B764" s="22"/>
      <c r="C764" s="22"/>
      <c r="D764" s="22"/>
      <c r="E764" s="22"/>
      <c r="F764" s="63"/>
      <c r="G764" s="22"/>
      <c r="H764" s="22"/>
      <c r="I764" s="21"/>
      <c r="J764" s="22"/>
      <c r="K764" s="21"/>
      <c r="L764" s="21"/>
      <c r="M764" s="22"/>
      <c r="N764" s="21"/>
      <c r="O764" s="22"/>
      <c r="P764" s="22"/>
      <c r="Q764" s="22"/>
      <c r="R764" s="22"/>
      <c r="S764" s="22"/>
      <c r="T764" s="22"/>
      <c r="U764" s="22"/>
      <c r="V764" s="22"/>
      <c r="W764" s="22"/>
      <c r="X764" s="22"/>
      <c r="Y764" s="22"/>
      <c r="Z764" s="22"/>
      <c r="AA764" s="22"/>
    </row>
    <row r="765" hidden="1">
      <c r="A765" s="21"/>
      <c r="B765" s="22"/>
      <c r="C765" s="22"/>
      <c r="D765" s="22"/>
      <c r="E765" s="22"/>
      <c r="F765" s="63"/>
      <c r="G765" s="22"/>
      <c r="H765" s="22"/>
      <c r="I765" s="21"/>
      <c r="J765" s="22"/>
      <c r="K765" s="21"/>
      <c r="L765" s="21"/>
      <c r="M765" s="22"/>
      <c r="N765" s="21"/>
      <c r="O765" s="22"/>
      <c r="P765" s="22"/>
      <c r="Q765" s="22"/>
      <c r="R765" s="22"/>
      <c r="S765" s="22"/>
      <c r="T765" s="22"/>
      <c r="U765" s="22"/>
      <c r="V765" s="22"/>
      <c r="W765" s="22"/>
      <c r="X765" s="22"/>
      <c r="Y765" s="22"/>
      <c r="Z765" s="22"/>
      <c r="AA765" s="22"/>
    </row>
    <row r="766" hidden="1">
      <c r="A766" s="21"/>
      <c r="B766" s="22"/>
      <c r="C766" s="22"/>
      <c r="D766" s="22"/>
      <c r="E766" s="22"/>
      <c r="F766" s="63"/>
      <c r="G766" s="22"/>
      <c r="H766" s="22"/>
      <c r="I766" s="21"/>
      <c r="J766" s="22"/>
      <c r="K766" s="21"/>
      <c r="L766" s="21"/>
      <c r="M766" s="22"/>
      <c r="N766" s="21"/>
      <c r="O766" s="22"/>
      <c r="P766" s="22"/>
      <c r="Q766" s="22"/>
      <c r="R766" s="22"/>
      <c r="S766" s="22"/>
      <c r="T766" s="22"/>
      <c r="U766" s="22"/>
      <c r="V766" s="22"/>
      <c r="W766" s="22"/>
      <c r="X766" s="22"/>
      <c r="Y766" s="22"/>
      <c r="Z766" s="22"/>
      <c r="AA766" s="22"/>
    </row>
    <row r="767" hidden="1">
      <c r="A767" s="21"/>
      <c r="B767" s="22"/>
      <c r="C767" s="22"/>
      <c r="D767" s="22"/>
      <c r="E767" s="22"/>
      <c r="F767" s="63"/>
      <c r="G767" s="22"/>
      <c r="H767" s="22"/>
      <c r="I767" s="21"/>
      <c r="J767" s="22"/>
      <c r="K767" s="21"/>
      <c r="L767" s="21"/>
      <c r="M767" s="22"/>
      <c r="N767" s="21"/>
      <c r="O767" s="22"/>
      <c r="P767" s="22"/>
      <c r="Q767" s="22"/>
      <c r="R767" s="22"/>
      <c r="S767" s="22"/>
      <c r="T767" s="22"/>
      <c r="U767" s="22"/>
      <c r="V767" s="22"/>
      <c r="W767" s="22"/>
      <c r="X767" s="22"/>
      <c r="Y767" s="22"/>
      <c r="Z767" s="22"/>
      <c r="AA767" s="22"/>
    </row>
    <row r="768" hidden="1">
      <c r="A768" s="21"/>
      <c r="B768" s="22"/>
      <c r="C768" s="22"/>
      <c r="D768" s="22"/>
      <c r="E768" s="22"/>
      <c r="F768" s="63"/>
      <c r="G768" s="22"/>
      <c r="H768" s="22"/>
      <c r="I768" s="21"/>
      <c r="J768" s="22"/>
      <c r="K768" s="21"/>
      <c r="L768" s="21"/>
      <c r="M768" s="22"/>
      <c r="N768" s="21"/>
      <c r="O768" s="22"/>
      <c r="P768" s="22"/>
      <c r="Q768" s="22"/>
      <c r="R768" s="22"/>
      <c r="S768" s="22"/>
      <c r="T768" s="22"/>
      <c r="U768" s="22"/>
      <c r="V768" s="22"/>
      <c r="W768" s="22"/>
      <c r="X768" s="22"/>
      <c r="Y768" s="22"/>
      <c r="Z768" s="22"/>
      <c r="AA768" s="22"/>
    </row>
    <row r="769" hidden="1">
      <c r="A769" s="21"/>
      <c r="B769" s="22"/>
      <c r="C769" s="22"/>
      <c r="D769" s="22"/>
      <c r="E769" s="22"/>
      <c r="F769" s="63"/>
      <c r="G769" s="22"/>
      <c r="H769" s="22"/>
      <c r="I769" s="21"/>
      <c r="J769" s="22"/>
      <c r="K769" s="21"/>
      <c r="L769" s="21"/>
      <c r="M769" s="22"/>
      <c r="N769" s="21"/>
      <c r="O769" s="22"/>
      <c r="P769" s="22"/>
      <c r="Q769" s="22"/>
      <c r="R769" s="22"/>
      <c r="S769" s="22"/>
      <c r="T769" s="22"/>
      <c r="U769" s="22"/>
      <c r="V769" s="22"/>
      <c r="W769" s="22"/>
      <c r="X769" s="22"/>
      <c r="Y769" s="22"/>
      <c r="Z769" s="22"/>
      <c r="AA769" s="22"/>
    </row>
    <row r="770" hidden="1">
      <c r="A770" s="21"/>
      <c r="B770" s="22"/>
      <c r="C770" s="22"/>
      <c r="D770" s="22"/>
      <c r="E770" s="22"/>
      <c r="F770" s="63"/>
      <c r="G770" s="22"/>
      <c r="H770" s="22"/>
      <c r="I770" s="21"/>
      <c r="J770" s="22"/>
      <c r="K770" s="21"/>
      <c r="L770" s="21"/>
      <c r="M770" s="22"/>
      <c r="N770" s="21"/>
      <c r="O770" s="22"/>
      <c r="P770" s="22"/>
      <c r="Q770" s="22"/>
      <c r="R770" s="22"/>
      <c r="S770" s="22"/>
      <c r="T770" s="22"/>
      <c r="U770" s="22"/>
      <c r="V770" s="22"/>
      <c r="W770" s="22"/>
      <c r="X770" s="22"/>
      <c r="Y770" s="22"/>
      <c r="Z770" s="22"/>
      <c r="AA770" s="22"/>
    </row>
    <row r="771" hidden="1">
      <c r="A771" s="21"/>
      <c r="B771" s="22"/>
      <c r="C771" s="22"/>
      <c r="D771" s="22"/>
      <c r="E771" s="22"/>
      <c r="F771" s="63"/>
      <c r="G771" s="22"/>
      <c r="H771" s="22"/>
      <c r="I771" s="21"/>
      <c r="J771" s="22"/>
      <c r="K771" s="21"/>
      <c r="L771" s="21"/>
      <c r="M771" s="22"/>
      <c r="N771" s="21"/>
      <c r="O771" s="22"/>
      <c r="P771" s="22"/>
      <c r="Q771" s="22"/>
      <c r="R771" s="22"/>
      <c r="S771" s="22"/>
      <c r="T771" s="22"/>
      <c r="U771" s="22"/>
      <c r="V771" s="22"/>
      <c r="W771" s="22"/>
      <c r="X771" s="22"/>
      <c r="Y771" s="22"/>
      <c r="Z771" s="22"/>
      <c r="AA771" s="22"/>
    </row>
    <row r="772" hidden="1">
      <c r="A772" s="21"/>
      <c r="B772" s="22"/>
      <c r="C772" s="22"/>
      <c r="D772" s="22"/>
      <c r="E772" s="22"/>
      <c r="F772" s="63"/>
      <c r="G772" s="22"/>
      <c r="H772" s="22"/>
      <c r="I772" s="21"/>
      <c r="J772" s="22"/>
      <c r="K772" s="21"/>
      <c r="L772" s="21"/>
      <c r="M772" s="22"/>
      <c r="N772" s="21"/>
      <c r="O772" s="22"/>
      <c r="P772" s="22"/>
      <c r="Q772" s="22"/>
      <c r="R772" s="22"/>
      <c r="S772" s="22"/>
      <c r="T772" s="22"/>
      <c r="U772" s="22"/>
      <c r="V772" s="22"/>
      <c r="W772" s="22"/>
      <c r="X772" s="22"/>
      <c r="Y772" s="22"/>
      <c r="Z772" s="22"/>
      <c r="AA772" s="22"/>
    </row>
    <row r="773" hidden="1">
      <c r="A773" s="21"/>
      <c r="B773" s="22"/>
      <c r="C773" s="22"/>
      <c r="D773" s="22"/>
      <c r="E773" s="22"/>
      <c r="F773" s="63"/>
      <c r="G773" s="22"/>
      <c r="H773" s="22"/>
      <c r="I773" s="21"/>
      <c r="J773" s="22"/>
      <c r="K773" s="21"/>
      <c r="L773" s="21"/>
      <c r="M773" s="22"/>
      <c r="N773" s="21"/>
      <c r="O773" s="22"/>
      <c r="P773" s="22"/>
      <c r="Q773" s="22"/>
      <c r="R773" s="22"/>
      <c r="S773" s="22"/>
      <c r="T773" s="22"/>
      <c r="U773" s="22"/>
      <c r="V773" s="22"/>
      <c r="W773" s="22"/>
      <c r="X773" s="22"/>
      <c r="Y773" s="22"/>
      <c r="Z773" s="22"/>
      <c r="AA773" s="22"/>
    </row>
    <row r="774" hidden="1">
      <c r="A774" s="21"/>
      <c r="B774" s="22"/>
      <c r="C774" s="22"/>
      <c r="D774" s="22"/>
      <c r="E774" s="22"/>
      <c r="F774" s="63"/>
      <c r="G774" s="22"/>
      <c r="H774" s="22"/>
      <c r="I774" s="21"/>
      <c r="J774" s="22"/>
      <c r="K774" s="21"/>
      <c r="L774" s="21"/>
      <c r="M774" s="22"/>
      <c r="N774" s="21"/>
      <c r="O774" s="22"/>
      <c r="P774" s="22"/>
      <c r="Q774" s="22"/>
      <c r="R774" s="22"/>
      <c r="S774" s="22"/>
      <c r="T774" s="22"/>
      <c r="U774" s="22"/>
      <c r="V774" s="22"/>
      <c r="W774" s="22"/>
      <c r="X774" s="22"/>
      <c r="Y774" s="22"/>
      <c r="Z774" s="22"/>
      <c r="AA774" s="22"/>
    </row>
    <row r="775" hidden="1">
      <c r="A775" s="21"/>
      <c r="B775" s="22"/>
      <c r="C775" s="22"/>
      <c r="D775" s="22"/>
      <c r="E775" s="22"/>
      <c r="F775" s="63"/>
      <c r="G775" s="22"/>
      <c r="H775" s="22"/>
      <c r="I775" s="21"/>
      <c r="J775" s="22"/>
      <c r="K775" s="21"/>
      <c r="L775" s="21"/>
      <c r="M775" s="22"/>
      <c r="N775" s="21"/>
      <c r="O775" s="22"/>
      <c r="P775" s="22"/>
      <c r="Q775" s="22"/>
      <c r="R775" s="22"/>
      <c r="S775" s="22"/>
      <c r="T775" s="22"/>
      <c r="U775" s="22"/>
      <c r="V775" s="22"/>
      <c r="W775" s="22"/>
      <c r="X775" s="22"/>
      <c r="Y775" s="22"/>
      <c r="Z775" s="22"/>
      <c r="AA775" s="22"/>
    </row>
    <row r="776" hidden="1">
      <c r="A776" s="21"/>
      <c r="B776" s="22"/>
      <c r="C776" s="22"/>
      <c r="D776" s="22"/>
      <c r="E776" s="22"/>
      <c r="F776" s="63"/>
      <c r="G776" s="22"/>
      <c r="H776" s="22"/>
      <c r="I776" s="21"/>
      <c r="J776" s="22"/>
      <c r="K776" s="21"/>
      <c r="L776" s="21"/>
      <c r="M776" s="22"/>
      <c r="N776" s="21"/>
      <c r="O776" s="22"/>
      <c r="P776" s="22"/>
      <c r="Q776" s="22"/>
      <c r="R776" s="22"/>
      <c r="S776" s="22"/>
      <c r="T776" s="22"/>
      <c r="U776" s="22"/>
      <c r="V776" s="22"/>
      <c r="W776" s="22"/>
      <c r="X776" s="22"/>
      <c r="Y776" s="22"/>
      <c r="Z776" s="22"/>
      <c r="AA776" s="22"/>
    </row>
    <row r="777" hidden="1">
      <c r="A777" s="21"/>
      <c r="B777" s="22"/>
      <c r="C777" s="22"/>
      <c r="D777" s="22"/>
      <c r="E777" s="22"/>
      <c r="F777" s="63"/>
      <c r="G777" s="22"/>
      <c r="H777" s="22"/>
      <c r="I777" s="21"/>
      <c r="J777" s="22"/>
      <c r="K777" s="21"/>
      <c r="L777" s="21"/>
      <c r="M777" s="22"/>
      <c r="N777" s="21"/>
      <c r="O777" s="22"/>
      <c r="P777" s="22"/>
      <c r="Q777" s="22"/>
      <c r="R777" s="22"/>
      <c r="S777" s="22"/>
      <c r="T777" s="22"/>
      <c r="U777" s="22"/>
      <c r="V777" s="22"/>
      <c r="W777" s="22"/>
      <c r="X777" s="22"/>
      <c r="Y777" s="22"/>
      <c r="Z777" s="22"/>
      <c r="AA777" s="22"/>
    </row>
    <row r="778" hidden="1">
      <c r="A778" s="21"/>
      <c r="B778" s="22"/>
      <c r="C778" s="22"/>
      <c r="D778" s="22"/>
      <c r="E778" s="22"/>
      <c r="F778" s="63"/>
      <c r="G778" s="22"/>
      <c r="H778" s="22"/>
      <c r="I778" s="21"/>
      <c r="J778" s="22"/>
      <c r="K778" s="21"/>
      <c r="L778" s="21"/>
      <c r="M778" s="22"/>
      <c r="N778" s="21"/>
      <c r="O778" s="22"/>
      <c r="P778" s="22"/>
      <c r="Q778" s="22"/>
      <c r="R778" s="22"/>
      <c r="S778" s="22"/>
      <c r="T778" s="22"/>
      <c r="U778" s="22"/>
      <c r="V778" s="22"/>
      <c r="W778" s="22"/>
      <c r="X778" s="22"/>
      <c r="Y778" s="22"/>
      <c r="Z778" s="22"/>
      <c r="AA778" s="22"/>
    </row>
    <row r="779" hidden="1">
      <c r="A779" s="21"/>
      <c r="B779" s="22"/>
      <c r="C779" s="22"/>
      <c r="D779" s="22"/>
      <c r="E779" s="22"/>
      <c r="F779" s="63"/>
      <c r="G779" s="22"/>
      <c r="H779" s="22"/>
      <c r="I779" s="21"/>
      <c r="J779" s="22"/>
      <c r="K779" s="21"/>
      <c r="L779" s="21"/>
      <c r="M779" s="22"/>
      <c r="N779" s="21"/>
      <c r="O779" s="22"/>
      <c r="P779" s="22"/>
      <c r="Q779" s="22"/>
      <c r="R779" s="22"/>
      <c r="S779" s="22"/>
      <c r="T779" s="22"/>
      <c r="U779" s="22"/>
      <c r="V779" s="22"/>
      <c r="W779" s="22"/>
      <c r="X779" s="22"/>
      <c r="Y779" s="22"/>
      <c r="Z779" s="22"/>
      <c r="AA779" s="22"/>
    </row>
    <row r="780" hidden="1">
      <c r="A780" s="21"/>
      <c r="B780" s="22"/>
      <c r="C780" s="22"/>
      <c r="D780" s="22"/>
      <c r="E780" s="22"/>
      <c r="F780" s="63"/>
      <c r="G780" s="22"/>
      <c r="H780" s="22"/>
      <c r="I780" s="21"/>
      <c r="J780" s="22"/>
      <c r="K780" s="21"/>
      <c r="L780" s="21"/>
      <c r="M780" s="22"/>
      <c r="N780" s="21"/>
      <c r="O780" s="22"/>
      <c r="P780" s="22"/>
      <c r="Q780" s="22"/>
      <c r="R780" s="22"/>
      <c r="S780" s="22"/>
      <c r="T780" s="22"/>
      <c r="U780" s="22"/>
      <c r="V780" s="22"/>
      <c r="W780" s="22"/>
      <c r="X780" s="22"/>
      <c r="Y780" s="22"/>
      <c r="Z780" s="22"/>
      <c r="AA780" s="22"/>
    </row>
    <row r="781" hidden="1">
      <c r="A781" s="21"/>
      <c r="B781" s="22"/>
      <c r="C781" s="22"/>
      <c r="D781" s="22"/>
      <c r="E781" s="22"/>
      <c r="F781" s="63"/>
      <c r="G781" s="22"/>
      <c r="H781" s="22"/>
      <c r="I781" s="21"/>
      <c r="J781" s="22"/>
      <c r="K781" s="21"/>
      <c r="L781" s="21"/>
      <c r="M781" s="22"/>
      <c r="N781" s="21"/>
      <c r="O781" s="22"/>
      <c r="P781" s="22"/>
      <c r="Q781" s="22"/>
      <c r="R781" s="22"/>
      <c r="S781" s="22"/>
      <c r="T781" s="22"/>
      <c r="U781" s="22"/>
      <c r="V781" s="22"/>
      <c r="W781" s="22"/>
      <c r="X781" s="22"/>
      <c r="Y781" s="22"/>
      <c r="Z781" s="22"/>
      <c r="AA781" s="22"/>
    </row>
    <row r="782" hidden="1">
      <c r="A782" s="21"/>
      <c r="B782" s="22"/>
      <c r="C782" s="22"/>
      <c r="D782" s="22"/>
      <c r="E782" s="22"/>
      <c r="F782" s="63"/>
      <c r="G782" s="22"/>
      <c r="H782" s="22"/>
      <c r="I782" s="21"/>
      <c r="J782" s="22"/>
      <c r="K782" s="21"/>
      <c r="L782" s="21"/>
      <c r="M782" s="22"/>
      <c r="N782" s="21"/>
      <c r="O782" s="22"/>
      <c r="P782" s="22"/>
      <c r="Q782" s="22"/>
      <c r="R782" s="22"/>
      <c r="S782" s="22"/>
      <c r="T782" s="22"/>
      <c r="U782" s="22"/>
      <c r="V782" s="22"/>
      <c r="W782" s="22"/>
      <c r="X782" s="22"/>
      <c r="Y782" s="22"/>
      <c r="Z782" s="22"/>
      <c r="AA782" s="22"/>
    </row>
    <row r="783" hidden="1">
      <c r="A783" s="21"/>
      <c r="B783" s="22"/>
      <c r="C783" s="22"/>
      <c r="D783" s="22"/>
      <c r="E783" s="22"/>
      <c r="F783" s="63"/>
      <c r="G783" s="22"/>
      <c r="H783" s="22"/>
      <c r="I783" s="21"/>
      <c r="J783" s="22"/>
      <c r="K783" s="21"/>
      <c r="L783" s="21"/>
      <c r="M783" s="22"/>
      <c r="N783" s="21"/>
      <c r="O783" s="22"/>
      <c r="P783" s="22"/>
      <c r="Q783" s="22"/>
      <c r="R783" s="22"/>
      <c r="S783" s="22"/>
      <c r="T783" s="22"/>
      <c r="U783" s="22"/>
      <c r="V783" s="22"/>
      <c r="W783" s="22"/>
      <c r="X783" s="22"/>
      <c r="Y783" s="22"/>
      <c r="Z783" s="22"/>
      <c r="AA783" s="22"/>
    </row>
    <row r="784" hidden="1">
      <c r="A784" s="21"/>
      <c r="B784" s="22"/>
      <c r="C784" s="22"/>
      <c r="D784" s="22"/>
      <c r="E784" s="22"/>
      <c r="F784" s="63"/>
      <c r="G784" s="22"/>
      <c r="H784" s="22"/>
      <c r="I784" s="21"/>
      <c r="J784" s="22"/>
      <c r="K784" s="21"/>
      <c r="L784" s="21"/>
      <c r="M784" s="22"/>
      <c r="N784" s="21"/>
      <c r="O784" s="22"/>
      <c r="P784" s="22"/>
      <c r="Q784" s="22"/>
      <c r="R784" s="22"/>
      <c r="S784" s="22"/>
      <c r="T784" s="22"/>
      <c r="U784" s="22"/>
      <c r="V784" s="22"/>
      <c r="W784" s="22"/>
      <c r="X784" s="22"/>
      <c r="Y784" s="22"/>
      <c r="Z784" s="22"/>
      <c r="AA784" s="22"/>
    </row>
    <row r="785" hidden="1">
      <c r="A785" s="21"/>
      <c r="B785" s="22"/>
      <c r="C785" s="22"/>
      <c r="D785" s="22"/>
      <c r="E785" s="22"/>
      <c r="F785" s="63"/>
      <c r="G785" s="22"/>
      <c r="H785" s="22"/>
      <c r="I785" s="21"/>
      <c r="J785" s="22"/>
      <c r="K785" s="21"/>
      <c r="L785" s="21"/>
      <c r="M785" s="22"/>
      <c r="N785" s="21"/>
      <c r="O785" s="22"/>
      <c r="P785" s="22"/>
      <c r="Q785" s="22"/>
      <c r="R785" s="22"/>
      <c r="S785" s="22"/>
      <c r="T785" s="22"/>
      <c r="U785" s="22"/>
      <c r="V785" s="22"/>
      <c r="W785" s="22"/>
      <c r="X785" s="22"/>
      <c r="Y785" s="22"/>
      <c r="Z785" s="22"/>
      <c r="AA785" s="22"/>
    </row>
    <row r="786" hidden="1">
      <c r="A786" s="21"/>
      <c r="B786" s="22"/>
      <c r="C786" s="22"/>
      <c r="D786" s="22"/>
      <c r="E786" s="22"/>
      <c r="F786" s="63"/>
      <c r="G786" s="22"/>
      <c r="H786" s="22"/>
      <c r="I786" s="21"/>
      <c r="J786" s="22"/>
      <c r="K786" s="21"/>
      <c r="L786" s="21"/>
      <c r="M786" s="22"/>
      <c r="N786" s="21"/>
      <c r="O786" s="22"/>
      <c r="P786" s="22"/>
      <c r="Q786" s="22"/>
      <c r="R786" s="22"/>
      <c r="S786" s="22"/>
      <c r="T786" s="22"/>
      <c r="U786" s="22"/>
      <c r="V786" s="22"/>
      <c r="W786" s="22"/>
      <c r="X786" s="22"/>
      <c r="Y786" s="22"/>
      <c r="Z786" s="22"/>
      <c r="AA786" s="22"/>
    </row>
    <row r="787" hidden="1">
      <c r="A787" s="21"/>
      <c r="B787" s="22"/>
      <c r="C787" s="22"/>
      <c r="D787" s="22"/>
      <c r="E787" s="22"/>
      <c r="F787" s="63"/>
      <c r="G787" s="22"/>
      <c r="H787" s="22"/>
      <c r="I787" s="21"/>
      <c r="J787" s="22"/>
      <c r="K787" s="21"/>
      <c r="L787" s="21"/>
      <c r="M787" s="22"/>
      <c r="N787" s="21"/>
      <c r="O787" s="22"/>
      <c r="P787" s="22"/>
      <c r="Q787" s="22"/>
      <c r="R787" s="22"/>
      <c r="S787" s="22"/>
      <c r="T787" s="22"/>
      <c r="U787" s="22"/>
      <c r="V787" s="22"/>
      <c r="W787" s="22"/>
      <c r="X787" s="22"/>
      <c r="Y787" s="22"/>
      <c r="Z787" s="22"/>
      <c r="AA787" s="22"/>
    </row>
    <row r="788" hidden="1">
      <c r="A788" s="21"/>
      <c r="B788" s="22"/>
      <c r="C788" s="22"/>
      <c r="D788" s="22"/>
      <c r="E788" s="22"/>
      <c r="F788" s="63"/>
      <c r="G788" s="22"/>
      <c r="H788" s="22"/>
      <c r="I788" s="21"/>
      <c r="J788" s="22"/>
      <c r="K788" s="21"/>
      <c r="L788" s="21"/>
      <c r="M788" s="22"/>
      <c r="N788" s="21"/>
      <c r="O788" s="22"/>
      <c r="P788" s="22"/>
      <c r="Q788" s="22"/>
      <c r="R788" s="22"/>
      <c r="S788" s="22"/>
      <c r="T788" s="22"/>
      <c r="U788" s="22"/>
      <c r="V788" s="22"/>
      <c r="W788" s="22"/>
      <c r="X788" s="22"/>
      <c r="Y788" s="22"/>
      <c r="Z788" s="22"/>
      <c r="AA788" s="22"/>
    </row>
    <row r="789" hidden="1">
      <c r="A789" s="21"/>
      <c r="B789" s="22"/>
      <c r="C789" s="22"/>
      <c r="D789" s="22"/>
      <c r="E789" s="22"/>
      <c r="F789" s="63"/>
      <c r="G789" s="22"/>
      <c r="H789" s="22"/>
      <c r="I789" s="21"/>
      <c r="J789" s="22"/>
      <c r="K789" s="21"/>
      <c r="L789" s="21"/>
      <c r="M789" s="22"/>
      <c r="N789" s="21"/>
      <c r="O789" s="22"/>
      <c r="P789" s="22"/>
      <c r="Q789" s="22"/>
      <c r="R789" s="22"/>
      <c r="S789" s="22"/>
      <c r="T789" s="22"/>
      <c r="U789" s="22"/>
      <c r="V789" s="22"/>
      <c r="W789" s="22"/>
      <c r="X789" s="22"/>
      <c r="Y789" s="22"/>
      <c r="Z789" s="22"/>
      <c r="AA789" s="22"/>
    </row>
    <row r="790" hidden="1">
      <c r="A790" s="21"/>
      <c r="B790" s="22"/>
      <c r="C790" s="22"/>
      <c r="D790" s="22"/>
      <c r="E790" s="22"/>
      <c r="F790" s="63"/>
      <c r="G790" s="22"/>
      <c r="H790" s="22"/>
      <c r="I790" s="21"/>
      <c r="J790" s="22"/>
      <c r="K790" s="21"/>
      <c r="L790" s="21"/>
      <c r="M790" s="22"/>
      <c r="N790" s="21"/>
      <c r="O790" s="22"/>
      <c r="P790" s="22"/>
      <c r="Q790" s="22"/>
      <c r="R790" s="22"/>
      <c r="S790" s="22"/>
      <c r="T790" s="22"/>
      <c r="U790" s="22"/>
      <c r="V790" s="22"/>
      <c r="W790" s="22"/>
      <c r="X790" s="22"/>
      <c r="Y790" s="22"/>
      <c r="Z790" s="22"/>
      <c r="AA790" s="22"/>
    </row>
    <row r="791" hidden="1">
      <c r="A791" s="21"/>
      <c r="B791" s="22"/>
      <c r="C791" s="22"/>
      <c r="D791" s="22"/>
      <c r="E791" s="22"/>
      <c r="F791" s="63"/>
      <c r="G791" s="22"/>
      <c r="H791" s="22"/>
      <c r="I791" s="21"/>
      <c r="J791" s="22"/>
      <c r="K791" s="21"/>
      <c r="L791" s="21"/>
      <c r="M791" s="22"/>
      <c r="N791" s="21"/>
      <c r="O791" s="22"/>
      <c r="P791" s="22"/>
      <c r="Q791" s="22"/>
      <c r="R791" s="22"/>
      <c r="S791" s="22"/>
      <c r="T791" s="22"/>
      <c r="U791" s="22"/>
      <c r="V791" s="22"/>
      <c r="W791" s="22"/>
      <c r="X791" s="22"/>
      <c r="Y791" s="22"/>
      <c r="Z791" s="22"/>
      <c r="AA791" s="22"/>
    </row>
    <row r="792" hidden="1">
      <c r="A792" s="21"/>
      <c r="B792" s="22"/>
      <c r="C792" s="22"/>
      <c r="D792" s="22"/>
      <c r="E792" s="22"/>
      <c r="F792" s="63"/>
      <c r="G792" s="22"/>
      <c r="H792" s="22"/>
      <c r="I792" s="21"/>
      <c r="J792" s="22"/>
      <c r="K792" s="21"/>
      <c r="L792" s="21"/>
      <c r="M792" s="22"/>
      <c r="N792" s="21"/>
      <c r="O792" s="22"/>
      <c r="P792" s="22"/>
      <c r="Q792" s="22"/>
      <c r="R792" s="22"/>
      <c r="S792" s="22"/>
      <c r="T792" s="22"/>
      <c r="U792" s="22"/>
      <c r="V792" s="22"/>
      <c r="W792" s="22"/>
      <c r="X792" s="22"/>
      <c r="Y792" s="22"/>
      <c r="Z792" s="22"/>
      <c r="AA792" s="22"/>
    </row>
    <row r="793" hidden="1">
      <c r="A793" s="21"/>
      <c r="B793" s="22"/>
      <c r="C793" s="22"/>
      <c r="D793" s="22"/>
      <c r="E793" s="22"/>
      <c r="F793" s="63"/>
      <c r="G793" s="22"/>
      <c r="H793" s="22"/>
      <c r="I793" s="21"/>
      <c r="J793" s="22"/>
      <c r="K793" s="21"/>
      <c r="L793" s="21"/>
      <c r="M793" s="22"/>
      <c r="N793" s="21"/>
      <c r="O793" s="22"/>
      <c r="P793" s="22"/>
      <c r="Q793" s="22"/>
      <c r="R793" s="22"/>
      <c r="S793" s="22"/>
      <c r="T793" s="22"/>
      <c r="U793" s="22"/>
      <c r="V793" s="22"/>
      <c r="W793" s="22"/>
      <c r="X793" s="22"/>
      <c r="Y793" s="22"/>
      <c r="Z793" s="22"/>
      <c r="AA793" s="22"/>
    </row>
    <row r="794" hidden="1">
      <c r="A794" s="21"/>
      <c r="B794" s="22"/>
      <c r="C794" s="22"/>
      <c r="D794" s="22"/>
      <c r="E794" s="22"/>
      <c r="F794" s="63"/>
      <c r="G794" s="22"/>
      <c r="H794" s="22"/>
      <c r="I794" s="21"/>
      <c r="J794" s="22"/>
      <c r="K794" s="21"/>
      <c r="L794" s="21"/>
      <c r="M794" s="22"/>
      <c r="N794" s="21"/>
      <c r="O794" s="22"/>
      <c r="P794" s="22"/>
      <c r="Q794" s="22"/>
      <c r="R794" s="22"/>
      <c r="S794" s="22"/>
      <c r="T794" s="22"/>
      <c r="U794" s="22"/>
      <c r="V794" s="22"/>
      <c r="W794" s="22"/>
      <c r="X794" s="22"/>
      <c r="Y794" s="22"/>
      <c r="Z794" s="22"/>
      <c r="AA794" s="22"/>
    </row>
    <row r="795" hidden="1">
      <c r="A795" s="21"/>
      <c r="B795" s="22"/>
      <c r="C795" s="22"/>
      <c r="D795" s="22"/>
      <c r="E795" s="22"/>
      <c r="F795" s="63"/>
      <c r="G795" s="22"/>
      <c r="H795" s="22"/>
      <c r="I795" s="21"/>
      <c r="J795" s="22"/>
      <c r="K795" s="21"/>
      <c r="L795" s="21"/>
      <c r="M795" s="22"/>
      <c r="N795" s="21"/>
      <c r="O795" s="22"/>
      <c r="P795" s="22"/>
      <c r="Q795" s="22"/>
      <c r="R795" s="22"/>
      <c r="S795" s="22"/>
      <c r="T795" s="22"/>
      <c r="U795" s="22"/>
      <c r="V795" s="22"/>
      <c r="W795" s="22"/>
      <c r="X795" s="22"/>
      <c r="Y795" s="22"/>
      <c r="Z795" s="22"/>
      <c r="AA795" s="22"/>
    </row>
    <row r="796" hidden="1">
      <c r="A796" s="21"/>
      <c r="B796" s="22"/>
      <c r="C796" s="22"/>
      <c r="D796" s="22"/>
      <c r="E796" s="22"/>
      <c r="F796" s="63"/>
      <c r="G796" s="22"/>
      <c r="H796" s="22"/>
      <c r="I796" s="21"/>
      <c r="J796" s="22"/>
      <c r="K796" s="21"/>
      <c r="L796" s="21"/>
      <c r="M796" s="22"/>
      <c r="N796" s="21"/>
      <c r="O796" s="22"/>
      <c r="P796" s="22"/>
      <c r="Q796" s="22"/>
      <c r="R796" s="22"/>
      <c r="S796" s="22"/>
      <c r="T796" s="22"/>
      <c r="U796" s="22"/>
      <c r="V796" s="22"/>
      <c r="W796" s="22"/>
      <c r="X796" s="22"/>
      <c r="Y796" s="22"/>
      <c r="Z796" s="22"/>
      <c r="AA796" s="22"/>
    </row>
    <row r="797" hidden="1">
      <c r="A797" s="21"/>
      <c r="B797" s="22"/>
      <c r="C797" s="22"/>
      <c r="D797" s="22"/>
      <c r="E797" s="22"/>
      <c r="F797" s="63"/>
      <c r="G797" s="22"/>
      <c r="H797" s="22"/>
      <c r="I797" s="21"/>
      <c r="J797" s="22"/>
      <c r="K797" s="21"/>
      <c r="L797" s="21"/>
      <c r="M797" s="22"/>
      <c r="N797" s="21"/>
      <c r="O797" s="22"/>
      <c r="P797" s="22"/>
      <c r="Q797" s="22"/>
      <c r="R797" s="22"/>
      <c r="S797" s="22"/>
      <c r="T797" s="22"/>
      <c r="U797" s="22"/>
      <c r="V797" s="22"/>
      <c r="W797" s="22"/>
      <c r="X797" s="22"/>
      <c r="Y797" s="22"/>
      <c r="Z797" s="22"/>
      <c r="AA797" s="22"/>
    </row>
    <row r="798" hidden="1">
      <c r="A798" s="21"/>
      <c r="B798" s="22"/>
      <c r="C798" s="22"/>
      <c r="D798" s="22"/>
      <c r="E798" s="22"/>
      <c r="F798" s="63"/>
      <c r="G798" s="22"/>
      <c r="H798" s="22"/>
      <c r="I798" s="21"/>
      <c r="J798" s="22"/>
      <c r="K798" s="21"/>
      <c r="L798" s="21"/>
      <c r="M798" s="22"/>
      <c r="N798" s="21"/>
      <c r="O798" s="22"/>
      <c r="P798" s="22"/>
      <c r="Q798" s="22"/>
      <c r="R798" s="22"/>
      <c r="S798" s="22"/>
      <c r="T798" s="22"/>
      <c r="U798" s="22"/>
      <c r="V798" s="22"/>
      <c r="W798" s="22"/>
      <c r="X798" s="22"/>
      <c r="Y798" s="22"/>
      <c r="Z798" s="22"/>
      <c r="AA798" s="22"/>
    </row>
    <row r="799" hidden="1">
      <c r="A799" s="21"/>
      <c r="B799" s="22"/>
      <c r="C799" s="22"/>
      <c r="D799" s="22"/>
      <c r="E799" s="22"/>
      <c r="F799" s="63"/>
      <c r="G799" s="22"/>
      <c r="H799" s="22"/>
      <c r="I799" s="21"/>
      <c r="J799" s="22"/>
      <c r="K799" s="21"/>
      <c r="L799" s="21"/>
      <c r="M799" s="22"/>
      <c r="N799" s="21"/>
      <c r="O799" s="22"/>
      <c r="P799" s="22"/>
      <c r="Q799" s="22"/>
      <c r="R799" s="22"/>
      <c r="S799" s="22"/>
      <c r="T799" s="22"/>
      <c r="U799" s="22"/>
      <c r="V799" s="22"/>
      <c r="W799" s="22"/>
      <c r="X799" s="22"/>
      <c r="Y799" s="22"/>
      <c r="Z799" s="22"/>
      <c r="AA799" s="22"/>
    </row>
    <row r="800" hidden="1">
      <c r="A800" s="21"/>
      <c r="B800" s="22"/>
      <c r="C800" s="22"/>
      <c r="D800" s="22"/>
      <c r="E800" s="22"/>
      <c r="F800" s="63"/>
      <c r="G800" s="22"/>
      <c r="H800" s="22"/>
      <c r="I800" s="21"/>
      <c r="J800" s="22"/>
      <c r="K800" s="21"/>
      <c r="L800" s="21"/>
      <c r="M800" s="22"/>
      <c r="N800" s="21"/>
      <c r="O800" s="22"/>
      <c r="P800" s="22"/>
      <c r="Q800" s="22"/>
      <c r="R800" s="22"/>
      <c r="S800" s="22"/>
      <c r="T800" s="22"/>
      <c r="U800" s="22"/>
      <c r="V800" s="22"/>
      <c r="W800" s="22"/>
      <c r="X800" s="22"/>
      <c r="Y800" s="22"/>
      <c r="Z800" s="22"/>
      <c r="AA800" s="22"/>
    </row>
    <row r="801" hidden="1">
      <c r="A801" s="21"/>
      <c r="B801" s="22"/>
      <c r="C801" s="22"/>
      <c r="D801" s="22"/>
      <c r="E801" s="22"/>
      <c r="F801" s="63"/>
      <c r="G801" s="22"/>
      <c r="H801" s="22"/>
      <c r="I801" s="21"/>
      <c r="J801" s="22"/>
      <c r="K801" s="21"/>
      <c r="L801" s="21"/>
      <c r="M801" s="22"/>
      <c r="N801" s="21"/>
      <c r="O801" s="22"/>
      <c r="P801" s="22"/>
      <c r="Q801" s="22"/>
      <c r="R801" s="22"/>
      <c r="S801" s="22"/>
      <c r="T801" s="22"/>
      <c r="U801" s="22"/>
      <c r="V801" s="22"/>
      <c r="W801" s="22"/>
      <c r="X801" s="22"/>
      <c r="Y801" s="22"/>
      <c r="Z801" s="22"/>
      <c r="AA801" s="22"/>
    </row>
    <row r="802" hidden="1">
      <c r="A802" s="21"/>
      <c r="B802" s="22"/>
      <c r="C802" s="22"/>
      <c r="D802" s="22"/>
      <c r="E802" s="22"/>
      <c r="F802" s="63"/>
      <c r="G802" s="22"/>
      <c r="H802" s="22"/>
      <c r="I802" s="21"/>
      <c r="J802" s="22"/>
      <c r="K802" s="21"/>
      <c r="L802" s="21"/>
      <c r="M802" s="22"/>
      <c r="N802" s="21"/>
      <c r="O802" s="22"/>
      <c r="P802" s="22"/>
      <c r="Q802" s="22"/>
      <c r="R802" s="22"/>
      <c r="S802" s="22"/>
      <c r="T802" s="22"/>
      <c r="U802" s="22"/>
      <c r="V802" s="22"/>
      <c r="W802" s="22"/>
      <c r="X802" s="22"/>
      <c r="Y802" s="22"/>
      <c r="Z802" s="22"/>
      <c r="AA802" s="22"/>
    </row>
    <row r="803" hidden="1">
      <c r="A803" s="21"/>
      <c r="B803" s="22"/>
      <c r="C803" s="22"/>
      <c r="D803" s="22"/>
      <c r="E803" s="22"/>
      <c r="F803" s="63"/>
      <c r="G803" s="22"/>
      <c r="H803" s="22"/>
      <c r="I803" s="21"/>
      <c r="J803" s="22"/>
      <c r="K803" s="21"/>
      <c r="L803" s="21"/>
      <c r="M803" s="22"/>
      <c r="N803" s="21"/>
      <c r="O803" s="22"/>
      <c r="P803" s="22"/>
      <c r="Q803" s="22"/>
      <c r="R803" s="22"/>
      <c r="S803" s="22"/>
      <c r="T803" s="22"/>
      <c r="U803" s="22"/>
      <c r="V803" s="22"/>
      <c r="W803" s="22"/>
      <c r="X803" s="22"/>
      <c r="Y803" s="22"/>
      <c r="Z803" s="22"/>
      <c r="AA803" s="22"/>
    </row>
    <row r="804" hidden="1">
      <c r="A804" s="21"/>
      <c r="B804" s="22"/>
      <c r="C804" s="22"/>
      <c r="D804" s="22"/>
      <c r="E804" s="22"/>
      <c r="F804" s="63"/>
      <c r="G804" s="22"/>
      <c r="H804" s="22"/>
      <c r="I804" s="21"/>
      <c r="J804" s="22"/>
      <c r="K804" s="21"/>
      <c r="L804" s="21"/>
      <c r="M804" s="22"/>
      <c r="N804" s="21"/>
      <c r="O804" s="22"/>
      <c r="P804" s="22"/>
      <c r="Q804" s="22"/>
      <c r="R804" s="22"/>
      <c r="S804" s="22"/>
      <c r="T804" s="22"/>
      <c r="U804" s="22"/>
      <c r="V804" s="22"/>
      <c r="W804" s="22"/>
      <c r="X804" s="22"/>
      <c r="Y804" s="22"/>
      <c r="Z804" s="22"/>
      <c r="AA804" s="22"/>
    </row>
    <row r="805" hidden="1">
      <c r="A805" s="21"/>
      <c r="B805" s="22"/>
      <c r="C805" s="22"/>
      <c r="D805" s="22"/>
      <c r="E805" s="22"/>
      <c r="F805" s="63"/>
      <c r="G805" s="22"/>
      <c r="H805" s="22"/>
      <c r="I805" s="21"/>
      <c r="J805" s="22"/>
      <c r="K805" s="21"/>
      <c r="L805" s="21"/>
      <c r="M805" s="22"/>
      <c r="N805" s="21"/>
      <c r="O805" s="22"/>
      <c r="P805" s="22"/>
      <c r="Q805" s="22"/>
      <c r="R805" s="22"/>
      <c r="S805" s="22"/>
      <c r="T805" s="22"/>
      <c r="U805" s="22"/>
      <c r="V805" s="22"/>
      <c r="W805" s="22"/>
      <c r="X805" s="22"/>
      <c r="Y805" s="22"/>
      <c r="Z805" s="22"/>
      <c r="AA805" s="22"/>
    </row>
    <row r="806" hidden="1">
      <c r="A806" s="21"/>
      <c r="B806" s="22"/>
      <c r="C806" s="22"/>
      <c r="D806" s="22"/>
      <c r="E806" s="22"/>
      <c r="F806" s="63"/>
      <c r="G806" s="22"/>
      <c r="H806" s="22"/>
      <c r="I806" s="21"/>
      <c r="J806" s="22"/>
      <c r="K806" s="21"/>
      <c r="L806" s="21"/>
      <c r="M806" s="22"/>
      <c r="N806" s="21"/>
      <c r="O806" s="22"/>
      <c r="P806" s="22"/>
      <c r="Q806" s="22"/>
      <c r="R806" s="22"/>
      <c r="S806" s="22"/>
      <c r="T806" s="22"/>
      <c r="U806" s="22"/>
      <c r="V806" s="22"/>
      <c r="W806" s="22"/>
      <c r="X806" s="22"/>
      <c r="Y806" s="22"/>
      <c r="Z806" s="22"/>
      <c r="AA806" s="22"/>
    </row>
    <row r="807" hidden="1">
      <c r="A807" s="21"/>
      <c r="B807" s="22"/>
      <c r="C807" s="22"/>
      <c r="D807" s="22"/>
      <c r="E807" s="22"/>
      <c r="F807" s="63"/>
      <c r="G807" s="22"/>
      <c r="H807" s="22"/>
      <c r="I807" s="21"/>
      <c r="J807" s="22"/>
      <c r="K807" s="21"/>
      <c r="L807" s="21"/>
      <c r="M807" s="22"/>
      <c r="N807" s="21"/>
      <c r="O807" s="22"/>
      <c r="P807" s="22"/>
      <c r="Q807" s="22"/>
      <c r="R807" s="22"/>
      <c r="S807" s="22"/>
      <c r="T807" s="22"/>
      <c r="U807" s="22"/>
      <c r="V807" s="22"/>
      <c r="W807" s="22"/>
      <c r="X807" s="22"/>
      <c r="Y807" s="22"/>
      <c r="Z807" s="22"/>
      <c r="AA807" s="22"/>
    </row>
    <row r="808" hidden="1">
      <c r="A808" s="21"/>
      <c r="B808" s="22"/>
      <c r="C808" s="22"/>
      <c r="D808" s="22"/>
      <c r="E808" s="22"/>
      <c r="F808" s="63"/>
      <c r="G808" s="22"/>
      <c r="H808" s="22"/>
      <c r="I808" s="21"/>
      <c r="J808" s="22"/>
      <c r="K808" s="21"/>
      <c r="L808" s="21"/>
      <c r="M808" s="22"/>
      <c r="N808" s="21"/>
      <c r="O808" s="22"/>
      <c r="P808" s="22"/>
      <c r="Q808" s="22"/>
      <c r="R808" s="22"/>
      <c r="S808" s="22"/>
      <c r="T808" s="22"/>
      <c r="U808" s="22"/>
      <c r="V808" s="22"/>
      <c r="W808" s="22"/>
      <c r="X808" s="22"/>
      <c r="Y808" s="22"/>
      <c r="Z808" s="22"/>
      <c r="AA808" s="22"/>
    </row>
    <row r="809" hidden="1">
      <c r="A809" s="21"/>
      <c r="B809" s="22"/>
      <c r="C809" s="22"/>
      <c r="D809" s="22"/>
      <c r="E809" s="22"/>
      <c r="F809" s="63"/>
      <c r="G809" s="22"/>
      <c r="H809" s="22"/>
      <c r="I809" s="21"/>
      <c r="J809" s="22"/>
      <c r="K809" s="21"/>
      <c r="L809" s="21"/>
      <c r="M809" s="22"/>
      <c r="N809" s="21"/>
      <c r="O809" s="22"/>
      <c r="P809" s="22"/>
      <c r="Q809" s="22"/>
      <c r="R809" s="22"/>
      <c r="S809" s="22"/>
      <c r="T809" s="22"/>
      <c r="U809" s="22"/>
      <c r="V809" s="22"/>
      <c r="W809" s="22"/>
      <c r="X809" s="22"/>
      <c r="Y809" s="22"/>
      <c r="Z809" s="22"/>
      <c r="AA809" s="22"/>
    </row>
    <row r="810" hidden="1">
      <c r="A810" s="21"/>
      <c r="B810" s="22"/>
      <c r="C810" s="22"/>
      <c r="D810" s="22"/>
      <c r="E810" s="22"/>
      <c r="F810" s="63"/>
      <c r="G810" s="22"/>
      <c r="H810" s="22"/>
      <c r="I810" s="21"/>
      <c r="J810" s="22"/>
      <c r="K810" s="21"/>
      <c r="L810" s="21"/>
      <c r="M810" s="22"/>
      <c r="N810" s="21"/>
      <c r="O810" s="22"/>
      <c r="P810" s="22"/>
      <c r="Q810" s="22"/>
      <c r="R810" s="22"/>
      <c r="S810" s="22"/>
      <c r="T810" s="22"/>
      <c r="U810" s="22"/>
      <c r="V810" s="22"/>
      <c r="W810" s="22"/>
      <c r="X810" s="22"/>
      <c r="Y810" s="22"/>
      <c r="Z810" s="22"/>
      <c r="AA810" s="22"/>
    </row>
    <row r="811" hidden="1">
      <c r="A811" s="21"/>
      <c r="B811" s="22"/>
      <c r="C811" s="22"/>
      <c r="D811" s="22"/>
      <c r="E811" s="22"/>
      <c r="F811" s="63"/>
      <c r="G811" s="22"/>
      <c r="H811" s="22"/>
      <c r="I811" s="21"/>
      <c r="J811" s="22"/>
      <c r="K811" s="21"/>
      <c r="L811" s="21"/>
      <c r="M811" s="22"/>
      <c r="N811" s="21"/>
      <c r="O811" s="22"/>
      <c r="P811" s="22"/>
      <c r="Q811" s="22"/>
      <c r="R811" s="22"/>
      <c r="S811" s="22"/>
      <c r="T811" s="22"/>
      <c r="U811" s="22"/>
      <c r="V811" s="22"/>
      <c r="W811" s="22"/>
      <c r="X811" s="22"/>
      <c r="Y811" s="22"/>
      <c r="Z811" s="22"/>
      <c r="AA811" s="22"/>
    </row>
    <row r="812" hidden="1">
      <c r="A812" s="21"/>
      <c r="B812" s="22"/>
      <c r="C812" s="22"/>
      <c r="D812" s="22"/>
      <c r="E812" s="22"/>
      <c r="F812" s="63"/>
      <c r="G812" s="22"/>
      <c r="H812" s="22"/>
      <c r="I812" s="21"/>
      <c r="J812" s="22"/>
      <c r="K812" s="21"/>
      <c r="L812" s="21"/>
      <c r="M812" s="22"/>
      <c r="N812" s="21"/>
      <c r="O812" s="22"/>
      <c r="P812" s="22"/>
      <c r="Q812" s="22"/>
      <c r="R812" s="22"/>
      <c r="S812" s="22"/>
      <c r="T812" s="22"/>
      <c r="U812" s="22"/>
      <c r="V812" s="22"/>
      <c r="W812" s="22"/>
      <c r="X812" s="22"/>
      <c r="Y812" s="22"/>
      <c r="Z812" s="22"/>
      <c r="AA812" s="22"/>
    </row>
    <row r="813" hidden="1">
      <c r="A813" s="21"/>
      <c r="B813" s="22"/>
      <c r="C813" s="22"/>
      <c r="D813" s="22"/>
      <c r="E813" s="22"/>
      <c r="F813" s="63"/>
      <c r="G813" s="22"/>
      <c r="H813" s="22"/>
      <c r="I813" s="21"/>
      <c r="J813" s="22"/>
      <c r="K813" s="21"/>
      <c r="L813" s="21"/>
      <c r="M813" s="22"/>
      <c r="N813" s="21"/>
      <c r="O813" s="22"/>
      <c r="P813" s="22"/>
      <c r="Q813" s="22"/>
      <c r="R813" s="22"/>
      <c r="S813" s="22"/>
      <c r="T813" s="22"/>
      <c r="U813" s="22"/>
      <c r="V813" s="22"/>
      <c r="W813" s="22"/>
      <c r="X813" s="22"/>
      <c r="Y813" s="22"/>
      <c r="Z813" s="22"/>
      <c r="AA813" s="22"/>
    </row>
    <row r="814" hidden="1">
      <c r="A814" s="21"/>
      <c r="B814" s="22"/>
      <c r="C814" s="22"/>
      <c r="D814" s="22"/>
      <c r="E814" s="22"/>
      <c r="F814" s="63"/>
      <c r="G814" s="22"/>
      <c r="H814" s="22"/>
      <c r="I814" s="21"/>
      <c r="J814" s="22"/>
      <c r="K814" s="21"/>
      <c r="L814" s="21"/>
      <c r="M814" s="22"/>
      <c r="N814" s="21"/>
      <c r="O814" s="22"/>
      <c r="P814" s="22"/>
      <c r="Q814" s="22"/>
      <c r="R814" s="22"/>
      <c r="S814" s="22"/>
      <c r="T814" s="22"/>
      <c r="U814" s="22"/>
      <c r="V814" s="22"/>
      <c r="W814" s="22"/>
      <c r="X814" s="22"/>
      <c r="Y814" s="22"/>
      <c r="Z814" s="22"/>
      <c r="AA814" s="22"/>
    </row>
    <row r="815" hidden="1">
      <c r="A815" s="21"/>
      <c r="B815" s="22"/>
      <c r="C815" s="22"/>
      <c r="D815" s="22"/>
      <c r="E815" s="22"/>
      <c r="F815" s="63"/>
      <c r="G815" s="22"/>
      <c r="H815" s="22"/>
      <c r="I815" s="21"/>
      <c r="J815" s="22"/>
      <c r="K815" s="21"/>
      <c r="L815" s="21"/>
      <c r="M815" s="22"/>
      <c r="N815" s="21"/>
      <c r="O815" s="22"/>
      <c r="P815" s="22"/>
      <c r="Q815" s="22"/>
      <c r="R815" s="22"/>
      <c r="S815" s="22"/>
      <c r="T815" s="22"/>
      <c r="U815" s="22"/>
      <c r="V815" s="22"/>
      <c r="W815" s="22"/>
      <c r="X815" s="22"/>
      <c r="Y815" s="22"/>
      <c r="Z815" s="22"/>
      <c r="AA815" s="22"/>
    </row>
    <row r="816" hidden="1">
      <c r="A816" s="21"/>
      <c r="B816" s="22"/>
      <c r="C816" s="22"/>
      <c r="D816" s="22"/>
      <c r="E816" s="22"/>
      <c r="F816" s="63"/>
      <c r="G816" s="22"/>
      <c r="H816" s="22"/>
      <c r="I816" s="21"/>
      <c r="J816" s="22"/>
      <c r="K816" s="21"/>
      <c r="L816" s="21"/>
      <c r="M816" s="22"/>
      <c r="N816" s="21"/>
      <c r="O816" s="22"/>
      <c r="P816" s="22"/>
      <c r="Q816" s="22"/>
      <c r="R816" s="22"/>
      <c r="S816" s="22"/>
      <c r="T816" s="22"/>
      <c r="U816" s="22"/>
      <c r="V816" s="22"/>
      <c r="W816" s="22"/>
      <c r="X816" s="22"/>
      <c r="Y816" s="22"/>
      <c r="Z816" s="22"/>
      <c r="AA816" s="22"/>
    </row>
    <row r="817" hidden="1">
      <c r="A817" s="21"/>
      <c r="B817" s="22"/>
      <c r="C817" s="22"/>
      <c r="D817" s="22"/>
      <c r="E817" s="22"/>
      <c r="F817" s="63"/>
      <c r="G817" s="22"/>
      <c r="H817" s="22"/>
      <c r="I817" s="21"/>
      <c r="J817" s="22"/>
      <c r="K817" s="21"/>
      <c r="L817" s="21"/>
      <c r="M817" s="22"/>
      <c r="N817" s="21"/>
      <c r="O817" s="22"/>
      <c r="P817" s="22"/>
      <c r="Q817" s="22"/>
      <c r="R817" s="22"/>
      <c r="S817" s="22"/>
      <c r="T817" s="22"/>
      <c r="U817" s="22"/>
      <c r="V817" s="22"/>
      <c r="W817" s="22"/>
      <c r="X817" s="22"/>
      <c r="Y817" s="22"/>
      <c r="Z817" s="22"/>
      <c r="AA817" s="22"/>
    </row>
    <row r="818" hidden="1">
      <c r="A818" s="21"/>
      <c r="B818" s="22"/>
      <c r="C818" s="22"/>
      <c r="D818" s="22"/>
      <c r="E818" s="22"/>
      <c r="F818" s="63"/>
      <c r="G818" s="22"/>
      <c r="H818" s="22"/>
      <c r="I818" s="21"/>
      <c r="J818" s="22"/>
      <c r="K818" s="21"/>
      <c r="L818" s="21"/>
      <c r="M818" s="22"/>
      <c r="N818" s="21"/>
      <c r="O818" s="22"/>
      <c r="P818" s="22"/>
      <c r="Q818" s="22"/>
      <c r="R818" s="22"/>
      <c r="S818" s="22"/>
      <c r="T818" s="22"/>
      <c r="U818" s="22"/>
      <c r="V818" s="22"/>
      <c r="W818" s="22"/>
      <c r="X818" s="22"/>
      <c r="Y818" s="22"/>
      <c r="Z818" s="22"/>
      <c r="AA818" s="22"/>
    </row>
    <row r="819" hidden="1">
      <c r="A819" s="21"/>
      <c r="B819" s="22"/>
      <c r="C819" s="22"/>
      <c r="D819" s="22"/>
      <c r="E819" s="22"/>
      <c r="F819" s="63"/>
      <c r="G819" s="22"/>
      <c r="H819" s="22"/>
      <c r="I819" s="21"/>
      <c r="J819" s="22"/>
      <c r="K819" s="21"/>
      <c r="L819" s="21"/>
      <c r="M819" s="22"/>
      <c r="N819" s="21"/>
      <c r="O819" s="22"/>
      <c r="P819" s="22"/>
      <c r="Q819" s="22"/>
      <c r="R819" s="22"/>
      <c r="S819" s="22"/>
      <c r="T819" s="22"/>
      <c r="U819" s="22"/>
      <c r="V819" s="22"/>
      <c r="W819" s="22"/>
      <c r="X819" s="22"/>
      <c r="Y819" s="22"/>
      <c r="Z819" s="22"/>
      <c r="AA819" s="22"/>
    </row>
    <row r="820" hidden="1">
      <c r="A820" s="21"/>
      <c r="B820" s="22"/>
      <c r="C820" s="22"/>
      <c r="D820" s="22"/>
      <c r="E820" s="22"/>
      <c r="F820" s="63"/>
      <c r="G820" s="22"/>
      <c r="H820" s="22"/>
      <c r="I820" s="21"/>
      <c r="J820" s="22"/>
      <c r="K820" s="21"/>
      <c r="L820" s="21"/>
      <c r="M820" s="22"/>
      <c r="N820" s="21"/>
      <c r="O820" s="22"/>
      <c r="P820" s="22"/>
      <c r="Q820" s="22"/>
      <c r="R820" s="22"/>
      <c r="S820" s="22"/>
      <c r="T820" s="22"/>
      <c r="U820" s="22"/>
      <c r="V820" s="22"/>
      <c r="W820" s="22"/>
      <c r="X820" s="22"/>
      <c r="Y820" s="22"/>
      <c r="Z820" s="22"/>
      <c r="AA820" s="22"/>
    </row>
    <row r="821" hidden="1">
      <c r="A821" s="21"/>
      <c r="B821" s="22"/>
      <c r="C821" s="22"/>
      <c r="D821" s="22"/>
      <c r="E821" s="22"/>
      <c r="F821" s="63"/>
      <c r="G821" s="22"/>
      <c r="H821" s="22"/>
      <c r="I821" s="21"/>
      <c r="J821" s="22"/>
      <c r="K821" s="21"/>
      <c r="L821" s="21"/>
      <c r="M821" s="22"/>
      <c r="N821" s="21"/>
      <c r="O821" s="22"/>
      <c r="P821" s="22"/>
      <c r="Q821" s="22"/>
      <c r="R821" s="22"/>
      <c r="S821" s="22"/>
      <c r="T821" s="22"/>
      <c r="U821" s="22"/>
      <c r="V821" s="22"/>
      <c r="W821" s="22"/>
      <c r="X821" s="22"/>
      <c r="Y821" s="22"/>
      <c r="Z821" s="22"/>
      <c r="AA821" s="22"/>
    </row>
    <row r="822" hidden="1">
      <c r="A822" s="21"/>
      <c r="B822" s="22"/>
      <c r="C822" s="22"/>
      <c r="D822" s="22"/>
      <c r="E822" s="22"/>
      <c r="F822" s="63"/>
      <c r="G822" s="22"/>
      <c r="H822" s="22"/>
      <c r="I822" s="21"/>
      <c r="J822" s="22"/>
      <c r="K822" s="21"/>
      <c r="L822" s="21"/>
      <c r="M822" s="22"/>
      <c r="N822" s="21"/>
      <c r="O822" s="22"/>
      <c r="P822" s="22"/>
      <c r="Q822" s="22"/>
      <c r="R822" s="22"/>
      <c r="S822" s="22"/>
      <c r="T822" s="22"/>
      <c r="U822" s="22"/>
      <c r="V822" s="22"/>
      <c r="W822" s="22"/>
      <c r="X822" s="22"/>
      <c r="Y822" s="22"/>
      <c r="Z822" s="22"/>
      <c r="AA822" s="22"/>
    </row>
    <row r="823" hidden="1">
      <c r="A823" s="21"/>
      <c r="B823" s="22"/>
      <c r="C823" s="22"/>
      <c r="D823" s="22"/>
      <c r="E823" s="22"/>
      <c r="F823" s="63"/>
      <c r="G823" s="22"/>
      <c r="H823" s="22"/>
      <c r="I823" s="21"/>
      <c r="J823" s="22"/>
      <c r="K823" s="21"/>
      <c r="L823" s="21"/>
      <c r="M823" s="22"/>
      <c r="N823" s="21"/>
      <c r="O823" s="22"/>
      <c r="P823" s="22"/>
      <c r="Q823" s="22"/>
      <c r="R823" s="22"/>
      <c r="S823" s="22"/>
      <c r="T823" s="22"/>
      <c r="U823" s="22"/>
      <c r="V823" s="22"/>
      <c r="W823" s="22"/>
      <c r="X823" s="22"/>
      <c r="Y823" s="22"/>
      <c r="Z823" s="22"/>
      <c r="AA823" s="22"/>
    </row>
    <row r="824" hidden="1">
      <c r="A824" s="21"/>
      <c r="B824" s="22"/>
      <c r="C824" s="22"/>
      <c r="D824" s="22"/>
      <c r="E824" s="22"/>
      <c r="F824" s="63"/>
      <c r="G824" s="22"/>
      <c r="H824" s="22"/>
      <c r="I824" s="21"/>
      <c r="J824" s="22"/>
      <c r="K824" s="21"/>
      <c r="L824" s="21"/>
      <c r="M824" s="22"/>
      <c r="N824" s="21"/>
      <c r="O824" s="22"/>
      <c r="P824" s="22"/>
      <c r="Q824" s="22"/>
      <c r="R824" s="22"/>
      <c r="S824" s="22"/>
      <c r="T824" s="22"/>
      <c r="U824" s="22"/>
      <c r="V824" s="22"/>
      <c r="W824" s="22"/>
      <c r="X824" s="22"/>
      <c r="Y824" s="22"/>
      <c r="Z824" s="22"/>
      <c r="AA824" s="22"/>
    </row>
    <row r="825" hidden="1">
      <c r="A825" s="21"/>
      <c r="B825" s="22"/>
      <c r="C825" s="22"/>
      <c r="D825" s="22"/>
      <c r="E825" s="22"/>
      <c r="F825" s="63"/>
      <c r="G825" s="22"/>
      <c r="H825" s="22"/>
      <c r="I825" s="21"/>
      <c r="J825" s="22"/>
      <c r="K825" s="21"/>
      <c r="L825" s="21"/>
      <c r="M825" s="22"/>
      <c r="N825" s="21"/>
      <c r="O825" s="22"/>
      <c r="P825" s="22"/>
      <c r="Q825" s="22"/>
      <c r="R825" s="22"/>
      <c r="S825" s="22"/>
      <c r="T825" s="22"/>
      <c r="U825" s="22"/>
      <c r="V825" s="22"/>
      <c r="W825" s="22"/>
      <c r="X825" s="22"/>
      <c r="Y825" s="22"/>
      <c r="Z825" s="22"/>
      <c r="AA825" s="22"/>
    </row>
    <row r="826" hidden="1">
      <c r="A826" s="21"/>
      <c r="B826" s="22"/>
      <c r="C826" s="22"/>
      <c r="D826" s="22"/>
      <c r="E826" s="22"/>
      <c r="F826" s="63"/>
      <c r="G826" s="22"/>
      <c r="H826" s="22"/>
      <c r="I826" s="21"/>
      <c r="J826" s="22"/>
      <c r="K826" s="21"/>
      <c r="L826" s="21"/>
      <c r="M826" s="22"/>
      <c r="N826" s="21"/>
      <c r="O826" s="22"/>
      <c r="P826" s="22"/>
      <c r="Q826" s="22"/>
      <c r="R826" s="22"/>
      <c r="S826" s="22"/>
      <c r="T826" s="22"/>
      <c r="U826" s="22"/>
      <c r="V826" s="22"/>
      <c r="W826" s="22"/>
      <c r="X826" s="22"/>
      <c r="Y826" s="22"/>
      <c r="Z826" s="22"/>
      <c r="AA826" s="22"/>
    </row>
    <row r="827" hidden="1">
      <c r="A827" s="21"/>
      <c r="B827" s="22"/>
      <c r="C827" s="22"/>
      <c r="D827" s="22"/>
      <c r="E827" s="22"/>
      <c r="F827" s="63"/>
      <c r="G827" s="22"/>
      <c r="H827" s="22"/>
      <c r="I827" s="21"/>
      <c r="J827" s="22"/>
      <c r="K827" s="21"/>
      <c r="L827" s="21"/>
      <c r="M827" s="22"/>
      <c r="N827" s="21"/>
      <c r="O827" s="22"/>
      <c r="P827" s="22"/>
      <c r="Q827" s="22"/>
      <c r="R827" s="22"/>
      <c r="S827" s="22"/>
      <c r="T827" s="22"/>
      <c r="U827" s="22"/>
      <c r="V827" s="22"/>
      <c r="W827" s="22"/>
      <c r="X827" s="22"/>
      <c r="Y827" s="22"/>
      <c r="Z827" s="22"/>
      <c r="AA827" s="22"/>
    </row>
    <row r="828" hidden="1">
      <c r="A828" s="21"/>
      <c r="B828" s="22"/>
      <c r="C828" s="22"/>
      <c r="D828" s="22"/>
      <c r="E828" s="22"/>
      <c r="F828" s="63"/>
      <c r="G828" s="22"/>
      <c r="H828" s="22"/>
      <c r="I828" s="21"/>
      <c r="J828" s="22"/>
      <c r="K828" s="21"/>
      <c r="L828" s="21"/>
      <c r="M828" s="22"/>
      <c r="N828" s="21"/>
      <c r="O828" s="22"/>
      <c r="P828" s="22"/>
      <c r="Q828" s="22"/>
      <c r="R828" s="22"/>
      <c r="S828" s="22"/>
      <c r="T828" s="22"/>
      <c r="U828" s="22"/>
      <c r="V828" s="22"/>
      <c r="W828" s="22"/>
      <c r="X828" s="22"/>
      <c r="Y828" s="22"/>
      <c r="Z828" s="22"/>
      <c r="AA828" s="22"/>
    </row>
    <row r="829" hidden="1">
      <c r="A829" s="21"/>
      <c r="B829" s="22"/>
      <c r="C829" s="22"/>
      <c r="D829" s="22"/>
      <c r="E829" s="22"/>
      <c r="F829" s="63"/>
      <c r="G829" s="22"/>
      <c r="H829" s="22"/>
      <c r="I829" s="21"/>
      <c r="J829" s="22"/>
      <c r="K829" s="21"/>
      <c r="L829" s="21"/>
      <c r="M829" s="22"/>
      <c r="N829" s="21"/>
      <c r="O829" s="22"/>
      <c r="P829" s="22"/>
      <c r="Q829" s="22"/>
      <c r="R829" s="22"/>
      <c r="S829" s="22"/>
      <c r="T829" s="22"/>
      <c r="U829" s="22"/>
      <c r="V829" s="22"/>
      <c r="W829" s="22"/>
      <c r="X829" s="22"/>
      <c r="Y829" s="22"/>
      <c r="Z829" s="22"/>
      <c r="AA829" s="22"/>
    </row>
    <row r="830" hidden="1">
      <c r="A830" s="21"/>
      <c r="B830" s="22"/>
      <c r="C830" s="22"/>
      <c r="D830" s="22"/>
      <c r="E830" s="22"/>
      <c r="F830" s="63"/>
      <c r="G830" s="22"/>
      <c r="H830" s="22"/>
      <c r="I830" s="21"/>
      <c r="J830" s="22"/>
      <c r="K830" s="21"/>
      <c r="L830" s="21"/>
      <c r="M830" s="22"/>
      <c r="N830" s="21"/>
      <c r="O830" s="22"/>
      <c r="P830" s="22"/>
      <c r="Q830" s="22"/>
      <c r="R830" s="22"/>
      <c r="S830" s="22"/>
      <c r="T830" s="22"/>
      <c r="U830" s="22"/>
      <c r="V830" s="22"/>
      <c r="W830" s="22"/>
      <c r="X830" s="22"/>
      <c r="Y830" s="22"/>
      <c r="Z830" s="22"/>
      <c r="AA830" s="22"/>
    </row>
    <row r="831" hidden="1">
      <c r="A831" s="21"/>
      <c r="B831" s="22"/>
      <c r="C831" s="22"/>
      <c r="D831" s="22"/>
      <c r="E831" s="22"/>
      <c r="F831" s="63"/>
      <c r="G831" s="22"/>
      <c r="H831" s="22"/>
      <c r="I831" s="21"/>
      <c r="J831" s="22"/>
      <c r="K831" s="21"/>
      <c r="L831" s="21"/>
      <c r="M831" s="22"/>
      <c r="N831" s="21"/>
      <c r="O831" s="22"/>
      <c r="P831" s="22"/>
      <c r="Q831" s="22"/>
      <c r="R831" s="22"/>
      <c r="S831" s="22"/>
      <c r="T831" s="22"/>
      <c r="U831" s="22"/>
      <c r="V831" s="22"/>
      <c r="W831" s="22"/>
      <c r="X831" s="22"/>
      <c r="Y831" s="22"/>
      <c r="Z831" s="22"/>
      <c r="AA831" s="22"/>
    </row>
    <row r="832" hidden="1">
      <c r="A832" s="21"/>
      <c r="B832" s="22"/>
      <c r="C832" s="22"/>
      <c r="D832" s="22"/>
      <c r="E832" s="22"/>
      <c r="F832" s="63"/>
      <c r="G832" s="22"/>
      <c r="H832" s="22"/>
      <c r="I832" s="21"/>
      <c r="J832" s="22"/>
      <c r="K832" s="21"/>
      <c r="L832" s="21"/>
      <c r="M832" s="22"/>
      <c r="N832" s="21"/>
      <c r="O832" s="22"/>
      <c r="P832" s="22"/>
      <c r="Q832" s="22"/>
      <c r="R832" s="22"/>
      <c r="S832" s="22"/>
      <c r="T832" s="22"/>
      <c r="U832" s="22"/>
      <c r="V832" s="22"/>
      <c r="W832" s="22"/>
      <c r="X832" s="22"/>
      <c r="Y832" s="22"/>
      <c r="Z832" s="22"/>
      <c r="AA832" s="22"/>
    </row>
    <row r="833" hidden="1">
      <c r="A833" s="21"/>
      <c r="B833" s="22"/>
      <c r="C833" s="22"/>
      <c r="D833" s="22"/>
      <c r="E833" s="22"/>
      <c r="F833" s="63"/>
      <c r="G833" s="22"/>
      <c r="H833" s="22"/>
      <c r="I833" s="21"/>
      <c r="J833" s="22"/>
      <c r="K833" s="21"/>
      <c r="L833" s="21"/>
      <c r="M833" s="22"/>
      <c r="N833" s="21"/>
      <c r="O833" s="22"/>
      <c r="P833" s="22"/>
      <c r="Q833" s="22"/>
      <c r="R833" s="22"/>
      <c r="S833" s="22"/>
      <c r="T833" s="22"/>
      <c r="U833" s="22"/>
      <c r="V833" s="22"/>
      <c r="W833" s="22"/>
      <c r="X833" s="22"/>
      <c r="Y833" s="22"/>
      <c r="Z833" s="22"/>
      <c r="AA833" s="22"/>
    </row>
    <row r="834" hidden="1">
      <c r="A834" s="21"/>
      <c r="B834" s="22"/>
      <c r="C834" s="22"/>
      <c r="D834" s="22"/>
      <c r="E834" s="22"/>
      <c r="F834" s="63"/>
      <c r="G834" s="22"/>
      <c r="H834" s="22"/>
      <c r="I834" s="21"/>
      <c r="J834" s="22"/>
      <c r="K834" s="21"/>
      <c r="L834" s="21"/>
      <c r="M834" s="22"/>
      <c r="N834" s="21"/>
      <c r="O834" s="22"/>
      <c r="P834" s="22"/>
      <c r="Q834" s="22"/>
      <c r="R834" s="22"/>
      <c r="S834" s="22"/>
      <c r="T834" s="22"/>
      <c r="U834" s="22"/>
      <c r="V834" s="22"/>
      <c r="W834" s="22"/>
      <c r="X834" s="22"/>
      <c r="Y834" s="22"/>
      <c r="Z834" s="22"/>
      <c r="AA834" s="22"/>
    </row>
    <row r="835" hidden="1">
      <c r="A835" s="21"/>
      <c r="B835" s="22"/>
      <c r="C835" s="22"/>
      <c r="D835" s="22"/>
      <c r="E835" s="22"/>
      <c r="F835" s="63"/>
      <c r="G835" s="22"/>
      <c r="H835" s="22"/>
      <c r="I835" s="21"/>
      <c r="J835" s="22"/>
      <c r="K835" s="21"/>
      <c r="L835" s="21"/>
      <c r="M835" s="22"/>
      <c r="N835" s="21"/>
      <c r="O835" s="22"/>
      <c r="P835" s="22"/>
      <c r="Q835" s="22"/>
      <c r="R835" s="22"/>
      <c r="S835" s="22"/>
      <c r="T835" s="22"/>
      <c r="U835" s="22"/>
      <c r="V835" s="22"/>
      <c r="W835" s="22"/>
      <c r="X835" s="22"/>
      <c r="Y835" s="22"/>
      <c r="Z835" s="22"/>
      <c r="AA835" s="22"/>
    </row>
    <row r="836" hidden="1">
      <c r="A836" s="21"/>
      <c r="B836" s="22"/>
      <c r="C836" s="22"/>
      <c r="D836" s="22"/>
      <c r="E836" s="22"/>
      <c r="F836" s="63"/>
      <c r="G836" s="22"/>
      <c r="H836" s="22"/>
      <c r="I836" s="21"/>
      <c r="J836" s="22"/>
      <c r="K836" s="21"/>
      <c r="L836" s="21"/>
      <c r="M836" s="22"/>
      <c r="N836" s="21"/>
      <c r="O836" s="22"/>
      <c r="P836" s="22"/>
      <c r="Q836" s="22"/>
      <c r="R836" s="22"/>
      <c r="S836" s="22"/>
      <c r="T836" s="22"/>
      <c r="U836" s="22"/>
      <c r="V836" s="22"/>
      <c r="W836" s="22"/>
      <c r="X836" s="22"/>
      <c r="Y836" s="22"/>
      <c r="Z836" s="22"/>
      <c r="AA836" s="22"/>
    </row>
    <row r="837" hidden="1">
      <c r="A837" s="21"/>
      <c r="B837" s="22"/>
      <c r="C837" s="22"/>
      <c r="D837" s="22"/>
      <c r="E837" s="22"/>
      <c r="F837" s="63"/>
      <c r="G837" s="22"/>
      <c r="H837" s="22"/>
      <c r="I837" s="21"/>
      <c r="J837" s="22"/>
      <c r="K837" s="21"/>
      <c r="L837" s="21"/>
      <c r="M837" s="22"/>
      <c r="N837" s="21"/>
      <c r="O837" s="22"/>
      <c r="P837" s="22"/>
      <c r="Q837" s="22"/>
      <c r="R837" s="22"/>
      <c r="S837" s="22"/>
      <c r="T837" s="22"/>
      <c r="U837" s="22"/>
      <c r="V837" s="22"/>
      <c r="W837" s="22"/>
      <c r="X837" s="22"/>
      <c r="Y837" s="22"/>
      <c r="Z837" s="22"/>
      <c r="AA837" s="22"/>
    </row>
    <row r="838" hidden="1">
      <c r="A838" s="21"/>
      <c r="B838" s="22"/>
      <c r="C838" s="22"/>
      <c r="D838" s="22"/>
      <c r="E838" s="22"/>
      <c r="F838" s="63"/>
      <c r="G838" s="22"/>
      <c r="H838" s="22"/>
      <c r="I838" s="21"/>
      <c r="J838" s="22"/>
      <c r="K838" s="21"/>
      <c r="L838" s="21"/>
      <c r="M838" s="22"/>
      <c r="N838" s="21"/>
      <c r="O838" s="22"/>
      <c r="P838" s="22"/>
      <c r="Q838" s="22"/>
      <c r="R838" s="22"/>
      <c r="S838" s="22"/>
      <c r="T838" s="22"/>
      <c r="U838" s="22"/>
      <c r="V838" s="22"/>
      <c r="W838" s="22"/>
      <c r="X838" s="22"/>
      <c r="Y838" s="22"/>
      <c r="Z838" s="22"/>
      <c r="AA838" s="22"/>
    </row>
    <row r="839" hidden="1">
      <c r="A839" s="21"/>
      <c r="B839" s="22"/>
      <c r="C839" s="22"/>
      <c r="D839" s="22"/>
      <c r="E839" s="22"/>
      <c r="F839" s="63"/>
      <c r="G839" s="22"/>
      <c r="H839" s="22"/>
      <c r="I839" s="21"/>
      <c r="J839" s="22"/>
      <c r="K839" s="21"/>
      <c r="L839" s="21"/>
      <c r="M839" s="22"/>
      <c r="N839" s="21"/>
      <c r="O839" s="22"/>
      <c r="P839" s="22"/>
      <c r="Q839" s="22"/>
      <c r="R839" s="22"/>
      <c r="S839" s="22"/>
      <c r="T839" s="22"/>
      <c r="U839" s="22"/>
      <c r="V839" s="22"/>
      <c r="W839" s="22"/>
      <c r="X839" s="22"/>
      <c r="Y839" s="22"/>
      <c r="Z839" s="22"/>
      <c r="AA839" s="22"/>
    </row>
    <row r="840" hidden="1">
      <c r="A840" s="21"/>
      <c r="B840" s="22"/>
      <c r="C840" s="22"/>
      <c r="D840" s="22"/>
      <c r="E840" s="22"/>
      <c r="F840" s="63"/>
      <c r="G840" s="22"/>
      <c r="H840" s="22"/>
      <c r="I840" s="21"/>
      <c r="J840" s="22"/>
      <c r="K840" s="21"/>
      <c r="L840" s="21"/>
      <c r="M840" s="22"/>
      <c r="N840" s="21"/>
      <c r="O840" s="22"/>
      <c r="P840" s="22"/>
      <c r="Q840" s="22"/>
      <c r="R840" s="22"/>
      <c r="S840" s="22"/>
      <c r="T840" s="22"/>
      <c r="U840" s="22"/>
      <c r="V840" s="22"/>
      <c r="W840" s="22"/>
      <c r="X840" s="22"/>
      <c r="Y840" s="22"/>
      <c r="Z840" s="22"/>
      <c r="AA840" s="22"/>
    </row>
    <row r="841" hidden="1">
      <c r="A841" s="21"/>
      <c r="B841" s="22"/>
      <c r="C841" s="22"/>
      <c r="D841" s="22"/>
      <c r="E841" s="22"/>
      <c r="F841" s="63"/>
      <c r="G841" s="22"/>
      <c r="H841" s="22"/>
      <c r="I841" s="21"/>
      <c r="J841" s="22"/>
      <c r="K841" s="21"/>
      <c r="L841" s="21"/>
      <c r="M841" s="22"/>
      <c r="N841" s="21"/>
      <c r="O841" s="22"/>
      <c r="P841" s="22"/>
      <c r="Q841" s="22"/>
      <c r="R841" s="22"/>
      <c r="S841" s="22"/>
      <c r="T841" s="22"/>
      <c r="U841" s="22"/>
      <c r="V841" s="22"/>
      <c r="W841" s="22"/>
      <c r="X841" s="22"/>
      <c r="Y841" s="22"/>
      <c r="Z841" s="22"/>
      <c r="AA841" s="22"/>
    </row>
    <row r="842" hidden="1">
      <c r="A842" s="21"/>
      <c r="B842" s="22"/>
      <c r="C842" s="22"/>
      <c r="D842" s="22"/>
      <c r="E842" s="22"/>
      <c r="F842" s="63"/>
      <c r="G842" s="22"/>
      <c r="H842" s="22"/>
      <c r="I842" s="21"/>
      <c r="J842" s="22"/>
      <c r="K842" s="21"/>
      <c r="L842" s="21"/>
      <c r="M842" s="22"/>
      <c r="N842" s="21"/>
      <c r="O842" s="22"/>
      <c r="P842" s="22"/>
      <c r="Q842" s="22"/>
      <c r="R842" s="22"/>
      <c r="S842" s="22"/>
      <c r="T842" s="22"/>
      <c r="U842" s="22"/>
      <c r="V842" s="22"/>
      <c r="W842" s="22"/>
      <c r="X842" s="22"/>
      <c r="Y842" s="22"/>
      <c r="Z842" s="22"/>
      <c r="AA842" s="22"/>
    </row>
    <row r="843" hidden="1">
      <c r="A843" s="21"/>
      <c r="B843" s="22"/>
      <c r="C843" s="22"/>
      <c r="D843" s="22"/>
      <c r="E843" s="22"/>
      <c r="F843" s="63"/>
      <c r="G843" s="22"/>
      <c r="H843" s="22"/>
      <c r="I843" s="21"/>
      <c r="J843" s="22"/>
      <c r="K843" s="21"/>
      <c r="L843" s="21"/>
      <c r="M843" s="22"/>
      <c r="N843" s="21"/>
      <c r="O843" s="22"/>
      <c r="P843" s="22"/>
      <c r="Q843" s="22"/>
      <c r="R843" s="22"/>
      <c r="S843" s="22"/>
      <c r="T843" s="22"/>
      <c r="U843" s="22"/>
      <c r="V843" s="22"/>
      <c r="W843" s="22"/>
      <c r="X843" s="22"/>
      <c r="Y843" s="22"/>
      <c r="Z843" s="22"/>
      <c r="AA843" s="22"/>
    </row>
    <row r="844" hidden="1">
      <c r="A844" s="21"/>
      <c r="B844" s="22"/>
      <c r="C844" s="22"/>
      <c r="D844" s="22"/>
      <c r="E844" s="22"/>
      <c r="F844" s="63"/>
      <c r="G844" s="22"/>
      <c r="H844" s="22"/>
      <c r="I844" s="21"/>
      <c r="J844" s="22"/>
      <c r="K844" s="21"/>
      <c r="L844" s="21"/>
      <c r="M844" s="22"/>
      <c r="N844" s="21"/>
      <c r="O844" s="22"/>
      <c r="P844" s="22"/>
      <c r="Q844" s="22"/>
      <c r="R844" s="22"/>
      <c r="S844" s="22"/>
      <c r="T844" s="22"/>
      <c r="U844" s="22"/>
      <c r="V844" s="22"/>
      <c r="W844" s="22"/>
      <c r="X844" s="22"/>
      <c r="Y844" s="22"/>
      <c r="Z844" s="22"/>
      <c r="AA844" s="22"/>
    </row>
    <row r="845" hidden="1">
      <c r="A845" s="21"/>
      <c r="B845" s="22"/>
      <c r="C845" s="22"/>
      <c r="D845" s="22"/>
      <c r="E845" s="22"/>
      <c r="F845" s="63"/>
      <c r="G845" s="22"/>
      <c r="H845" s="22"/>
      <c r="I845" s="21"/>
      <c r="J845" s="22"/>
      <c r="K845" s="21"/>
      <c r="L845" s="21"/>
      <c r="M845" s="22"/>
      <c r="N845" s="21"/>
      <c r="O845" s="22"/>
      <c r="P845" s="22"/>
      <c r="Q845" s="22"/>
      <c r="R845" s="22"/>
      <c r="S845" s="22"/>
      <c r="T845" s="22"/>
      <c r="U845" s="22"/>
      <c r="V845" s="22"/>
      <c r="W845" s="22"/>
      <c r="X845" s="22"/>
      <c r="Y845" s="22"/>
      <c r="Z845" s="22"/>
      <c r="AA845" s="22"/>
    </row>
    <row r="846" hidden="1">
      <c r="A846" s="21"/>
      <c r="B846" s="22"/>
      <c r="C846" s="22"/>
      <c r="D846" s="22"/>
      <c r="E846" s="22"/>
      <c r="F846" s="63"/>
      <c r="G846" s="22"/>
      <c r="H846" s="22"/>
      <c r="I846" s="21"/>
      <c r="J846" s="22"/>
      <c r="K846" s="21"/>
      <c r="L846" s="21"/>
      <c r="M846" s="22"/>
      <c r="N846" s="21"/>
      <c r="O846" s="22"/>
      <c r="P846" s="22"/>
      <c r="Q846" s="22"/>
      <c r="R846" s="22"/>
      <c r="S846" s="22"/>
      <c r="T846" s="22"/>
      <c r="U846" s="22"/>
      <c r="V846" s="22"/>
      <c r="W846" s="22"/>
      <c r="X846" s="22"/>
      <c r="Y846" s="22"/>
      <c r="Z846" s="22"/>
      <c r="AA846" s="22"/>
    </row>
    <row r="847" hidden="1">
      <c r="A847" s="21"/>
      <c r="B847" s="22"/>
      <c r="C847" s="22"/>
      <c r="D847" s="22"/>
      <c r="E847" s="22"/>
      <c r="F847" s="63"/>
      <c r="G847" s="22"/>
      <c r="H847" s="22"/>
      <c r="I847" s="21"/>
      <c r="J847" s="22"/>
      <c r="K847" s="21"/>
      <c r="L847" s="21"/>
      <c r="M847" s="22"/>
      <c r="N847" s="21"/>
      <c r="O847" s="22"/>
      <c r="P847" s="22"/>
      <c r="Q847" s="22"/>
      <c r="R847" s="22"/>
      <c r="S847" s="22"/>
      <c r="T847" s="22"/>
      <c r="U847" s="22"/>
      <c r="V847" s="22"/>
      <c r="W847" s="22"/>
      <c r="X847" s="22"/>
      <c r="Y847" s="22"/>
      <c r="Z847" s="22"/>
      <c r="AA847" s="22"/>
    </row>
    <row r="848" hidden="1">
      <c r="A848" s="21"/>
      <c r="B848" s="22"/>
      <c r="C848" s="22"/>
      <c r="D848" s="22"/>
      <c r="E848" s="22"/>
      <c r="F848" s="63"/>
      <c r="G848" s="22"/>
      <c r="H848" s="22"/>
      <c r="I848" s="21"/>
      <c r="J848" s="22"/>
      <c r="K848" s="21"/>
      <c r="L848" s="21"/>
      <c r="M848" s="22"/>
      <c r="N848" s="21"/>
      <c r="O848" s="22"/>
      <c r="P848" s="22"/>
      <c r="Q848" s="22"/>
      <c r="R848" s="22"/>
      <c r="S848" s="22"/>
      <c r="T848" s="22"/>
      <c r="U848" s="22"/>
      <c r="V848" s="22"/>
      <c r="W848" s="22"/>
      <c r="X848" s="22"/>
      <c r="Y848" s="22"/>
      <c r="Z848" s="22"/>
      <c r="AA848" s="22"/>
    </row>
    <row r="849" hidden="1">
      <c r="A849" s="21"/>
      <c r="B849" s="22"/>
      <c r="C849" s="22"/>
      <c r="D849" s="22"/>
      <c r="E849" s="22"/>
      <c r="F849" s="63"/>
      <c r="G849" s="22"/>
      <c r="H849" s="22"/>
      <c r="I849" s="21"/>
      <c r="J849" s="22"/>
      <c r="K849" s="21"/>
      <c r="L849" s="21"/>
      <c r="M849" s="22"/>
      <c r="N849" s="21"/>
      <c r="O849" s="22"/>
      <c r="P849" s="22"/>
      <c r="Q849" s="22"/>
      <c r="R849" s="22"/>
      <c r="S849" s="22"/>
      <c r="T849" s="22"/>
      <c r="U849" s="22"/>
      <c r="V849" s="22"/>
      <c r="W849" s="22"/>
      <c r="X849" s="22"/>
      <c r="Y849" s="22"/>
      <c r="Z849" s="22"/>
      <c r="AA849" s="22"/>
    </row>
    <row r="850" hidden="1">
      <c r="A850" s="21"/>
      <c r="B850" s="22"/>
      <c r="C850" s="22"/>
      <c r="D850" s="22"/>
      <c r="E850" s="22"/>
      <c r="F850" s="63"/>
      <c r="G850" s="22"/>
      <c r="H850" s="22"/>
      <c r="I850" s="21"/>
      <c r="J850" s="22"/>
      <c r="K850" s="21"/>
      <c r="L850" s="21"/>
      <c r="M850" s="22"/>
      <c r="N850" s="21"/>
      <c r="O850" s="22"/>
      <c r="P850" s="22"/>
      <c r="Q850" s="22"/>
      <c r="R850" s="22"/>
      <c r="S850" s="22"/>
      <c r="T850" s="22"/>
      <c r="U850" s="22"/>
      <c r="V850" s="22"/>
      <c r="W850" s="22"/>
      <c r="X850" s="22"/>
      <c r="Y850" s="22"/>
      <c r="Z850" s="22"/>
      <c r="AA850" s="22"/>
    </row>
    <row r="851" hidden="1">
      <c r="A851" s="21"/>
      <c r="B851" s="22"/>
      <c r="C851" s="22"/>
      <c r="D851" s="22"/>
      <c r="E851" s="22"/>
      <c r="F851" s="63"/>
      <c r="G851" s="22"/>
      <c r="H851" s="22"/>
      <c r="I851" s="21"/>
      <c r="J851" s="22"/>
      <c r="K851" s="21"/>
      <c r="L851" s="21"/>
      <c r="M851" s="22"/>
      <c r="N851" s="21"/>
      <c r="O851" s="22"/>
      <c r="P851" s="22"/>
      <c r="Q851" s="22"/>
      <c r="R851" s="22"/>
      <c r="S851" s="22"/>
      <c r="T851" s="22"/>
      <c r="U851" s="22"/>
      <c r="V851" s="22"/>
      <c r="W851" s="22"/>
      <c r="X851" s="22"/>
      <c r="Y851" s="22"/>
      <c r="Z851" s="22"/>
      <c r="AA851" s="22"/>
    </row>
    <row r="852" hidden="1">
      <c r="A852" s="21"/>
      <c r="B852" s="22"/>
      <c r="C852" s="22"/>
      <c r="D852" s="22"/>
      <c r="E852" s="22"/>
      <c r="F852" s="63"/>
      <c r="G852" s="22"/>
      <c r="H852" s="22"/>
      <c r="I852" s="21"/>
      <c r="J852" s="22"/>
      <c r="K852" s="21"/>
      <c r="L852" s="21"/>
      <c r="M852" s="22"/>
      <c r="N852" s="21"/>
      <c r="O852" s="22"/>
      <c r="P852" s="22"/>
      <c r="Q852" s="22"/>
      <c r="R852" s="22"/>
      <c r="S852" s="22"/>
      <c r="T852" s="22"/>
      <c r="U852" s="22"/>
      <c r="V852" s="22"/>
      <c r="W852" s="22"/>
      <c r="X852" s="22"/>
      <c r="Y852" s="22"/>
      <c r="Z852" s="22"/>
      <c r="AA852" s="22"/>
    </row>
    <row r="853" hidden="1">
      <c r="A853" s="21"/>
      <c r="B853" s="22"/>
      <c r="C853" s="22"/>
      <c r="D853" s="22"/>
      <c r="E853" s="22"/>
      <c r="F853" s="63"/>
      <c r="G853" s="22"/>
      <c r="H853" s="22"/>
      <c r="I853" s="21"/>
      <c r="J853" s="22"/>
      <c r="K853" s="21"/>
      <c r="L853" s="21"/>
      <c r="M853" s="22"/>
      <c r="N853" s="21"/>
      <c r="O853" s="22"/>
      <c r="P853" s="22"/>
      <c r="Q853" s="22"/>
      <c r="R853" s="22"/>
      <c r="S853" s="22"/>
      <c r="T853" s="22"/>
      <c r="U853" s="22"/>
      <c r="V853" s="22"/>
      <c r="W853" s="22"/>
      <c r="X853" s="22"/>
      <c r="Y853" s="22"/>
      <c r="Z853" s="22"/>
      <c r="AA853" s="22"/>
    </row>
    <row r="854" hidden="1">
      <c r="A854" s="21"/>
      <c r="B854" s="22"/>
      <c r="C854" s="22"/>
      <c r="D854" s="22"/>
      <c r="E854" s="22"/>
      <c r="F854" s="63"/>
      <c r="G854" s="22"/>
      <c r="H854" s="22"/>
      <c r="I854" s="21"/>
      <c r="J854" s="22"/>
      <c r="K854" s="21"/>
      <c r="L854" s="21"/>
      <c r="M854" s="22"/>
      <c r="N854" s="21"/>
      <c r="O854" s="22"/>
      <c r="P854" s="22"/>
      <c r="Q854" s="22"/>
      <c r="R854" s="22"/>
      <c r="S854" s="22"/>
      <c r="T854" s="22"/>
      <c r="U854" s="22"/>
      <c r="V854" s="22"/>
      <c r="W854" s="22"/>
      <c r="X854" s="22"/>
      <c r="Y854" s="22"/>
      <c r="Z854" s="22"/>
      <c r="AA854" s="22"/>
    </row>
    <row r="855" hidden="1">
      <c r="A855" s="21"/>
      <c r="B855" s="22"/>
      <c r="C855" s="22"/>
      <c r="D855" s="22"/>
      <c r="E855" s="22"/>
      <c r="F855" s="63"/>
      <c r="G855" s="22"/>
      <c r="H855" s="22"/>
      <c r="I855" s="21"/>
      <c r="J855" s="22"/>
      <c r="K855" s="21"/>
      <c r="L855" s="21"/>
      <c r="M855" s="22"/>
      <c r="N855" s="21"/>
      <c r="O855" s="22"/>
      <c r="P855" s="22"/>
      <c r="Q855" s="22"/>
      <c r="R855" s="22"/>
      <c r="S855" s="22"/>
      <c r="T855" s="22"/>
      <c r="U855" s="22"/>
      <c r="V855" s="22"/>
      <c r="W855" s="22"/>
      <c r="X855" s="22"/>
      <c r="Y855" s="22"/>
      <c r="Z855" s="22"/>
      <c r="AA855" s="22"/>
    </row>
    <row r="856" hidden="1">
      <c r="A856" s="21"/>
      <c r="B856" s="22"/>
      <c r="C856" s="22"/>
      <c r="D856" s="22"/>
      <c r="E856" s="22"/>
      <c r="F856" s="63"/>
      <c r="G856" s="22"/>
      <c r="H856" s="22"/>
      <c r="I856" s="21"/>
      <c r="J856" s="22"/>
      <c r="K856" s="21"/>
      <c r="L856" s="21"/>
      <c r="M856" s="22"/>
      <c r="N856" s="21"/>
      <c r="O856" s="22"/>
      <c r="P856" s="22"/>
      <c r="Q856" s="22"/>
      <c r="R856" s="22"/>
      <c r="S856" s="22"/>
      <c r="T856" s="22"/>
      <c r="U856" s="22"/>
      <c r="V856" s="22"/>
      <c r="W856" s="22"/>
      <c r="X856" s="22"/>
      <c r="Y856" s="22"/>
      <c r="Z856" s="22"/>
      <c r="AA856" s="22"/>
    </row>
    <row r="857" hidden="1">
      <c r="A857" s="21"/>
      <c r="B857" s="22"/>
      <c r="C857" s="22"/>
      <c r="D857" s="22"/>
      <c r="E857" s="22"/>
      <c r="F857" s="63"/>
      <c r="G857" s="22"/>
      <c r="H857" s="22"/>
      <c r="I857" s="21"/>
      <c r="J857" s="22"/>
      <c r="K857" s="21"/>
      <c r="L857" s="21"/>
      <c r="M857" s="22"/>
      <c r="N857" s="21"/>
      <c r="O857" s="22"/>
      <c r="P857" s="22"/>
      <c r="Q857" s="22"/>
      <c r="R857" s="22"/>
      <c r="S857" s="22"/>
      <c r="T857" s="22"/>
      <c r="U857" s="22"/>
      <c r="V857" s="22"/>
      <c r="W857" s="22"/>
      <c r="X857" s="22"/>
      <c r="Y857" s="22"/>
      <c r="Z857" s="22"/>
      <c r="AA857" s="22"/>
    </row>
    <row r="858" hidden="1">
      <c r="A858" s="21"/>
      <c r="B858" s="22"/>
      <c r="C858" s="22"/>
      <c r="D858" s="22"/>
      <c r="E858" s="22"/>
      <c r="F858" s="63"/>
      <c r="G858" s="22"/>
      <c r="H858" s="22"/>
      <c r="I858" s="21"/>
      <c r="J858" s="22"/>
      <c r="K858" s="21"/>
      <c r="L858" s="21"/>
      <c r="M858" s="22"/>
      <c r="N858" s="21"/>
      <c r="O858" s="22"/>
      <c r="P858" s="22"/>
      <c r="Q858" s="22"/>
      <c r="R858" s="22"/>
      <c r="S858" s="22"/>
      <c r="T858" s="22"/>
      <c r="U858" s="22"/>
      <c r="V858" s="22"/>
      <c r="W858" s="22"/>
      <c r="X858" s="22"/>
      <c r="Y858" s="22"/>
      <c r="Z858" s="22"/>
      <c r="AA858" s="22"/>
    </row>
    <row r="859" hidden="1">
      <c r="A859" s="21"/>
      <c r="B859" s="22"/>
      <c r="C859" s="22"/>
      <c r="D859" s="22"/>
      <c r="E859" s="22"/>
      <c r="F859" s="63"/>
      <c r="G859" s="22"/>
      <c r="H859" s="22"/>
      <c r="I859" s="21"/>
      <c r="J859" s="22"/>
      <c r="K859" s="21"/>
      <c r="L859" s="21"/>
      <c r="M859" s="22"/>
      <c r="N859" s="21"/>
      <c r="O859" s="22"/>
      <c r="P859" s="22"/>
      <c r="Q859" s="22"/>
      <c r="R859" s="22"/>
      <c r="S859" s="22"/>
      <c r="T859" s="22"/>
      <c r="U859" s="22"/>
      <c r="V859" s="22"/>
      <c r="W859" s="22"/>
      <c r="X859" s="22"/>
      <c r="Y859" s="22"/>
      <c r="Z859" s="22"/>
      <c r="AA859" s="22"/>
    </row>
    <row r="860" hidden="1">
      <c r="A860" s="21"/>
      <c r="B860" s="22"/>
      <c r="C860" s="22"/>
      <c r="D860" s="22"/>
      <c r="E860" s="22"/>
      <c r="F860" s="63"/>
      <c r="G860" s="22"/>
      <c r="H860" s="22"/>
      <c r="I860" s="21"/>
      <c r="J860" s="22"/>
      <c r="K860" s="21"/>
      <c r="L860" s="21"/>
      <c r="M860" s="22"/>
      <c r="N860" s="21"/>
      <c r="O860" s="22"/>
      <c r="P860" s="22"/>
      <c r="Q860" s="22"/>
      <c r="R860" s="22"/>
      <c r="S860" s="22"/>
      <c r="T860" s="22"/>
      <c r="U860" s="22"/>
      <c r="V860" s="22"/>
      <c r="W860" s="22"/>
      <c r="X860" s="22"/>
      <c r="Y860" s="22"/>
      <c r="Z860" s="22"/>
      <c r="AA860" s="22"/>
    </row>
    <row r="861" hidden="1">
      <c r="A861" s="21"/>
      <c r="B861" s="22"/>
      <c r="C861" s="22"/>
      <c r="D861" s="22"/>
      <c r="E861" s="22"/>
      <c r="F861" s="63"/>
      <c r="G861" s="22"/>
      <c r="H861" s="22"/>
      <c r="I861" s="21"/>
      <c r="J861" s="22"/>
      <c r="K861" s="21"/>
      <c r="L861" s="21"/>
      <c r="M861" s="22"/>
      <c r="N861" s="21"/>
      <c r="O861" s="22"/>
      <c r="P861" s="22"/>
      <c r="Q861" s="22"/>
      <c r="R861" s="22"/>
      <c r="S861" s="22"/>
      <c r="T861" s="22"/>
      <c r="U861" s="22"/>
      <c r="V861" s="22"/>
      <c r="W861" s="22"/>
      <c r="X861" s="22"/>
      <c r="Y861" s="22"/>
      <c r="Z861" s="22"/>
      <c r="AA861" s="22"/>
    </row>
    <row r="862" hidden="1">
      <c r="A862" s="21"/>
      <c r="B862" s="22"/>
      <c r="C862" s="22"/>
      <c r="D862" s="22"/>
      <c r="E862" s="22"/>
      <c r="F862" s="63"/>
      <c r="G862" s="22"/>
      <c r="H862" s="22"/>
      <c r="I862" s="21"/>
      <c r="J862" s="22"/>
      <c r="K862" s="21"/>
      <c r="L862" s="21"/>
      <c r="M862" s="22"/>
      <c r="N862" s="21"/>
      <c r="O862" s="22"/>
      <c r="P862" s="22"/>
      <c r="Q862" s="22"/>
      <c r="R862" s="22"/>
      <c r="S862" s="22"/>
      <c r="T862" s="22"/>
      <c r="U862" s="22"/>
      <c r="V862" s="22"/>
      <c r="W862" s="22"/>
      <c r="X862" s="22"/>
      <c r="Y862" s="22"/>
      <c r="Z862" s="22"/>
      <c r="AA862" s="22"/>
    </row>
    <row r="863" hidden="1">
      <c r="A863" s="21"/>
      <c r="B863" s="22"/>
      <c r="C863" s="22"/>
      <c r="D863" s="22"/>
      <c r="E863" s="22"/>
      <c r="F863" s="63"/>
      <c r="G863" s="22"/>
      <c r="H863" s="22"/>
      <c r="I863" s="21"/>
      <c r="J863" s="22"/>
      <c r="K863" s="21"/>
      <c r="L863" s="21"/>
      <c r="M863" s="22"/>
      <c r="N863" s="21"/>
      <c r="O863" s="22"/>
      <c r="P863" s="22"/>
      <c r="Q863" s="22"/>
      <c r="R863" s="22"/>
      <c r="S863" s="22"/>
      <c r="T863" s="22"/>
      <c r="U863" s="22"/>
      <c r="V863" s="22"/>
      <c r="W863" s="22"/>
      <c r="X863" s="22"/>
      <c r="Y863" s="22"/>
      <c r="Z863" s="22"/>
      <c r="AA863" s="22"/>
    </row>
    <row r="864" hidden="1">
      <c r="A864" s="21"/>
      <c r="B864" s="22"/>
      <c r="C864" s="22"/>
      <c r="D864" s="22"/>
      <c r="E864" s="22"/>
      <c r="F864" s="63"/>
      <c r="G864" s="22"/>
      <c r="H864" s="22"/>
      <c r="I864" s="21"/>
      <c r="J864" s="22"/>
      <c r="K864" s="21"/>
      <c r="L864" s="21"/>
      <c r="M864" s="22"/>
      <c r="N864" s="21"/>
      <c r="O864" s="22"/>
      <c r="P864" s="22"/>
      <c r="Q864" s="22"/>
      <c r="R864" s="22"/>
      <c r="S864" s="22"/>
      <c r="T864" s="22"/>
      <c r="U864" s="22"/>
      <c r="V864" s="22"/>
      <c r="W864" s="22"/>
      <c r="X864" s="22"/>
      <c r="Y864" s="22"/>
      <c r="Z864" s="22"/>
      <c r="AA864" s="22"/>
    </row>
    <row r="865" hidden="1">
      <c r="A865" s="21"/>
      <c r="B865" s="22"/>
      <c r="C865" s="22"/>
      <c r="D865" s="22"/>
      <c r="E865" s="22"/>
      <c r="F865" s="63"/>
      <c r="G865" s="22"/>
      <c r="H865" s="22"/>
      <c r="I865" s="21"/>
      <c r="J865" s="22"/>
      <c r="K865" s="21"/>
      <c r="L865" s="21"/>
      <c r="M865" s="22"/>
      <c r="N865" s="21"/>
      <c r="O865" s="22"/>
      <c r="P865" s="22"/>
      <c r="Q865" s="22"/>
      <c r="R865" s="22"/>
      <c r="S865" s="22"/>
      <c r="T865" s="22"/>
      <c r="U865" s="22"/>
      <c r="V865" s="22"/>
      <c r="W865" s="22"/>
      <c r="X865" s="22"/>
      <c r="Y865" s="22"/>
      <c r="Z865" s="22"/>
      <c r="AA865" s="22"/>
    </row>
    <row r="866" hidden="1">
      <c r="A866" s="21"/>
      <c r="B866" s="22"/>
      <c r="C866" s="22"/>
      <c r="D866" s="22"/>
      <c r="E866" s="22"/>
      <c r="F866" s="63"/>
      <c r="G866" s="22"/>
      <c r="H866" s="22"/>
      <c r="I866" s="21"/>
      <c r="J866" s="22"/>
      <c r="K866" s="21"/>
      <c r="L866" s="21"/>
      <c r="M866" s="22"/>
      <c r="N866" s="21"/>
      <c r="O866" s="22"/>
      <c r="P866" s="22"/>
      <c r="Q866" s="22"/>
      <c r="R866" s="22"/>
      <c r="S866" s="22"/>
      <c r="T866" s="22"/>
      <c r="U866" s="22"/>
      <c r="V866" s="22"/>
      <c r="W866" s="22"/>
      <c r="X866" s="22"/>
      <c r="Y866" s="22"/>
      <c r="Z866" s="22"/>
      <c r="AA866" s="22"/>
    </row>
    <row r="867" hidden="1">
      <c r="A867" s="21"/>
      <c r="B867" s="22"/>
      <c r="C867" s="22"/>
      <c r="D867" s="22"/>
      <c r="E867" s="22"/>
      <c r="F867" s="63"/>
      <c r="G867" s="22"/>
      <c r="H867" s="22"/>
      <c r="I867" s="21"/>
      <c r="J867" s="22"/>
      <c r="K867" s="21"/>
      <c r="L867" s="21"/>
      <c r="M867" s="22"/>
      <c r="N867" s="21"/>
      <c r="O867" s="22"/>
      <c r="P867" s="22"/>
      <c r="Q867" s="22"/>
      <c r="R867" s="22"/>
      <c r="S867" s="22"/>
      <c r="T867" s="22"/>
      <c r="U867" s="22"/>
      <c r="V867" s="22"/>
      <c r="W867" s="22"/>
      <c r="X867" s="22"/>
      <c r="Y867" s="22"/>
      <c r="Z867" s="22"/>
      <c r="AA867" s="22"/>
    </row>
    <row r="868" hidden="1">
      <c r="A868" s="21"/>
      <c r="B868" s="22"/>
      <c r="C868" s="22"/>
      <c r="D868" s="22"/>
      <c r="E868" s="22"/>
      <c r="F868" s="63"/>
      <c r="G868" s="22"/>
      <c r="H868" s="22"/>
      <c r="I868" s="21"/>
      <c r="J868" s="22"/>
      <c r="K868" s="21"/>
      <c r="L868" s="21"/>
      <c r="M868" s="22"/>
      <c r="N868" s="21"/>
      <c r="O868" s="22"/>
      <c r="P868" s="22"/>
      <c r="Q868" s="22"/>
      <c r="R868" s="22"/>
      <c r="S868" s="22"/>
      <c r="T868" s="22"/>
      <c r="U868" s="22"/>
      <c r="V868" s="22"/>
      <c r="W868" s="22"/>
      <c r="X868" s="22"/>
      <c r="Y868" s="22"/>
      <c r="Z868" s="22"/>
      <c r="AA868" s="22"/>
    </row>
    <row r="869" hidden="1">
      <c r="A869" s="21"/>
      <c r="B869" s="22"/>
      <c r="C869" s="22"/>
      <c r="D869" s="22"/>
      <c r="E869" s="22"/>
      <c r="F869" s="63"/>
      <c r="G869" s="22"/>
      <c r="H869" s="22"/>
      <c r="I869" s="21"/>
      <c r="J869" s="22"/>
      <c r="K869" s="21"/>
      <c r="L869" s="21"/>
      <c r="M869" s="22"/>
      <c r="N869" s="21"/>
      <c r="O869" s="22"/>
      <c r="P869" s="22"/>
      <c r="Q869" s="22"/>
      <c r="R869" s="22"/>
      <c r="S869" s="22"/>
      <c r="T869" s="22"/>
      <c r="U869" s="22"/>
      <c r="V869" s="22"/>
      <c r="W869" s="22"/>
      <c r="X869" s="22"/>
      <c r="Y869" s="22"/>
      <c r="Z869" s="22"/>
      <c r="AA869" s="22"/>
    </row>
    <row r="870" hidden="1">
      <c r="A870" s="21"/>
      <c r="B870" s="22"/>
      <c r="C870" s="22"/>
      <c r="D870" s="22"/>
      <c r="E870" s="22"/>
      <c r="F870" s="63"/>
      <c r="G870" s="22"/>
      <c r="H870" s="22"/>
      <c r="I870" s="21"/>
      <c r="J870" s="22"/>
      <c r="K870" s="21"/>
      <c r="L870" s="21"/>
      <c r="M870" s="22"/>
      <c r="N870" s="21"/>
      <c r="O870" s="22"/>
      <c r="P870" s="22"/>
      <c r="Q870" s="22"/>
      <c r="R870" s="22"/>
      <c r="S870" s="22"/>
      <c r="T870" s="22"/>
      <c r="U870" s="22"/>
      <c r="V870" s="22"/>
      <c r="W870" s="22"/>
      <c r="X870" s="22"/>
      <c r="Y870" s="22"/>
      <c r="Z870" s="22"/>
      <c r="AA870" s="22"/>
    </row>
    <row r="871" hidden="1">
      <c r="A871" s="21"/>
      <c r="B871" s="22"/>
      <c r="C871" s="22"/>
      <c r="D871" s="22"/>
      <c r="E871" s="22"/>
      <c r="F871" s="63"/>
      <c r="G871" s="22"/>
      <c r="H871" s="22"/>
      <c r="I871" s="21"/>
      <c r="J871" s="22"/>
      <c r="K871" s="21"/>
      <c r="L871" s="21"/>
      <c r="M871" s="22"/>
      <c r="N871" s="21"/>
      <c r="O871" s="22"/>
      <c r="P871" s="22"/>
      <c r="Q871" s="22"/>
      <c r="R871" s="22"/>
      <c r="S871" s="22"/>
      <c r="T871" s="22"/>
      <c r="U871" s="22"/>
      <c r="V871" s="22"/>
      <c r="W871" s="22"/>
      <c r="X871" s="22"/>
      <c r="Y871" s="22"/>
      <c r="Z871" s="22"/>
      <c r="AA871" s="22"/>
    </row>
    <row r="872" hidden="1">
      <c r="A872" s="21"/>
      <c r="B872" s="22"/>
      <c r="C872" s="22"/>
      <c r="D872" s="22"/>
      <c r="E872" s="22"/>
      <c r="F872" s="63"/>
      <c r="G872" s="22"/>
      <c r="H872" s="22"/>
      <c r="I872" s="21"/>
      <c r="J872" s="22"/>
      <c r="K872" s="21"/>
      <c r="L872" s="21"/>
      <c r="M872" s="22"/>
      <c r="N872" s="21"/>
      <c r="O872" s="22"/>
      <c r="P872" s="22"/>
      <c r="Q872" s="22"/>
      <c r="R872" s="22"/>
      <c r="S872" s="22"/>
      <c r="T872" s="22"/>
      <c r="U872" s="22"/>
      <c r="V872" s="22"/>
      <c r="W872" s="22"/>
      <c r="X872" s="22"/>
      <c r="Y872" s="22"/>
      <c r="Z872" s="22"/>
      <c r="AA872" s="22"/>
    </row>
    <row r="873" hidden="1">
      <c r="A873" s="21"/>
      <c r="B873" s="22"/>
      <c r="C873" s="22"/>
      <c r="D873" s="22"/>
      <c r="E873" s="22"/>
      <c r="F873" s="63"/>
      <c r="G873" s="22"/>
      <c r="H873" s="22"/>
      <c r="I873" s="21"/>
      <c r="J873" s="22"/>
      <c r="K873" s="21"/>
      <c r="L873" s="21"/>
      <c r="M873" s="22"/>
      <c r="N873" s="21"/>
      <c r="O873" s="22"/>
      <c r="P873" s="22"/>
      <c r="Q873" s="22"/>
      <c r="R873" s="22"/>
      <c r="S873" s="22"/>
      <c r="T873" s="22"/>
      <c r="U873" s="22"/>
      <c r="V873" s="22"/>
      <c r="W873" s="22"/>
      <c r="X873" s="22"/>
      <c r="Y873" s="22"/>
      <c r="Z873" s="22"/>
      <c r="AA873" s="22"/>
    </row>
    <row r="874" hidden="1">
      <c r="A874" s="21"/>
      <c r="B874" s="22"/>
      <c r="C874" s="22"/>
      <c r="D874" s="22"/>
      <c r="E874" s="22"/>
      <c r="F874" s="63"/>
      <c r="G874" s="22"/>
      <c r="H874" s="22"/>
      <c r="I874" s="21"/>
      <c r="J874" s="22"/>
      <c r="K874" s="21"/>
      <c r="L874" s="21"/>
      <c r="M874" s="22"/>
      <c r="N874" s="21"/>
      <c r="O874" s="22"/>
      <c r="P874" s="22"/>
      <c r="Q874" s="22"/>
      <c r="R874" s="22"/>
      <c r="S874" s="22"/>
      <c r="T874" s="22"/>
      <c r="U874" s="22"/>
      <c r="V874" s="22"/>
      <c r="W874" s="22"/>
      <c r="X874" s="22"/>
      <c r="Y874" s="22"/>
      <c r="Z874" s="22"/>
      <c r="AA874" s="22"/>
    </row>
    <row r="875" hidden="1">
      <c r="A875" s="21"/>
      <c r="B875" s="22"/>
      <c r="C875" s="22"/>
      <c r="D875" s="22"/>
      <c r="E875" s="22"/>
      <c r="F875" s="63"/>
      <c r="G875" s="22"/>
      <c r="H875" s="22"/>
      <c r="I875" s="21"/>
      <c r="J875" s="22"/>
      <c r="K875" s="21"/>
      <c r="L875" s="21"/>
      <c r="M875" s="22"/>
      <c r="N875" s="21"/>
      <c r="O875" s="22"/>
      <c r="P875" s="22"/>
      <c r="Q875" s="22"/>
      <c r="R875" s="22"/>
      <c r="S875" s="22"/>
      <c r="T875" s="22"/>
      <c r="U875" s="22"/>
      <c r="V875" s="22"/>
      <c r="W875" s="22"/>
      <c r="X875" s="22"/>
      <c r="Y875" s="22"/>
      <c r="Z875" s="22"/>
      <c r="AA875" s="22"/>
    </row>
    <row r="876" hidden="1">
      <c r="A876" s="21"/>
      <c r="B876" s="22"/>
      <c r="C876" s="22"/>
      <c r="D876" s="22"/>
      <c r="E876" s="22"/>
      <c r="F876" s="63"/>
      <c r="G876" s="22"/>
      <c r="H876" s="22"/>
      <c r="I876" s="21"/>
      <c r="J876" s="22"/>
      <c r="K876" s="21"/>
      <c r="L876" s="21"/>
      <c r="M876" s="22"/>
      <c r="N876" s="21"/>
      <c r="O876" s="22"/>
      <c r="P876" s="22"/>
      <c r="Q876" s="22"/>
      <c r="R876" s="22"/>
      <c r="S876" s="22"/>
      <c r="T876" s="22"/>
      <c r="U876" s="22"/>
      <c r="V876" s="22"/>
      <c r="W876" s="22"/>
      <c r="X876" s="22"/>
      <c r="Y876" s="22"/>
      <c r="Z876" s="22"/>
      <c r="AA876" s="22"/>
    </row>
    <row r="877" hidden="1">
      <c r="A877" s="21"/>
      <c r="B877" s="22"/>
      <c r="C877" s="22"/>
      <c r="D877" s="22"/>
      <c r="E877" s="22"/>
      <c r="F877" s="63"/>
      <c r="G877" s="22"/>
      <c r="H877" s="22"/>
      <c r="I877" s="21"/>
      <c r="J877" s="22"/>
      <c r="K877" s="21"/>
      <c r="L877" s="21"/>
      <c r="M877" s="22"/>
      <c r="N877" s="21"/>
      <c r="O877" s="22"/>
      <c r="P877" s="22"/>
      <c r="Q877" s="22"/>
      <c r="R877" s="22"/>
      <c r="S877" s="22"/>
      <c r="T877" s="22"/>
      <c r="U877" s="22"/>
      <c r="V877" s="22"/>
      <c r="W877" s="22"/>
      <c r="X877" s="22"/>
      <c r="Y877" s="22"/>
      <c r="Z877" s="22"/>
      <c r="AA877" s="22"/>
    </row>
    <row r="878" hidden="1">
      <c r="A878" s="21"/>
      <c r="B878" s="22"/>
      <c r="C878" s="22"/>
      <c r="D878" s="22"/>
      <c r="E878" s="22"/>
      <c r="F878" s="63"/>
      <c r="G878" s="22"/>
      <c r="H878" s="22"/>
      <c r="I878" s="21"/>
      <c r="J878" s="22"/>
      <c r="K878" s="21"/>
      <c r="L878" s="21"/>
      <c r="M878" s="22"/>
      <c r="N878" s="21"/>
      <c r="O878" s="22"/>
      <c r="P878" s="22"/>
      <c r="Q878" s="22"/>
      <c r="R878" s="22"/>
      <c r="S878" s="22"/>
      <c r="T878" s="22"/>
      <c r="U878" s="22"/>
      <c r="V878" s="22"/>
      <c r="W878" s="22"/>
      <c r="X878" s="22"/>
      <c r="Y878" s="22"/>
      <c r="Z878" s="22"/>
      <c r="AA878" s="22"/>
    </row>
    <row r="879" hidden="1">
      <c r="A879" s="21"/>
      <c r="B879" s="22"/>
      <c r="C879" s="22"/>
      <c r="D879" s="22"/>
      <c r="E879" s="22"/>
      <c r="F879" s="63"/>
      <c r="G879" s="22"/>
      <c r="H879" s="22"/>
      <c r="I879" s="21"/>
      <c r="J879" s="22"/>
      <c r="K879" s="21"/>
      <c r="L879" s="21"/>
      <c r="M879" s="22"/>
      <c r="N879" s="21"/>
      <c r="O879" s="22"/>
      <c r="P879" s="22"/>
      <c r="Q879" s="22"/>
      <c r="R879" s="22"/>
      <c r="S879" s="22"/>
      <c r="T879" s="22"/>
      <c r="U879" s="22"/>
      <c r="V879" s="22"/>
      <c r="W879" s="22"/>
      <c r="X879" s="22"/>
      <c r="Y879" s="22"/>
      <c r="Z879" s="22"/>
      <c r="AA879" s="22"/>
    </row>
    <row r="880" hidden="1">
      <c r="A880" s="21"/>
      <c r="B880" s="22"/>
      <c r="C880" s="22"/>
      <c r="D880" s="22"/>
      <c r="E880" s="22"/>
      <c r="F880" s="63"/>
      <c r="G880" s="22"/>
      <c r="H880" s="22"/>
      <c r="I880" s="21"/>
      <c r="J880" s="22"/>
      <c r="K880" s="21"/>
      <c r="L880" s="21"/>
      <c r="M880" s="22"/>
      <c r="N880" s="21"/>
      <c r="O880" s="22"/>
      <c r="P880" s="22"/>
      <c r="Q880" s="22"/>
      <c r="R880" s="22"/>
      <c r="S880" s="22"/>
      <c r="T880" s="22"/>
      <c r="U880" s="22"/>
      <c r="V880" s="22"/>
      <c r="W880" s="22"/>
      <c r="X880" s="22"/>
      <c r="Y880" s="22"/>
      <c r="Z880" s="22"/>
      <c r="AA880" s="22"/>
    </row>
    <row r="881" hidden="1">
      <c r="A881" s="21"/>
      <c r="B881" s="22"/>
      <c r="C881" s="22"/>
      <c r="D881" s="22"/>
      <c r="E881" s="22"/>
      <c r="F881" s="63"/>
      <c r="G881" s="22"/>
      <c r="H881" s="22"/>
      <c r="I881" s="21"/>
      <c r="J881" s="22"/>
      <c r="K881" s="21"/>
      <c r="L881" s="21"/>
      <c r="M881" s="22"/>
      <c r="N881" s="21"/>
      <c r="O881" s="22"/>
      <c r="P881" s="22"/>
      <c r="Q881" s="22"/>
      <c r="R881" s="22"/>
      <c r="S881" s="22"/>
      <c r="T881" s="22"/>
      <c r="U881" s="22"/>
      <c r="V881" s="22"/>
      <c r="W881" s="22"/>
      <c r="X881" s="22"/>
      <c r="Y881" s="22"/>
      <c r="Z881" s="22"/>
      <c r="AA881" s="22"/>
    </row>
    <row r="882" hidden="1">
      <c r="A882" s="21"/>
      <c r="B882" s="22"/>
      <c r="C882" s="22"/>
      <c r="D882" s="22"/>
      <c r="E882" s="22"/>
      <c r="F882" s="63"/>
      <c r="G882" s="22"/>
      <c r="H882" s="22"/>
      <c r="I882" s="21"/>
      <c r="J882" s="22"/>
      <c r="K882" s="21"/>
      <c r="L882" s="21"/>
      <c r="M882" s="22"/>
      <c r="N882" s="21"/>
      <c r="O882" s="22"/>
      <c r="P882" s="22"/>
      <c r="Q882" s="22"/>
      <c r="R882" s="22"/>
      <c r="S882" s="22"/>
      <c r="T882" s="22"/>
      <c r="U882" s="22"/>
      <c r="V882" s="22"/>
      <c r="W882" s="22"/>
      <c r="X882" s="22"/>
      <c r="Y882" s="22"/>
      <c r="Z882" s="22"/>
      <c r="AA882" s="22"/>
    </row>
    <row r="883" hidden="1">
      <c r="A883" s="21"/>
      <c r="B883" s="22"/>
      <c r="C883" s="22"/>
      <c r="D883" s="22"/>
      <c r="E883" s="22"/>
      <c r="F883" s="63"/>
      <c r="G883" s="22"/>
      <c r="H883" s="22"/>
      <c r="I883" s="21"/>
      <c r="J883" s="22"/>
      <c r="K883" s="21"/>
      <c r="L883" s="21"/>
      <c r="M883" s="22"/>
      <c r="N883" s="21"/>
      <c r="O883" s="22"/>
      <c r="P883" s="22"/>
      <c r="Q883" s="22"/>
      <c r="R883" s="22"/>
      <c r="S883" s="22"/>
      <c r="T883" s="22"/>
      <c r="U883" s="22"/>
      <c r="V883" s="22"/>
      <c r="W883" s="22"/>
      <c r="X883" s="22"/>
      <c r="Y883" s="22"/>
      <c r="Z883" s="22"/>
      <c r="AA883" s="22"/>
    </row>
    <row r="884" hidden="1">
      <c r="A884" s="21"/>
      <c r="B884" s="22"/>
      <c r="C884" s="22"/>
      <c r="D884" s="22"/>
      <c r="E884" s="22"/>
      <c r="F884" s="63"/>
      <c r="G884" s="22"/>
      <c r="H884" s="22"/>
      <c r="I884" s="21"/>
      <c r="J884" s="22"/>
      <c r="K884" s="21"/>
      <c r="L884" s="21"/>
      <c r="M884" s="22"/>
      <c r="N884" s="21"/>
      <c r="O884" s="22"/>
      <c r="P884" s="22"/>
      <c r="Q884" s="22"/>
      <c r="R884" s="22"/>
      <c r="S884" s="22"/>
      <c r="T884" s="22"/>
      <c r="U884" s="22"/>
      <c r="V884" s="22"/>
      <c r="W884" s="22"/>
      <c r="X884" s="22"/>
      <c r="Y884" s="22"/>
      <c r="Z884" s="22"/>
      <c r="AA884" s="22"/>
    </row>
    <row r="885" hidden="1">
      <c r="A885" s="21"/>
      <c r="B885" s="22"/>
      <c r="C885" s="22"/>
      <c r="D885" s="22"/>
      <c r="E885" s="22"/>
      <c r="F885" s="63"/>
      <c r="G885" s="22"/>
      <c r="H885" s="22"/>
      <c r="I885" s="21"/>
      <c r="J885" s="22"/>
      <c r="K885" s="21"/>
      <c r="L885" s="21"/>
      <c r="M885" s="22"/>
      <c r="N885" s="21"/>
      <c r="O885" s="22"/>
      <c r="P885" s="22"/>
      <c r="Q885" s="22"/>
      <c r="R885" s="22"/>
      <c r="S885" s="22"/>
      <c r="T885" s="22"/>
      <c r="U885" s="22"/>
      <c r="V885" s="22"/>
      <c r="W885" s="22"/>
      <c r="X885" s="22"/>
      <c r="Y885" s="22"/>
      <c r="Z885" s="22"/>
      <c r="AA885" s="22"/>
    </row>
    <row r="886" hidden="1">
      <c r="A886" s="21"/>
      <c r="B886" s="22"/>
      <c r="C886" s="22"/>
      <c r="D886" s="22"/>
      <c r="E886" s="22"/>
      <c r="F886" s="63"/>
      <c r="G886" s="22"/>
      <c r="H886" s="22"/>
      <c r="I886" s="21"/>
      <c r="J886" s="22"/>
      <c r="K886" s="21"/>
      <c r="L886" s="21"/>
      <c r="M886" s="22"/>
      <c r="N886" s="21"/>
      <c r="O886" s="22"/>
      <c r="P886" s="22"/>
      <c r="Q886" s="22"/>
      <c r="R886" s="22"/>
      <c r="S886" s="22"/>
      <c r="T886" s="22"/>
      <c r="U886" s="22"/>
      <c r="V886" s="22"/>
      <c r="W886" s="22"/>
      <c r="X886" s="22"/>
      <c r="Y886" s="22"/>
      <c r="Z886" s="22"/>
      <c r="AA886" s="22"/>
    </row>
    <row r="887" hidden="1">
      <c r="A887" s="21"/>
      <c r="B887" s="22"/>
      <c r="C887" s="22"/>
      <c r="D887" s="22"/>
      <c r="E887" s="22"/>
      <c r="F887" s="63"/>
      <c r="G887" s="22"/>
      <c r="H887" s="22"/>
      <c r="I887" s="21"/>
      <c r="J887" s="22"/>
      <c r="K887" s="21"/>
      <c r="L887" s="21"/>
      <c r="M887" s="22"/>
      <c r="N887" s="21"/>
      <c r="O887" s="22"/>
      <c r="P887" s="22"/>
      <c r="Q887" s="22"/>
      <c r="R887" s="22"/>
      <c r="S887" s="22"/>
      <c r="T887" s="22"/>
      <c r="U887" s="22"/>
      <c r="V887" s="22"/>
      <c r="W887" s="22"/>
      <c r="X887" s="22"/>
      <c r="Y887" s="22"/>
      <c r="Z887" s="22"/>
      <c r="AA887" s="22"/>
    </row>
    <row r="888" hidden="1">
      <c r="A888" s="21"/>
      <c r="B888" s="22"/>
      <c r="C888" s="22"/>
      <c r="D888" s="22"/>
      <c r="E888" s="22"/>
      <c r="F888" s="63"/>
      <c r="G888" s="22"/>
      <c r="H888" s="22"/>
      <c r="I888" s="21"/>
      <c r="J888" s="22"/>
      <c r="K888" s="21"/>
      <c r="L888" s="21"/>
      <c r="M888" s="22"/>
      <c r="N888" s="21"/>
      <c r="O888" s="22"/>
      <c r="P888" s="22"/>
      <c r="Q888" s="22"/>
      <c r="R888" s="22"/>
      <c r="S888" s="22"/>
      <c r="T888" s="22"/>
      <c r="U888" s="22"/>
      <c r="V888" s="22"/>
      <c r="W888" s="22"/>
      <c r="X888" s="22"/>
      <c r="Y888" s="22"/>
      <c r="Z888" s="22"/>
      <c r="AA888" s="22"/>
    </row>
    <row r="889" hidden="1">
      <c r="A889" s="21"/>
      <c r="B889" s="22"/>
      <c r="C889" s="22"/>
      <c r="D889" s="22"/>
      <c r="E889" s="22"/>
      <c r="F889" s="63"/>
      <c r="G889" s="22"/>
      <c r="H889" s="22"/>
      <c r="I889" s="21"/>
      <c r="J889" s="22"/>
      <c r="K889" s="21"/>
      <c r="L889" s="21"/>
      <c r="M889" s="22"/>
      <c r="N889" s="21"/>
      <c r="O889" s="22"/>
      <c r="P889" s="22"/>
      <c r="Q889" s="22"/>
      <c r="R889" s="22"/>
      <c r="S889" s="22"/>
      <c r="T889" s="22"/>
      <c r="U889" s="22"/>
      <c r="V889" s="22"/>
      <c r="W889" s="22"/>
      <c r="X889" s="22"/>
      <c r="Y889" s="22"/>
      <c r="Z889" s="22"/>
      <c r="AA889" s="22"/>
    </row>
    <row r="890" hidden="1">
      <c r="A890" s="21"/>
      <c r="B890" s="22"/>
      <c r="C890" s="22"/>
      <c r="D890" s="22"/>
      <c r="E890" s="22"/>
      <c r="F890" s="63"/>
      <c r="G890" s="22"/>
      <c r="H890" s="22"/>
      <c r="I890" s="21"/>
      <c r="J890" s="22"/>
      <c r="K890" s="21"/>
      <c r="L890" s="21"/>
      <c r="M890" s="22"/>
      <c r="N890" s="21"/>
      <c r="O890" s="22"/>
      <c r="P890" s="22"/>
      <c r="Q890" s="22"/>
      <c r="R890" s="22"/>
      <c r="S890" s="22"/>
      <c r="T890" s="22"/>
      <c r="U890" s="22"/>
      <c r="V890" s="22"/>
      <c r="W890" s="22"/>
      <c r="X890" s="22"/>
      <c r="Y890" s="22"/>
      <c r="Z890" s="22"/>
      <c r="AA890" s="22"/>
    </row>
    <row r="891" hidden="1">
      <c r="A891" s="21"/>
      <c r="B891" s="22"/>
      <c r="C891" s="22"/>
      <c r="D891" s="22"/>
      <c r="E891" s="22"/>
      <c r="F891" s="63"/>
      <c r="G891" s="22"/>
      <c r="H891" s="22"/>
      <c r="I891" s="21"/>
      <c r="J891" s="22"/>
      <c r="K891" s="21"/>
      <c r="L891" s="21"/>
      <c r="M891" s="22"/>
      <c r="N891" s="21"/>
      <c r="O891" s="22"/>
      <c r="P891" s="22"/>
      <c r="Q891" s="22"/>
      <c r="R891" s="22"/>
      <c r="S891" s="22"/>
      <c r="T891" s="22"/>
      <c r="U891" s="22"/>
      <c r="V891" s="22"/>
      <c r="W891" s="22"/>
      <c r="X891" s="22"/>
      <c r="Y891" s="22"/>
      <c r="Z891" s="22"/>
      <c r="AA891" s="22"/>
    </row>
    <row r="892" hidden="1">
      <c r="A892" s="21"/>
      <c r="B892" s="22"/>
      <c r="C892" s="22"/>
      <c r="D892" s="22"/>
      <c r="E892" s="22"/>
      <c r="F892" s="63"/>
      <c r="G892" s="22"/>
      <c r="H892" s="22"/>
      <c r="I892" s="21"/>
      <c r="J892" s="22"/>
      <c r="K892" s="21"/>
      <c r="L892" s="21"/>
      <c r="M892" s="22"/>
      <c r="N892" s="21"/>
      <c r="O892" s="22"/>
      <c r="P892" s="22"/>
      <c r="Q892" s="22"/>
      <c r="R892" s="22"/>
      <c r="S892" s="22"/>
      <c r="T892" s="22"/>
      <c r="U892" s="22"/>
      <c r="V892" s="22"/>
      <c r="W892" s="22"/>
      <c r="X892" s="22"/>
      <c r="Y892" s="22"/>
      <c r="Z892" s="22"/>
      <c r="AA892" s="22"/>
    </row>
    <row r="893" hidden="1">
      <c r="A893" s="21"/>
      <c r="B893" s="22"/>
      <c r="C893" s="22"/>
      <c r="D893" s="22"/>
      <c r="E893" s="22"/>
      <c r="F893" s="63"/>
      <c r="G893" s="22"/>
      <c r="H893" s="22"/>
      <c r="I893" s="21"/>
      <c r="J893" s="22"/>
      <c r="K893" s="21"/>
      <c r="L893" s="21"/>
      <c r="M893" s="22"/>
      <c r="N893" s="21"/>
      <c r="O893" s="22"/>
      <c r="P893" s="22"/>
      <c r="Q893" s="22"/>
      <c r="R893" s="22"/>
      <c r="S893" s="22"/>
      <c r="T893" s="22"/>
      <c r="U893" s="22"/>
      <c r="V893" s="22"/>
      <c r="W893" s="22"/>
      <c r="X893" s="22"/>
      <c r="Y893" s="22"/>
      <c r="Z893" s="22"/>
      <c r="AA893" s="22"/>
    </row>
    <row r="894" hidden="1">
      <c r="A894" s="21"/>
      <c r="B894" s="22"/>
      <c r="C894" s="22"/>
      <c r="D894" s="22"/>
      <c r="E894" s="22"/>
      <c r="F894" s="63"/>
      <c r="G894" s="22"/>
      <c r="H894" s="22"/>
      <c r="I894" s="21"/>
      <c r="J894" s="22"/>
      <c r="K894" s="21"/>
      <c r="L894" s="21"/>
      <c r="M894" s="22"/>
      <c r="N894" s="21"/>
      <c r="O894" s="22"/>
      <c r="P894" s="22"/>
      <c r="Q894" s="22"/>
      <c r="R894" s="22"/>
      <c r="S894" s="22"/>
      <c r="T894" s="22"/>
      <c r="U894" s="22"/>
      <c r="V894" s="22"/>
      <c r="W894" s="22"/>
      <c r="X894" s="22"/>
      <c r="Y894" s="22"/>
      <c r="Z894" s="22"/>
      <c r="AA894" s="22"/>
    </row>
    <row r="895" hidden="1">
      <c r="A895" s="21"/>
      <c r="B895" s="22"/>
      <c r="C895" s="22"/>
      <c r="D895" s="22"/>
      <c r="E895" s="22"/>
      <c r="F895" s="63"/>
      <c r="G895" s="22"/>
      <c r="H895" s="22"/>
      <c r="I895" s="21"/>
      <c r="J895" s="22"/>
      <c r="K895" s="21"/>
      <c r="L895" s="21"/>
      <c r="M895" s="22"/>
      <c r="N895" s="21"/>
      <c r="O895" s="22"/>
      <c r="P895" s="22"/>
      <c r="Q895" s="22"/>
      <c r="R895" s="22"/>
      <c r="S895" s="22"/>
      <c r="T895" s="22"/>
      <c r="U895" s="22"/>
      <c r="V895" s="22"/>
      <c r="W895" s="22"/>
      <c r="X895" s="22"/>
      <c r="Y895" s="22"/>
      <c r="Z895" s="22"/>
      <c r="AA895" s="22"/>
    </row>
    <row r="896" hidden="1">
      <c r="A896" s="21"/>
      <c r="B896" s="22"/>
      <c r="C896" s="22"/>
      <c r="D896" s="22"/>
      <c r="E896" s="22"/>
      <c r="F896" s="63"/>
      <c r="G896" s="22"/>
      <c r="H896" s="22"/>
      <c r="I896" s="21"/>
      <c r="J896" s="22"/>
      <c r="K896" s="21"/>
      <c r="L896" s="21"/>
      <c r="M896" s="22"/>
      <c r="N896" s="21"/>
      <c r="O896" s="22"/>
      <c r="P896" s="22"/>
      <c r="Q896" s="22"/>
      <c r="R896" s="22"/>
      <c r="S896" s="22"/>
      <c r="T896" s="22"/>
      <c r="U896" s="22"/>
      <c r="V896" s="22"/>
      <c r="W896" s="22"/>
      <c r="X896" s="22"/>
      <c r="Y896" s="22"/>
      <c r="Z896" s="22"/>
      <c r="AA896" s="22"/>
    </row>
    <row r="897" hidden="1">
      <c r="A897" s="21"/>
      <c r="B897" s="22"/>
      <c r="C897" s="22"/>
      <c r="D897" s="22"/>
      <c r="E897" s="22"/>
      <c r="F897" s="63"/>
      <c r="G897" s="22"/>
      <c r="H897" s="22"/>
      <c r="I897" s="21"/>
      <c r="J897" s="22"/>
      <c r="K897" s="21"/>
      <c r="L897" s="21"/>
      <c r="M897" s="22"/>
      <c r="N897" s="21"/>
      <c r="O897" s="22"/>
      <c r="P897" s="22"/>
      <c r="Q897" s="22"/>
      <c r="R897" s="22"/>
      <c r="S897" s="22"/>
      <c r="T897" s="22"/>
      <c r="U897" s="22"/>
      <c r="V897" s="22"/>
      <c r="W897" s="22"/>
      <c r="X897" s="22"/>
      <c r="Y897" s="22"/>
      <c r="Z897" s="22"/>
      <c r="AA897" s="22"/>
    </row>
    <row r="898" hidden="1">
      <c r="A898" s="21"/>
      <c r="B898" s="22"/>
      <c r="C898" s="22"/>
      <c r="D898" s="22"/>
      <c r="E898" s="22"/>
      <c r="F898" s="63"/>
      <c r="G898" s="22"/>
      <c r="H898" s="22"/>
      <c r="I898" s="21"/>
      <c r="J898" s="22"/>
      <c r="K898" s="21"/>
      <c r="L898" s="21"/>
      <c r="M898" s="22"/>
      <c r="N898" s="21"/>
      <c r="O898" s="22"/>
      <c r="P898" s="22"/>
      <c r="Q898" s="22"/>
      <c r="R898" s="22"/>
      <c r="S898" s="22"/>
      <c r="T898" s="22"/>
      <c r="U898" s="22"/>
      <c r="V898" s="22"/>
      <c r="W898" s="22"/>
      <c r="X898" s="22"/>
      <c r="Y898" s="22"/>
      <c r="Z898" s="22"/>
      <c r="AA898" s="22"/>
    </row>
    <row r="899" hidden="1">
      <c r="A899" s="21"/>
      <c r="B899" s="22"/>
      <c r="C899" s="22"/>
      <c r="D899" s="22"/>
      <c r="E899" s="22"/>
      <c r="F899" s="63"/>
      <c r="G899" s="22"/>
      <c r="H899" s="22"/>
      <c r="I899" s="21"/>
      <c r="J899" s="22"/>
      <c r="K899" s="21"/>
      <c r="L899" s="21"/>
      <c r="M899" s="22"/>
      <c r="N899" s="21"/>
      <c r="O899" s="22"/>
      <c r="P899" s="22"/>
      <c r="Q899" s="22"/>
      <c r="R899" s="22"/>
      <c r="S899" s="22"/>
      <c r="T899" s="22"/>
      <c r="U899" s="22"/>
      <c r="V899" s="22"/>
      <c r="W899" s="22"/>
      <c r="X899" s="22"/>
      <c r="Y899" s="22"/>
      <c r="Z899" s="22"/>
      <c r="AA899" s="22"/>
    </row>
    <row r="900" hidden="1">
      <c r="A900" s="21"/>
      <c r="B900" s="22"/>
      <c r="C900" s="22"/>
      <c r="D900" s="22"/>
      <c r="E900" s="22"/>
      <c r="F900" s="63"/>
      <c r="G900" s="22"/>
      <c r="H900" s="22"/>
      <c r="I900" s="21"/>
      <c r="J900" s="22"/>
      <c r="K900" s="21"/>
      <c r="L900" s="21"/>
      <c r="M900" s="22"/>
      <c r="N900" s="21"/>
      <c r="O900" s="22"/>
      <c r="P900" s="22"/>
      <c r="Q900" s="22"/>
      <c r="R900" s="22"/>
      <c r="S900" s="22"/>
      <c r="T900" s="22"/>
      <c r="U900" s="22"/>
      <c r="V900" s="22"/>
      <c r="W900" s="22"/>
      <c r="X900" s="22"/>
      <c r="Y900" s="22"/>
      <c r="Z900" s="22"/>
      <c r="AA900" s="22"/>
    </row>
    <row r="901" hidden="1">
      <c r="A901" s="21"/>
      <c r="B901" s="22"/>
      <c r="C901" s="22"/>
      <c r="D901" s="22"/>
      <c r="E901" s="22"/>
      <c r="F901" s="63"/>
      <c r="G901" s="22"/>
      <c r="H901" s="22"/>
      <c r="I901" s="21"/>
      <c r="J901" s="22"/>
      <c r="K901" s="21"/>
      <c r="L901" s="21"/>
      <c r="M901" s="22"/>
      <c r="N901" s="21"/>
      <c r="O901" s="22"/>
      <c r="P901" s="22"/>
      <c r="Q901" s="22"/>
      <c r="R901" s="22"/>
      <c r="S901" s="22"/>
      <c r="T901" s="22"/>
      <c r="U901" s="22"/>
      <c r="V901" s="22"/>
      <c r="W901" s="22"/>
      <c r="X901" s="22"/>
      <c r="Y901" s="22"/>
      <c r="Z901" s="22"/>
      <c r="AA901" s="22"/>
    </row>
    <row r="902" hidden="1">
      <c r="A902" s="21"/>
      <c r="B902" s="22"/>
      <c r="C902" s="22"/>
      <c r="D902" s="22"/>
      <c r="E902" s="22"/>
      <c r="F902" s="63"/>
      <c r="G902" s="22"/>
      <c r="H902" s="22"/>
      <c r="I902" s="21"/>
      <c r="J902" s="22"/>
      <c r="K902" s="21"/>
      <c r="L902" s="21"/>
      <c r="M902" s="22"/>
      <c r="N902" s="21"/>
      <c r="O902" s="22"/>
      <c r="P902" s="22"/>
      <c r="Q902" s="22"/>
      <c r="R902" s="22"/>
      <c r="S902" s="22"/>
      <c r="T902" s="22"/>
      <c r="U902" s="22"/>
      <c r="V902" s="22"/>
      <c r="W902" s="22"/>
      <c r="X902" s="22"/>
      <c r="Y902" s="22"/>
      <c r="Z902" s="22"/>
      <c r="AA902" s="22"/>
    </row>
    <row r="903" hidden="1">
      <c r="A903" s="21"/>
      <c r="B903" s="22"/>
      <c r="C903" s="22"/>
      <c r="D903" s="22"/>
      <c r="E903" s="22"/>
      <c r="F903" s="63"/>
      <c r="G903" s="22"/>
      <c r="H903" s="22"/>
      <c r="I903" s="21"/>
      <c r="J903" s="22"/>
      <c r="K903" s="21"/>
      <c r="L903" s="21"/>
      <c r="M903" s="22"/>
      <c r="N903" s="21"/>
      <c r="O903" s="22"/>
      <c r="P903" s="22"/>
      <c r="Q903" s="22"/>
      <c r="R903" s="22"/>
      <c r="S903" s="22"/>
      <c r="T903" s="22"/>
      <c r="U903" s="22"/>
      <c r="V903" s="22"/>
      <c r="W903" s="22"/>
      <c r="X903" s="22"/>
      <c r="Y903" s="22"/>
      <c r="Z903" s="22"/>
      <c r="AA903" s="22"/>
    </row>
    <row r="904" hidden="1">
      <c r="A904" s="21"/>
      <c r="B904" s="22"/>
      <c r="C904" s="22"/>
      <c r="D904" s="22"/>
      <c r="E904" s="22"/>
      <c r="F904" s="63"/>
      <c r="G904" s="22"/>
      <c r="H904" s="22"/>
      <c r="I904" s="21"/>
      <c r="J904" s="22"/>
      <c r="K904" s="21"/>
      <c r="L904" s="21"/>
      <c r="M904" s="22"/>
      <c r="N904" s="21"/>
      <c r="O904" s="22"/>
      <c r="P904" s="22"/>
      <c r="Q904" s="22"/>
      <c r="R904" s="22"/>
      <c r="S904" s="22"/>
      <c r="T904" s="22"/>
      <c r="U904" s="22"/>
      <c r="V904" s="22"/>
      <c r="W904" s="22"/>
      <c r="X904" s="22"/>
      <c r="Y904" s="22"/>
      <c r="Z904" s="22"/>
      <c r="AA904" s="22"/>
    </row>
    <row r="905" hidden="1">
      <c r="A905" s="21"/>
      <c r="B905" s="22"/>
      <c r="C905" s="22"/>
      <c r="D905" s="22"/>
      <c r="E905" s="22"/>
      <c r="F905" s="63"/>
      <c r="G905" s="22"/>
      <c r="H905" s="22"/>
      <c r="I905" s="21"/>
      <c r="J905" s="22"/>
      <c r="K905" s="21"/>
      <c r="L905" s="21"/>
      <c r="M905" s="22"/>
      <c r="N905" s="21"/>
      <c r="O905" s="22"/>
      <c r="P905" s="22"/>
      <c r="Q905" s="22"/>
      <c r="R905" s="22"/>
      <c r="S905" s="22"/>
      <c r="T905" s="22"/>
      <c r="U905" s="22"/>
      <c r="V905" s="22"/>
      <c r="W905" s="22"/>
      <c r="X905" s="22"/>
      <c r="Y905" s="22"/>
      <c r="Z905" s="22"/>
      <c r="AA905" s="22"/>
    </row>
    <row r="906" hidden="1">
      <c r="A906" s="21"/>
      <c r="B906" s="22"/>
      <c r="C906" s="22"/>
      <c r="D906" s="22"/>
      <c r="E906" s="22"/>
      <c r="F906" s="63"/>
      <c r="G906" s="22"/>
      <c r="H906" s="22"/>
      <c r="I906" s="21"/>
      <c r="J906" s="22"/>
      <c r="K906" s="21"/>
      <c r="L906" s="21"/>
      <c r="M906" s="22"/>
      <c r="N906" s="21"/>
      <c r="O906" s="22"/>
      <c r="P906" s="22"/>
      <c r="Q906" s="22"/>
      <c r="R906" s="22"/>
      <c r="S906" s="22"/>
      <c r="T906" s="22"/>
      <c r="U906" s="22"/>
      <c r="V906" s="22"/>
      <c r="W906" s="22"/>
      <c r="X906" s="22"/>
      <c r="Y906" s="22"/>
      <c r="Z906" s="22"/>
      <c r="AA906" s="22"/>
    </row>
    <row r="907" hidden="1">
      <c r="A907" s="21"/>
      <c r="B907" s="22"/>
      <c r="C907" s="22"/>
      <c r="D907" s="22"/>
      <c r="E907" s="22"/>
      <c r="F907" s="63"/>
      <c r="G907" s="22"/>
      <c r="H907" s="22"/>
      <c r="I907" s="21"/>
      <c r="J907" s="22"/>
      <c r="K907" s="21"/>
      <c r="L907" s="21"/>
      <c r="M907" s="22"/>
      <c r="N907" s="21"/>
      <c r="O907" s="22"/>
      <c r="P907" s="22"/>
      <c r="Q907" s="22"/>
      <c r="R907" s="22"/>
      <c r="S907" s="22"/>
      <c r="T907" s="22"/>
      <c r="U907" s="22"/>
      <c r="V907" s="22"/>
      <c r="W907" s="22"/>
      <c r="X907" s="22"/>
      <c r="Y907" s="22"/>
      <c r="Z907" s="22"/>
      <c r="AA907" s="22"/>
    </row>
    <row r="908" hidden="1">
      <c r="A908" s="21"/>
      <c r="B908" s="22"/>
      <c r="C908" s="22"/>
      <c r="D908" s="22"/>
      <c r="E908" s="22"/>
      <c r="F908" s="63"/>
      <c r="G908" s="22"/>
      <c r="H908" s="22"/>
      <c r="I908" s="21"/>
      <c r="J908" s="22"/>
      <c r="K908" s="21"/>
      <c r="L908" s="21"/>
      <c r="M908" s="22"/>
      <c r="N908" s="21"/>
      <c r="O908" s="22"/>
      <c r="P908" s="22"/>
      <c r="Q908" s="22"/>
      <c r="R908" s="22"/>
      <c r="S908" s="22"/>
      <c r="T908" s="22"/>
      <c r="U908" s="22"/>
      <c r="V908" s="22"/>
      <c r="W908" s="22"/>
      <c r="X908" s="22"/>
      <c r="Y908" s="22"/>
      <c r="Z908" s="22"/>
      <c r="AA908" s="22"/>
    </row>
    <row r="909" hidden="1">
      <c r="A909" s="21"/>
      <c r="B909" s="22"/>
      <c r="C909" s="22"/>
      <c r="D909" s="22"/>
      <c r="E909" s="22"/>
      <c r="F909" s="63"/>
      <c r="G909" s="22"/>
      <c r="H909" s="22"/>
      <c r="I909" s="21"/>
      <c r="J909" s="22"/>
      <c r="K909" s="21"/>
      <c r="L909" s="21"/>
      <c r="M909" s="22"/>
      <c r="N909" s="21"/>
      <c r="O909" s="22"/>
      <c r="P909" s="22"/>
      <c r="Q909" s="22"/>
      <c r="R909" s="22"/>
      <c r="S909" s="22"/>
      <c r="T909" s="22"/>
      <c r="U909" s="22"/>
      <c r="V909" s="22"/>
      <c r="W909" s="22"/>
      <c r="X909" s="22"/>
      <c r="Y909" s="22"/>
      <c r="Z909" s="22"/>
      <c r="AA909" s="22"/>
    </row>
    <row r="910" hidden="1">
      <c r="A910" s="21"/>
      <c r="B910" s="22"/>
      <c r="C910" s="22"/>
      <c r="D910" s="22"/>
      <c r="E910" s="22"/>
      <c r="F910" s="63"/>
      <c r="G910" s="22"/>
      <c r="H910" s="22"/>
      <c r="I910" s="21"/>
      <c r="J910" s="22"/>
      <c r="K910" s="21"/>
      <c r="L910" s="21"/>
      <c r="M910" s="22"/>
      <c r="N910" s="21"/>
      <c r="O910" s="22"/>
      <c r="P910" s="22"/>
      <c r="Q910" s="22"/>
      <c r="R910" s="22"/>
      <c r="S910" s="22"/>
      <c r="T910" s="22"/>
      <c r="U910" s="22"/>
      <c r="V910" s="22"/>
      <c r="W910" s="22"/>
      <c r="X910" s="22"/>
      <c r="Y910" s="22"/>
      <c r="Z910" s="22"/>
      <c r="AA910" s="22"/>
    </row>
    <row r="911" hidden="1">
      <c r="A911" s="21"/>
      <c r="B911" s="22"/>
      <c r="C911" s="22"/>
      <c r="D911" s="22"/>
      <c r="E911" s="22"/>
      <c r="F911" s="63"/>
      <c r="G911" s="22"/>
      <c r="H911" s="22"/>
      <c r="I911" s="21"/>
      <c r="J911" s="22"/>
      <c r="K911" s="21"/>
      <c r="L911" s="21"/>
      <c r="M911" s="22"/>
      <c r="N911" s="21"/>
      <c r="O911" s="22"/>
      <c r="P911" s="22"/>
      <c r="Q911" s="22"/>
      <c r="R911" s="22"/>
      <c r="S911" s="22"/>
      <c r="T911" s="22"/>
      <c r="U911" s="22"/>
      <c r="V911" s="22"/>
      <c r="W911" s="22"/>
      <c r="X911" s="22"/>
      <c r="Y911" s="22"/>
      <c r="Z911" s="22"/>
      <c r="AA911" s="22"/>
    </row>
    <row r="912" hidden="1">
      <c r="A912" s="21"/>
      <c r="B912" s="22"/>
      <c r="C912" s="22"/>
      <c r="D912" s="22"/>
      <c r="E912" s="22"/>
      <c r="F912" s="63"/>
      <c r="G912" s="22"/>
      <c r="H912" s="22"/>
      <c r="I912" s="21"/>
      <c r="J912" s="22"/>
      <c r="K912" s="21"/>
      <c r="L912" s="21"/>
      <c r="M912" s="22"/>
      <c r="N912" s="21"/>
      <c r="O912" s="22"/>
      <c r="P912" s="22"/>
      <c r="Q912" s="22"/>
      <c r="R912" s="22"/>
      <c r="S912" s="22"/>
      <c r="T912" s="22"/>
      <c r="U912" s="22"/>
      <c r="V912" s="22"/>
      <c r="W912" s="22"/>
      <c r="X912" s="22"/>
      <c r="Y912" s="22"/>
      <c r="Z912" s="22"/>
      <c r="AA912" s="22"/>
    </row>
    <row r="913" hidden="1">
      <c r="A913" s="21"/>
      <c r="B913" s="22"/>
      <c r="C913" s="22"/>
      <c r="D913" s="22"/>
      <c r="E913" s="22"/>
      <c r="F913" s="63"/>
      <c r="G913" s="22"/>
      <c r="H913" s="22"/>
      <c r="I913" s="21"/>
      <c r="J913" s="22"/>
      <c r="K913" s="21"/>
      <c r="L913" s="21"/>
      <c r="M913" s="22"/>
      <c r="N913" s="21"/>
      <c r="O913" s="22"/>
      <c r="P913" s="22"/>
      <c r="Q913" s="22"/>
      <c r="R913" s="22"/>
      <c r="S913" s="22"/>
      <c r="T913" s="22"/>
      <c r="U913" s="22"/>
      <c r="V913" s="22"/>
      <c r="W913" s="22"/>
      <c r="X913" s="22"/>
      <c r="Y913" s="22"/>
      <c r="Z913" s="22"/>
      <c r="AA913" s="22"/>
    </row>
    <row r="914" hidden="1">
      <c r="A914" s="21"/>
      <c r="B914" s="22"/>
      <c r="C914" s="22"/>
      <c r="D914" s="22"/>
      <c r="E914" s="22"/>
      <c r="F914" s="63"/>
      <c r="G914" s="22"/>
      <c r="H914" s="22"/>
      <c r="I914" s="21"/>
      <c r="J914" s="22"/>
      <c r="K914" s="21"/>
      <c r="L914" s="21"/>
      <c r="M914" s="22"/>
      <c r="N914" s="21"/>
      <c r="O914" s="22"/>
      <c r="P914" s="22"/>
      <c r="Q914" s="22"/>
      <c r="R914" s="22"/>
      <c r="S914" s="22"/>
      <c r="T914" s="22"/>
      <c r="U914" s="22"/>
      <c r="V914" s="22"/>
      <c r="W914" s="22"/>
      <c r="X914" s="22"/>
      <c r="Y914" s="22"/>
      <c r="Z914" s="22"/>
      <c r="AA914" s="22"/>
    </row>
    <row r="915" hidden="1">
      <c r="A915" s="21"/>
      <c r="B915" s="22"/>
      <c r="C915" s="22"/>
      <c r="D915" s="22"/>
      <c r="E915" s="22"/>
      <c r="F915" s="63"/>
      <c r="G915" s="22"/>
      <c r="H915" s="22"/>
      <c r="I915" s="21"/>
      <c r="J915" s="22"/>
      <c r="K915" s="21"/>
      <c r="L915" s="21"/>
      <c r="M915" s="22"/>
      <c r="N915" s="21"/>
      <c r="O915" s="22"/>
      <c r="P915" s="22"/>
      <c r="Q915" s="22"/>
      <c r="R915" s="22"/>
      <c r="S915" s="22"/>
      <c r="T915" s="22"/>
      <c r="U915" s="22"/>
      <c r="V915" s="22"/>
      <c r="W915" s="22"/>
      <c r="X915" s="22"/>
      <c r="Y915" s="22"/>
      <c r="Z915" s="22"/>
      <c r="AA915" s="22"/>
    </row>
    <row r="916" hidden="1">
      <c r="A916" s="21"/>
      <c r="B916" s="22"/>
      <c r="C916" s="22"/>
      <c r="D916" s="22"/>
      <c r="E916" s="22"/>
      <c r="F916" s="63"/>
      <c r="G916" s="22"/>
      <c r="H916" s="22"/>
      <c r="I916" s="21"/>
      <c r="J916" s="22"/>
      <c r="K916" s="21"/>
      <c r="L916" s="21"/>
      <c r="M916" s="22"/>
      <c r="N916" s="21"/>
      <c r="O916" s="22"/>
      <c r="P916" s="22"/>
      <c r="Q916" s="22"/>
      <c r="R916" s="22"/>
      <c r="S916" s="22"/>
      <c r="T916" s="22"/>
      <c r="U916" s="22"/>
      <c r="V916" s="22"/>
      <c r="W916" s="22"/>
      <c r="X916" s="22"/>
      <c r="Y916" s="22"/>
      <c r="Z916" s="22"/>
      <c r="AA916" s="22"/>
    </row>
    <row r="917" hidden="1">
      <c r="A917" s="21"/>
      <c r="B917" s="22"/>
      <c r="C917" s="22"/>
      <c r="D917" s="22"/>
      <c r="E917" s="22"/>
      <c r="F917" s="63"/>
      <c r="G917" s="22"/>
      <c r="H917" s="22"/>
      <c r="I917" s="21"/>
      <c r="J917" s="22"/>
      <c r="K917" s="21"/>
      <c r="L917" s="21"/>
      <c r="M917" s="22"/>
      <c r="N917" s="21"/>
      <c r="O917" s="22"/>
      <c r="P917" s="22"/>
      <c r="Q917" s="22"/>
      <c r="R917" s="22"/>
      <c r="S917" s="22"/>
      <c r="T917" s="22"/>
      <c r="U917" s="22"/>
      <c r="V917" s="22"/>
      <c r="W917" s="22"/>
      <c r="X917" s="22"/>
      <c r="Y917" s="22"/>
      <c r="Z917" s="22"/>
      <c r="AA917" s="22"/>
    </row>
    <row r="918" hidden="1">
      <c r="A918" s="21"/>
      <c r="B918" s="22"/>
      <c r="C918" s="22"/>
      <c r="D918" s="22"/>
      <c r="E918" s="22"/>
      <c r="F918" s="63"/>
      <c r="G918" s="22"/>
      <c r="H918" s="22"/>
      <c r="I918" s="21"/>
      <c r="J918" s="22"/>
      <c r="K918" s="21"/>
      <c r="L918" s="21"/>
      <c r="M918" s="22"/>
      <c r="N918" s="21"/>
      <c r="O918" s="22"/>
      <c r="P918" s="22"/>
      <c r="Q918" s="22"/>
      <c r="R918" s="22"/>
      <c r="S918" s="22"/>
      <c r="T918" s="22"/>
      <c r="U918" s="22"/>
      <c r="V918" s="22"/>
      <c r="W918" s="22"/>
      <c r="X918" s="22"/>
      <c r="Y918" s="22"/>
      <c r="Z918" s="22"/>
      <c r="AA918" s="22"/>
    </row>
    <row r="919" hidden="1">
      <c r="A919" s="21"/>
      <c r="B919" s="22"/>
      <c r="C919" s="22"/>
      <c r="D919" s="22"/>
      <c r="E919" s="22"/>
      <c r="F919" s="63"/>
      <c r="G919" s="22"/>
      <c r="H919" s="22"/>
      <c r="I919" s="21"/>
      <c r="J919" s="22"/>
      <c r="K919" s="21"/>
      <c r="L919" s="21"/>
      <c r="M919" s="22"/>
      <c r="N919" s="21"/>
      <c r="O919" s="22"/>
      <c r="P919" s="22"/>
      <c r="Q919" s="22"/>
      <c r="R919" s="22"/>
      <c r="S919" s="22"/>
      <c r="T919" s="22"/>
      <c r="U919" s="22"/>
      <c r="V919" s="22"/>
      <c r="W919" s="22"/>
      <c r="X919" s="22"/>
      <c r="Y919" s="22"/>
      <c r="Z919" s="22"/>
      <c r="AA919" s="22"/>
    </row>
    <row r="920" hidden="1">
      <c r="A920" s="21"/>
      <c r="B920" s="22"/>
      <c r="C920" s="22"/>
      <c r="D920" s="22"/>
      <c r="E920" s="22"/>
      <c r="F920" s="63"/>
      <c r="G920" s="22"/>
      <c r="H920" s="22"/>
      <c r="I920" s="21"/>
      <c r="J920" s="22"/>
      <c r="K920" s="21"/>
      <c r="L920" s="21"/>
      <c r="M920" s="22"/>
      <c r="N920" s="21"/>
      <c r="O920" s="22"/>
      <c r="P920" s="22"/>
      <c r="Q920" s="22"/>
      <c r="R920" s="22"/>
      <c r="S920" s="22"/>
      <c r="T920" s="22"/>
      <c r="U920" s="22"/>
      <c r="V920" s="22"/>
      <c r="W920" s="22"/>
      <c r="X920" s="22"/>
      <c r="Y920" s="22"/>
      <c r="Z920" s="22"/>
      <c r="AA920" s="22"/>
    </row>
    <row r="921" hidden="1">
      <c r="A921" s="21"/>
      <c r="B921" s="22"/>
      <c r="C921" s="22"/>
      <c r="D921" s="22"/>
      <c r="E921" s="22"/>
      <c r="F921" s="63"/>
      <c r="G921" s="22"/>
      <c r="H921" s="22"/>
      <c r="I921" s="21"/>
      <c r="J921" s="22"/>
      <c r="K921" s="21"/>
      <c r="L921" s="21"/>
      <c r="M921" s="22"/>
      <c r="N921" s="21"/>
      <c r="O921" s="22"/>
      <c r="P921" s="22"/>
      <c r="Q921" s="22"/>
      <c r="R921" s="22"/>
      <c r="S921" s="22"/>
      <c r="T921" s="22"/>
      <c r="U921" s="22"/>
      <c r="V921" s="22"/>
      <c r="W921" s="22"/>
      <c r="X921" s="22"/>
      <c r="Y921" s="22"/>
      <c r="Z921" s="22"/>
      <c r="AA921" s="22"/>
    </row>
    <row r="922" hidden="1">
      <c r="A922" s="21"/>
      <c r="B922" s="22"/>
      <c r="C922" s="22"/>
      <c r="D922" s="22"/>
      <c r="E922" s="22"/>
      <c r="F922" s="63"/>
      <c r="G922" s="22"/>
      <c r="H922" s="22"/>
      <c r="I922" s="21"/>
      <c r="J922" s="22"/>
      <c r="K922" s="21"/>
      <c r="L922" s="21"/>
      <c r="M922" s="22"/>
      <c r="N922" s="21"/>
      <c r="O922" s="22"/>
      <c r="P922" s="22"/>
      <c r="Q922" s="22"/>
      <c r="R922" s="22"/>
      <c r="S922" s="22"/>
      <c r="T922" s="22"/>
      <c r="U922" s="22"/>
      <c r="V922" s="22"/>
      <c r="W922" s="22"/>
      <c r="X922" s="22"/>
      <c r="Y922" s="22"/>
      <c r="Z922" s="22"/>
      <c r="AA922" s="22"/>
    </row>
    <row r="923" hidden="1">
      <c r="A923" s="21"/>
      <c r="B923" s="22"/>
      <c r="C923" s="22"/>
      <c r="D923" s="22"/>
      <c r="E923" s="22"/>
      <c r="F923" s="63"/>
      <c r="G923" s="22"/>
      <c r="H923" s="22"/>
      <c r="I923" s="21"/>
      <c r="J923" s="22"/>
      <c r="K923" s="21"/>
      <c r="L923" s="21"/>
      <c r="M923" s="22"/>
      <c r="N923" s="21"/>
      <c r="O923" s="22"/>
      <c r="P923" s="22"/>
      <c r="Q923" s="22"/>
      <c r="R923" s="22"/>
      <c r="S923" s="22"/>
      <c r="T923" s="22"/>
      <c r="U923" s="22"/>
      <c r="V923" s="22"/>
      <c r="W923" s="22"/>
      <c r="X923" s="22"/>
      <c r="Y923" s="22"/>
      <c r="Z923" s="22"/>
      <c r="AA923" s="22"/>
    </row>
    <row r="924" hidden="1">
      <c r="A924" s="21"/>
      <c r="B924" s="22"/>
      <c r="C924" s="22"/>
      <c r="D924" s="22"/>
      <c r="E924" s="22"/>
      <c r="F924" s="63"/>
      <c r="G924" s="22"/>
      <c r="H924" s="22"/>
      <c r="I924" s="21"/>
      <c r="J924" s="22"/>
      <c r="K924" s="21"/>
      <c r="L924" s="21"/>
      <c r="M924" s="22"/>
      <c r="N924" s="21"/>
      <c r="O924" s="22"/>
      <c r="P924" s="22"/>
      <c r="Q924" s="22"/>
      <c r="R924" s="22"/>
      <c r="S924" s="22"/>
      <c r="T924" s="22"/>
      <c r="U924" s="22"/>
      <c r="V924" s="22"/>
      <c r="W924" s="22"/>
      <c r="X924" s="22"/>
      <c r="Y924" s="22"/>
      <c r="Z924" s="22"/>
      <c r="AA924" s="22"/>
    </row>
    <row r="925" hidden="1">
      <c r="A925" s="21"/>
      <c r="B925" s="22"/>
      <c r="C925" s="22"/>
      <c r="D925" s="22"/>
      <c r="E925" s="22"/>
      <c r="F925" s="63"/>
      <c r="G925" s="22"/>
      <c r="H925" s="22"/>
      <c r="I925" s="21"/>
      <c r="J925" s="22"/>
      <c r="K925" s="21"/>
      <c r="L925" s="21"/>
      <c r="M925" s="22"/>
      <c r="N925" s="21"/>
      <c r="O925" s="22"/>
      <c r="P925" s="22"/>
      <c r="Q925" s="22"/>
      <c r="R925" s="22"/>
      <c r="S925" s="22"/>
      <c r="T925" s="22"/>
      <c r="U925" s="22"/>
      <c r="V925" s="22"/>
      <c r="W925" s="22"/>
      <c r="X925" s="22"/>
      <c r="Y925" s="22"/>
      <c r="Z925" s="22"/>
      <c r="AA925" s="22"/>
    </row>
    <row r="926" hidden="1">
      <c r="A926" s="21"/>
      <c r="B926" s="22"/>
      <c r="C926" s="22"/>
      <c r="D926" s="22"/>
      <c r="E926" s="22"/>
      <c r="F926" s="63"/>
      <c r="G926" s="22"/>
      <c r="H926" s="22"/>
      <c r="I926" s="21"/>
      <c r="J926" s="22"/>
      <c r="K926" s="21"/>
      <c r="L926" s="21"/>
      <c r="M926" s="22"/>
      <c r="N926" s="21"/>
      <c r="O926" s="22"/>
      <c r="P926" s="22"/>
      <c r="Q926" s="22"/>
      <c r="R926" s="22"/>
      <c r="S926" s="22"/>
      <c r="T926" s="22"/>
      <c r="U926" s="22"/>
      <c r="V926" s="22"/>
      <c r="W926" s="22"/>
      <c r="X926" s="22"/>
      <c r="Y926" s="22"/>
      <c r="Z926" s="22"/>
      <c r="AA926" s="22"/>
    </row>
    <row r="927" hidden="1">
      <c r="A927" s="21"/>
      <c r="B927" s="22"/>
      <c r="C927" s="22"/>
      <c r="D927" s="22"/>
      <c r="E927" s="22"/>
      <c r="F927" s="63"/>
      <c r="G927" s="22"/>
      <c r="H927" s="22"/>
      <c r="I927" s="21"/>
      <c r="J927" s="22"/>
      <c r="K927" s="21"/>
      <c r="L927" s="21"/>
      <c r="M927" s="22"/>
      <c r="N927" s="21"/>
      <c r="O927" s="22"/>
      <c r="P927" s="22"/>
      <c r="Q927" s="22"/>
      <c r="R927" s="22"/>
      <c r="S927" s="22"/>
      <c r="T927" s="22"/>
      <c r="U927" s="22"/>
      <c r="V927" s="22"/>
      <c r="W927" s="22"/>
      <c r="X927" s="22"/>
      <c r="Y927" s="22"/>
      <c r="Z927" s="22"/>
      <c r="AA927" s="22"/>
    </row>
    <row r="928" hidden="1">
      <c r="A928" s="21"/>
      <c r="B928" s="22"/>
      <c r="C928" s="22"/>
      <c r="D928" s="22"/>
      <c r="E928" s="22"/>
      <c r="F928" s="63"/>
      <c r="G928" s="22"/>
      <c r="H928" s="22"/>
      <c r="I928" s="21"/>
      <c r="J928" s="22"/>
      <c r="K928" s="21"/>
      <c r="L928" s="21"/>
      <c r="M928" s="22"/>
      <c r="N928" s="21"/>
      <c r="O928" s="22"/>
      <c r="P928" s="22"/>
      <c r="Q928" s="22"/>
      <c r="R928" s="22"/>
      <c r="S928" s="22"/>
      <c r="T928" s="22"/>
      <c r="U928" s="22"/>
      <c r="V928" s="22"/>
      <c r="W928" s="22"/>
      <c r="X928" s="22"/>
      <c r="Y928" s="22"/>
      <c r="Z928" s="22"/>
      <c r="AA928" s="22"/>
    </row>
    <row r="929" hidden="1">
      <c r="A929" s="21"/>
      <c r="B929" s="22"/>
      <c r="C929" s="22"/>
      <c r="D929" s="22"/>
      <c r="E929" s="22"/>
      <c r="F929" s="63"/>
      <c r="G929" s="22"/>
      <c r="H929" s="22"/>
      <c r="I929" s="21"/>
      <c r="J929" s="22"/>
      <c r="K929" s="21"/>
      <c r="L929" s="21"/>
      <c r="M929" s="22"/>
      <c r="N929" s="21"/>
      <c r="O929" s="22"/>
      <c r="P929" s="22"/>
      <c r="Q929" s="22"/>
      <c r="R929" s="22"/>
      <c r="S929" s="22"/>
      <c r="T929" s="22"/>
      <c r="U929" s="22"/>
      <c r="V929" s="22"/>
      <c r="W929" s="22"/>
      <c r="X929" s="22"/>
      <c r="Y929" s="22"/>
      <c r="Z929" s="22"/>
      <c r="AA929" s="22"/>
    </row>
    <row r="930" hidden="1">
      <c r="A930" s="21"/>
      <c r="B930" s="22"/>
      <c r="C930" s="22"/>
      <c r="D930" s="22"/>
      <c r="E930" s="22"/>
      <c r="F930" s="63"/>
      <c r="G930" s="22"/>
      <c r="H930" s="22"/>
      <c r="I930" s="21"/>
      <c r="J930" s="22"/>
      <c r="K930" s="21"/>
      <c r="L930" s="21"/>
      <c r="M930" s="22"/>
      <c r="N930" s="21"/>
      <c r="O930" s="22"/>
      <c r="P930" s="22"/>
      <c r="Q930" s="22"/>
      <c r="R930" s="22"/>
      <c r="S930" s="22"/>
      <c r="T930" s="22"/>
      <c r="U930" s="22"/>
      <c r="V930" s="22"/>
      <c r="W930" s="22"/>
      <c r="X930" s="22"/>
      <c r="Y930" s="22"/>
      <c r="Z930" s="22"/>
      <c r="AA930" s="22"/>
    </row>
    <row r="931" hidden="1">
      <c r="A931" s="21"/>
      <c r="B931" s="22"/>
      <c r="C931" s="22"/>
      <c r="D931" s="22"/>
      <c r="E931" s="22"/>
      <c r="F931" s="63"/>
      <c r="G931" s="22"/>
      <c r="H931" s="22"/>
      <c r="I931" s="21"/>
      <c r="J931" s="22"/>
      <c r="K931" s="21"/>
      <c r="L931" s="21"/>
      <c r="M931" s="22"/>
      <c r="N931" s="21"/>
      <c r="O931" s="22"/>
      <c r="P931" s="22"/>
      <c r="Q931" s="22"/>
      <c r="R931" s="22"/>
      <c r="S931" s="22"/>
      <c r="T931" s="22"/>
      <c r="U931" s="22"/>
      <c r="V931" s="22"/>
      <c r="W931" s="22"/>
      <c r="X931" s="22"/>
      <c r="Y931" s="22"/>
      <c r="Z931" s="22"/>
      <c r="AA931" s="22"/>
    </row>
    <row r="932" hidden="1">
      <c r="A932" s="21"/>
      <c r="B932" s="22"/>
      <c r="C932" s="22"/>
      <c r="D932" s="22"/>
      <c r="E932" s="22"/>
      <c r="F932" s="63"/>
      <c r="G932" s="22"/>
      <c r="H932" s="22"/>
      <c r="I932" s="21"/>
      <c r="J932" s="22"/>
      <c r="K932" s="21"/>
      <c r="L932" s="21"/>
      <c r="M932" s="22"/>
      <c r="N932" s="21"/>
      <c r="O932" s="22"/>
      <c r="P932" s="22"/>
      <c r="Q932" s="22"/>
      <c r="R932" s="22"/>
      <c r="S932" s="22"/>
      <c r="T932" s="22"/>
      <c r="U932" s="22"/>
      <c r="V932" s="22"/>
      <c r="W932" s="22"/>
      <c r="X932" s="22"/>
      <c r="Y932" s="22"/>
      <c r="Z932" s="22"/>
      <c r="AA932" s="22"/>
    </row>
    <row r="933" hidden="1">
      <c r="A933" s="21"/>
      <c r="B933" s="22"/>
      <c r="C933" s="22"/>
      <c r="D933" s="22"/>
      <c r="E933" s="22"/>
      <c r="F933" s="63"/>
      <c r="G933" s="22"/>
      <c r="H933" s="22"/>
      <c r="I933" s="21"/>
      <c r="J933" s="22"/>
      <c r="K933" s="21"/>
      <c r="L933" s="21"/>
      <c r="M933" s="22"/>
      <c r="N933" s="21"/>
      <c r="O933" s="22"/>
      <c r="P933" s="22"/>
      <c r="Q933" s="22"/>
      <c r="R933" s="22"/>
      <c r="S933" s="22"/>
      <c r="T933" s="22"/>
      <c r="U933" s="22"/>
      <c r="V933" s="22"/>
      <c r="W933" s="22"/>
      <c r="X933" s="22"/>
      <c r="Y933" s="22"/>
      <c r="Z933" s="22"/>
      <c r="AA933" s="22"/>
    </row>
    <row r="934" hidden="1">
      <c r="A934" s="21"/>
      <c r="B934" s="22"/>
      <c r="C934" s="22"/>
      <c r="D934" s="22"/>
      <c r="E934" s="22"/>
      <c r="F934" s="63"/>
      <c r="G934" s="22"/>
      <c r="H934" s="22"/>
      <c r="I934" s="21"/>
      <c r="J934" s="22"/>
      <c r="K934" s="21"/>
      <c r="L934" s="21"/>
      <c r="M934" s="22"/>
      <c r="N934" s="21"/>
      <c r="O934" s="22"/>
      <c r="P934" s="22"/>
      <c r="Q934" s="22"/>
      <c r="R934" s="22"/>
      <c r="S934" s="22"/>
      <c r="T934" s="22"/>
      <c r="U934" s="22"/>
      <c r="V934" s="22"/>
      <c r="W934" s="22"/>
      <c r="X934" s="22"/>
      <c r="Y934" s="22"/>
      <c r="Z934" s="22"/>
      <c r="AA934" s="22"/>
    </row>
    <row r="935" hidden="1">
      <c r="A935" s="21"/>
      <c r="B935" s="22"/>
      <c r="C935" s="22"/>
      <c r="D935" s="22"/>
      <c r="E935" s="22"/>
      <c r="F935" s="63"/>
      <c r="G935" s="22"/>
      <c r="H935" s="22"/>
      <c r="I935" s="21"/>
      <c r="J935" s="22"/>
      <c r="K935" s="21"/>
      <c r="L935" s="21"/>
      <c r="M935" s="22"/>
      <c r="N935" s="21"/>
      <c r="O935" s="22"/>
      <c r="P935" s="22"/>
      <c r="Q935" s="22"/>
      <c r="R935" s="22"/>
      <c r="S935" s="22"/>
      <c r="T935" s="22"/>
      <c r="U935" s="22"/>
      <c r="V935" s="22"/>
      <c r="W935" s="22"/>
      <c r="X935" s="22"/>
      <c r="Y935" s="22"/>
      <c r="Z935" s="22"/>
      <c r="AA935" s="22"/>
    </row>
    <row r="936" hidden="1">
      <c r="A936" s="21"/>
      <c r="B936" s="22"/>
      <c r="C936" s="22"/>
      <c r="D936" s="22"/>
      <c r="E936" s="22"/>
      <c r="F936" s="63"/>
      <c r="G936" s="22"/>
      <c r="H936" s="22"/>
      <c r="I936" s="21"/>
      <c r="J936" s="22"/>
      <c r="K936" s="21"/>
      <c r="L936" s="21"/>
      <c r="M936" s="22"/>
      <c r="N936" s="21"/>
      <c r="O936" s="22"/>
      <c r="P936" s="22"/>
      <c r="Q936" s="22"/>
      <c r="R936" s="22"/>
      <c r="S936" s="22"/>
      <c r="T936" s="22"/>
      <c r="U936" s="22"/>
      <c r="V936" s="22"/>
      <c r="W936" s="22"/>
      <c r="X936" s="22"/>
      <c r="Y936" s="22"/>
      <c r="Z936" s="22"/>
      <c r="AA936" s="22"/>
    </row>
    <row r="937" hidden="1">
      <c r="A937" s="21"/>
      <c r="B937" s="22"/>
      <c r="C937" s="22"/>
      <c r="D937" s="22"/>
      <c r="E937" s="22"/>
      <c r="F937" s="63"/>
      <c r="G937" s="22"/>
      <c r="H937" s="22"/>
      <c r="I937" s="21"/>
      <c r="J937" s="22"/>
      <c r="K937" s="21"/>
      <c r="L937" s="21"/>
      <c r="M937" s="22"/>
      <c r="N937" s="21"/>
      <c r="O937" s="22"/>
      <c r="P937" s="22"/>
      <c r="Q937" s="22"/>
      <c r="R937" s="22"/>
      <c r="S937" s="22"/>
      <c r="T937" s="22"/>
      <c r="U937" s="22"/>
      <c r="V937" s="22"/>
      <c r="W937" s="22"/>
      <c r="X937" s="22"/>
      <c r="Y937" s="22"/>
      <c r="Z937" s="22"/>
      <c r="AA937" s="22"/>
    </row>
    <row r="938" hidden="1">
      <c r="A938" s="21"/>
      <c r="B938" s="22"/>
      <c r="C938" s="22"/>
      <c r="D938" s="22"/>
      <c r="E938" s="22"/>
      <c r="F938" s="63"/>
      <c r="G938" s="22"/>
      <c r="H938" s="22"/>
      <c r="I938" s="21"/>
      <c r="J938" s="22"/>
      <c r="K938" s="21"/>
      <c r="L938" s="21"/>
      <c r="M938" s="22"/>
      <c r="N938" s="21"/>
      <c r="O938" s="22"/>
      <c r="P938" s="22"/>
      <c r="Q938" s="22"/>
      <c r="R938" s="22"/>
      <c r="S938" s="22"/>
      <c r="T938" s="22"/>
      <c r="U938" s="22"/>
      <c r="V938" s="22"/>
      <c r="W938" s="22"/>
      <c r="X938" s="22"/>
      <c r="Y938" s="22"/>
      <c r="Z938" s="22"/>
      <c r="AA938" s="22"/>
    </row>
    <row r="939" hidden="1">
      <c r="A939" s="21"/>
      <c r="B939" s="22"/>
      <c r="C939" s="22"/>
      <c r="D939" s="22"/>
      <c r="E939" s="22"/>
      <c r="F939" s="63"/>
      <c r="G939" s="22"/>
      <c r="H939" s="22"/>
      <c r="I939" s="21"/>
      <c r="J939" s="22"/>
      <c r="K939" s="21"/>
      <c r="L939" s="21"/>
      <c r="M939" s="22"/>
      <c r="N939" s="21"/>
      <c r="O939" s="22"/>
      <c r="P939" s="22"/>
      <c r="Q939" s="22"/>
      <c r="R939" s="22"/>
      <c r="S939" s="22"/>
      <c r="T939" s="22"/>
      <c r="U939" s="22"/>
      <c r="V939" s="22"/>
      <c r="W939" s="22"/>
      <c r="X939" s="22"/>
      <c r="Y939" s="22"/>
      <c r="Z939" s="22"/>
      <c r="AA939" s="22"/>
    </row>
    <row r="940" hidden="1">
      <c r="A940" s="21"/>
      <c r="B940" s="22"/>
      <c r="C940" s="22"/>
      <c r="D940" s="22"/>
      <c r="E940" s="22"/>
      <c r="F940" s="63"/>
      <c r="G940" s="22"/>
      <c r="H940" s="22"/>
      <c r="I940" s="21"/>
      <c r="J940" s="22"/>
      <c r="K940" s="21"/>
      <c r="L940" s="21"/>
      <c r="M940" s="22"/>
      <c r="N940" s="21"/>
      <c r="O940" s="22"/>
      <c r="P940" s="22"/>
      <c r="Q940" s="22"/>
      <c r="R940" s="22"/>
      <c r="S940" s="22"/>
      <c r="T940" s="22"/>
      <c r="U940" s="22"/>
      <c r="V940" s="22"/>
      <c r="W940" s="22"/>
      <c r="X940" s="22"/>
      <c r="Y940" s="22"/>
      <c r="Z940" s="22"/>
      <c r="AA940" s="22"/>
    </row>
    <row r="941" hidden="1">
      <c r="A941" s="21"/>
      <c r="B941" s="22"/>
      <c r="C941" s="22"/>
      <c r="D941" s="22"/>
      <c r="E941" s="22"/>
      <c r="F941" s="63"/>
      <c r="G941" s="22"/>
      <c r="H941" s="22"/>
      <c r="I941" s="21"/>
      <c r="J941" s="22"/>
      <c r="K941" s="21"/>
      <c r="L941" s="21"/>
      <c r="M941" s="22"/>
      <c r="N941" s="21"/>
      <c r="O941" s="22"/>
      <c r="P941" s="22"/>
      <c r="Q941" s="22"/>
      <c r="R941" s="22"/>
      <c r="S941" s="22"/>
      <c r="T941" s="22"/>
      <c r="U941" s="22"/>
      <c r="V941" s="22"/>
      <c r="W941" s="22"/>
      <c r="X941" s="22"/>
      <c r="Y941" s="22"/>
      <c r="Z941" s="22"/>
      <c r="AA941" s="22"/>
    </row>
    <row r="942" hidden="1">
      <c r="A942" s="21"/>
      <c r="B942" s="22"/>
      <c r="C942" s="22"/>
      <c r="D942" s="22"/>
      <c r="E942" s="22"/>
      <c r="F942" s="63"/>
      <c r="G942" s="22"/>
      <c r="H942" s="22"/>
      <c r="I942" s="21"/>
      <c r="J942" s="22"/>
      <c r="K942" s="21"/>
      <c r="L942" s="21"/>
      <c r="M942" s="22"/>
      <c r="N942" s="21"/>
      <c r="O942" s="22"/>
      <c r="P942" s="22"/>
      <c r="Q942" s="22"/>
      <c r="R942" s="22"/>
      <c r="S942" s="22"/>
      <c r="T942" s="22"/>
      <c r="U942" s="22"/>
      <c r="V942" s="22"/>
      <c r="W942" s="22"/>
      <c r="X942" s="22"/>
      <c r="Y942" s="22"/>
      <c r="Z942" s="22"/>
      <c r="AA942" s="22"/>
    </row>
    <row r="943" hidden="1">
      <c r="A943" s="21"/>
      <c r="B943" s="22"/>
      <c r="C943" s="22"/>
      <c r="D943" s="22"/>
      <c r="E943" s="22"/>
      <c r="F943" s="63"/>
      <c r="G943" s="22"/>
      <c r="H943" s="22"/>
      <c r="I943" s="21"/>
      <c r="J943" s="22"/>
      <c r="K943" s="21"/>
      <c r="L943" s="21"/>
      <c r="M943" s="22"/>
      <c r="N943" s="21"/>
      <c r="O943" s="22"/>
      <c r="P943" s="22"/>
      <c r="Q943" s="22"/>
      <c r="R943" s="22"/>
      <c r="S943" s="22"/>
      <c r="T943" s="22"/>
      <c r="U943" s="22"/>
      <c r="V943" s="22"/>
      <c r="W943" s="22"/>
      <c r="X943" s="22"/>
      <c r="Y943" s="22"/>
      <c r="Z943" s="22"/>
      <c r="AA943" s="22"/>
    </row>
    <row r="944" hidden="1">
      <c r="A944" s="21"/>
      <c r="B944" s="22"/>
      <c r="C944" s="22"/>
      <c r="D944" s="22"/>
      <c r="E944" s="22"/>
      <c r="F944" s="63"/>
      <c r="G944" s="22"/>
      <c r="H944" s="22"/>
      <c r="I944" s="21"/>
      <c r="J944" s="22"/>
      <c r="K944" s="21"/>
      <c r="L944" s="21"/>
      <c r="M944" s="22"/>
      <c r="N944" s="21"/>
      <c r="O944" s="22"/>
      <c r="P944" s="22"/>
      <c r="Q944" s="22"/>
      <c r="R944" s="22"/>
      <c r="S944" s="22"/>
      <c r="T944" s="22"/>
      <c r="U944" s="22"/>
      <c r="V944" s="22"/>
      <c r="W944" s="22"/>
      <c r="X944" s="22"/>
      <c r="Y944" s="22"/>
      <c r="Z944" s="22"/>
      <c r="AA944" s="22"/>
    </row>
    <row r="945" hidden="1">
      <c r="A945" s="21"/>
      <c r="B945" s="22"/>
      <c r="C945" s="22"/>
      <c r="D945" s="22"/>
      <c r="E945" s="22"/>
      <c r="F945" s="63"/>
      <c r="G945" s="22"/>
      <c r="H945" s="22"/>
      <c r="I945" s="21"/>
      <c r="J945" s="22"/>
      <c r="K945" s="21"/>
      <c r="L945" s="21"/>
      <c r="M945" s="22"/>
      <c r="N945" s="21"/>
      <c r="O945" s="22"/>
      <c r="P945" s="22"/>
      <c r="Q945" s="22"/>
      <c r="R945" s="22"/>
      <c r="S945" s="22"/>
      <c r="T945" s="22"/>
      <c r="U945" s="22"/>
      <c r="V945" s="22"/>
      <c r="W945" s="22"/>
      <c r="X945" s="22"/>
      <c r="Y945" s="22"/>
      <c r="Z945" s="22"/>
      <c r="AA945" s="22"/>
    </row>
    <row r="946" hidden="1">
      <c r="A946" s="21"/>
      <c r="B946" s="22"/>
      <c r="C946" s="22"/>
      <c r="D946" s="22"/>
      <c r="E946" s="22"/>
      <c r="F946" s="63"/>
      <c r="G946" s="22"/>
      <c r="H946" s="22"/>
      <c r="I946" s="21"/>
      <c r="J946" s="22"/>
      <c r="K946" s="21"/>
      <c r="L946" s="21"/>
      <c r="M946" s="22"/>
      <c r="N946" s="21"/>
      <c r="O946" s="22"/>
      <c r="P946" s="22"/>
      <c r="Q946" s="22"/>
      <c r="R946" s="22"/>
      <c r="S946" s="22"/>
      <c r="T946" s="22"/>
      <c r="U946" s="22"/>
      <c r="V946" s="22"/>
      <c r="W946" s="22"/>
      <c r="X946" s="22"/>
      <c r="Y946" s="22"/>
      <c r="Z946" s="22"/>
      <c r="AA946" s="22"/>
    </row>
    <row r="947" hidden="1">
      <c r="A947" s="21"/>
      <c r="B947" s="22"/>
      <c r="C947" s="22"/>
      <c r="D947" s="22"/>
      <c r="E947" s="22"/>
      <c r="F947" s="63"/>
      <c r="G947" s="22"/>
      <c r="H947" s="22"/>
      <c r="I947" s="21"/>
      <c r="J947" s="22"/>
      <c r="K947" s="21"/>
      <c r="L947" s="21"/>
      <c r="M947" s="22"/>
      <c r="N947" s="21"/>
      <c r="O947" s="22"/>
      <c r="P947" s="22"/>
      <c r="Q947" s="22"/>
      <c r="R947" s="22"/>
      <c r="S947" s="22"/>
      <c r="T947" s="22"/>
      <c r="U947" s="22"/>
      <c r="V947" s="22"/>
      <c r="W947" s="22"/>
      <c r="X947" s="22"/>
      <c r="Y947" s="22"/>
      <c r="Z947" s="22"/>
      <c r="AA947" s="22"/>
    </row>
    <row r="948" hidden="1">
      <c r="A948" s="21"/>
      <c r="B948" s="22"/>
      <c r="C948" s="22"/>
      <c r="D948" s="22"/>
      <c r="E948" s="22"/>
      <c r="F948" s="63"/>
      <c r="G948" s="22"/>
      <c r="H948" s="22"/>
      <c r="I948" s="21"/>
      <c r="J948" s="22"/>
      <c r="K948" s="21"/>
      <c r="L948" s="21"/>
      <c r="M948" s="22"/>
      <c r="N948" s="21"/>
      <c r="O948" s="22"/>
      <c r="P948" s="22"/>
      <c r="Q948" s="22"/>
      <c r="R948" s="22"/>
      <c r="S948" s="22"/>
      <c r="T948" s="22"/>
      <c r="U948" s="22"/>
      <c r="V948" s="22"/>
      <c r="W948" s="22"/>
      <c r="X948" s="22"/>
      <c r="Y948" s="22"/>
      <c r="Z948" s="22"/>
      <c r="AA948" s="22"/>
    </row>
    <row r="949" hidden="1">
      <c r="A949" s="21"/>
      <c r="B949" s="22"/>
      <c r="C949" s="22"/>
      <c r="D949" s="22"/>
      <c r="E949" s="22"/>
      <c r="F949" s="63"/>
      <c r="G949" s="22"/>
      <c r="H949" s="22"/>
      <c r="I949" s="21"/>
      <c r="J949" s="22"/>
      <c r="K949" s="21"/>
      <c r="L949" s="21"/>
      <c r="M949" s="22"/>
      <c r="N949" s="21"/>
      <c r="O949" s="22"/>
      <c r="P949" s="22"/>
      <c r="Q949" s="22"/>
      <c r="R949" s="22"/>
      <c r="S949" s="22"/>
      <c r="T949" s="22"/>
      <c r="U949" s="22"/>
      <c r="V949" s="22"/>
      <c r="W949" s="22"/>
      <c r="X949" s="22"/>
      <c r="Y949" s="22"/>
      <c r="Z949" s="22"/>
      <c r="AA949" s="22"/>
    </row>
    <row r="950" hidden="1">
      <c r="A950" s="21"/>
      <c r="B950" s="22"/>
      <c r="C950" s="22"/>
      <c r="D950" s="22"/>
      <c r="E950" s="22"/>
      <c r="F950" s="63"/>
      <c r="G950" s="22"/>
      <c r="H950" s="22"/>
      <c r="I950" s="21"/>
      <c r="J950" s="22"/>
      <c r="K950" s="21"/>
      <c r="L950" s="21"/>
      <c r="M950" s="22"/>
      <c r="N950" s="21"/>
      <c r="O950" s="22"/>
      <c r="P950" s="22"/>
      <c r="Q950" s="22"/>
      <c r="R950" s="22"/>
      <c r="S950" s="22"/>
      <c r="T950" s="22"/>
      <c r="U950" s="22"/>
      <c r="V950" s="22"/>
      <c r="W950" s="22"/>
      <c r="X950" s="22"/>
      <c r="Y950" s="22"/>
      <c r="Z950" s="22"/>
      <c r="AA950" s="22"/>
    </row>
    <row r="951" hidden="1">
      <c r="A951" s="21"/>
      <c r="B951" s="22"/>
      <c r="C951" s="22"/>
      <c r="D951" s="22"/>
      <c r="E951" s="22"/>
      <c r="F951" s="63"/>
      <c r="G951" s="22"/>
      <c r="H951" s="22"/>
      <c r="I951" s="21"/>
      <c r="J951" s="22"/>
      <c r="K951" s="21"/>
      <c r="L951" s="21"/>
      <c r="M951" s="22"/>
      <c r="N951" s="21"/>
      <c r="O951" s="22"/>
      <c r="P951" s="22"/>
      <c r="Q951" s="22"/>
      <c r="R951" s="22"/>
      <c r="S951" s="22"/>
      <c r="T951" s="22"/>
      <c r="U951" s="22"/>
      <c r="V951" s="22"/>
      <c r="W951" s="22"/>
      <c r="X951" s="22"/>
      <c r="Y951" s="22"/>
      <c r="Z951" s="22"/>
      <c r="AA951" s="22"/>
    </row>
    <row r="952" hidden="1">
      <c r="A952" s="21"/>
      <c r="B952" s="22"/>
      <c r="C952" s="22"/>
      <c r="D952" s="22"/>
      <c r="E952" s="22"/>
      <c r="F952" s="63"/>
      <c r="G952" s="22"/>
      <c r="H952" s="22"/>
      <c r="I952" s="21"/>
      <c r="J952" s="22"/>
      <c r="K952" s="21"/>
      <c r="L952" s="21"/>
      <c r="M952" s="22"/>
      <c r="N952" s="21"/>
      <c r="O952" s="22"/>
      <c r="P952" s="22"/>
      <c r="Q952" s="22"/>
      <c r="R952" s="22"/>
      <c r="S952" s="22"/>
      <c r="T952" s="22"/>
      <c r="U952" s="22"/>
      <c r="V952" s="22"/>
      <c r="W952" s="22"/>
      <c r="X952" s="22"/>
      <c r="Y952" s="22"/>
      <c r="Z952" s="22"/>
      <c r="AA952" s="22"/>
    </row>
    <row r="953" hidden="1">
      <c r="A953" s="21"/>
      <c r="B953" s="22"/>
      <c r="C953" s="22"/>
      <c r="D953" s="22"/>
      <c r="E953" s="22"/>
      <c r="F953" s="63"/>
      <c r="G953" s="22"/>
      <c r="H953" s="22"/>
      <c r="I953" s="21"/>
      <c r="J953" s="22"/>
      <c r="K953" s="21"/>
      <c r="L953" s="21"/>
      <c r="M953" s="22"/>
      <c r="N953" s="21"/>
      <c r="O953" s="22"/>
      <c r="P953" s="22"/>
      <c r="Q953" s="22"/>
      <c r="R953" s="22"/>
      <c r="S953" s="22"/>
      <c r="T953" s="22"/>
      <c r="U953" s="22"/>
      <c r="V953" s="22"/>
      <c r="W953" s="22"/>
      <c r="X953" s="22"/>
      <c r="Y953" s="22"/>
      <c r="Z953" s="22"/>
      <c r="AA953" s="22"/>
    </row>
    <row r="954" hidden="1">
      <c r="A954" s="21"/>
      <c r="B954" s="22"/>
      <c r="C954" s="22"/>
      <c r="D954" s="22"/>
      <c r="E954" s="22"/>
      <c r="F954" s="63"/>
      <c r="G954" s="22"/>
      <c r="H954" s="22"/>
      <c r="I954" s="21"/>
      <c r="J954" s="22"/>
      <c r="K954" s="21"/>
      <c r="L954" s="21"/>
      <c r="M954" s="22"/>
      <c r="N954" s="21"/>
      <c r="O954" s="22"/>
      <c r="P954" s="22"/>
      <c r="Q954" s="22"/>
      <c r="R954" s="22"/>
      <c r="S954" s="22"/>
      <c r="T954" s="22"/>
      <c r="U954" s="22"/>
      <c r="V954" s="22"/>
      <c r="W954" s="22"/>
      <c r="X954" s="22"/>
      <c r="Y954" s="22"/>
      <c r="Z954" s="22"/>
      <c r="AA954" s="22"/>
    </row>
    <row r="955" hidden="1">
      <c r="A955" s="21"/>
      <c r="B955" s="22"/>
      <c r="C955" s="22"/>
      <c r="D955" s="22"/>
      <c r="E955" s="22"/>
      <c r="F955" s="63"/>
      <c r="G955" s="22"/>
      <c r="H955" s="22"/>
      <c r="I955" s="21"/>
      <c r="J955" s="22"/>
      <c r="K955" s="21"/>
      <c r="L955" s="21"/>
      <c r="M955" s="22"/>
      <c r="N955" s="21"/>
      <c r="O955" s="22"/>
      <c r="P955" s="22"/>
      <c r="Q955" s="22"/>
      <c r="R955" s="22"/>
      <c r="S955" s="22"/>
      <c r="T955" s="22"/>
      <c r="U955" s="22"/>
      <c r="V955" s="22"/>
      <c r="W955" s="22"/>
      <c r="X955" s="22"/>
      <c r="Y955" s="22"/>
      <c r="Z955" s="22"/>
      <c r="AA955" s="22"/>
    </row>
    <row r="956" hidden="1">
      <c r="A956" s="21"/>
      <c r="B956" s="22"/>
      <c r="C956" s="22"/>
      <c r="D956" s="22"/>
      <c r="E956" s="22"/>
      <c r="F956" s="63"/>
      <c r="G956" s="22"/>
      <c r="H956" s="22"/>
      <c r="I956" s="21"/>
      <c r="J956" s="22"/>
      <c r="K956" s="21"/>
      <c r="L956" s="21"/>
      <c r="M956" s="22"/>
      <c r="N956" s="21"/>
      <c r="O956" s="22"/>
      <c r="P956" s="22"/>
      <c r="Q956" s="22"/>
      <c r="R956" s="22"/>
      <c r="S956" s="22"/>
      <c r="T956" s="22"/>
      <c r="U956" s="22"/>
      <c r="V956" s="22"/>
      <c r="W956" s="22"/>
      <c r="X956" s="22"/>
      <c r="Y956" s="22"/>
      <c r="Z956" s="22"/>
      <c r="AA956" s="22"/>
    </row>
    <row r="957" hidden="1">
      <c r="A957" s="21"/>
      <c r="B957" s="22"/>
      <c r="C957" s="22"/>
      <c r="D957" s="22"/>
      <c r="E957" s="22"/>
      <c r="F957" s="63"/>
      <c r="G957" s="22"/>
      <c r="H957" s="22"/>
      <c r="I957" s="21"/>
      <c r="J957" s="22"/>
      <c r="K957" s="21"/>
      <c r="L957" s="21"/>
      <c r="M957" s="22"/>
      <c r="N957" s="21"/>
      <c r="O957" s="22"/>
      <c r="P957" s="22"/>
      <c r="Q957" s="22"/>
      <c r="R957" s="22"/>
      <c r="S957" s="22"/>
      <c r="T957" s="22"/>
      <c r="U957" s="22"/>
      <c r="V957" s="22"/>
      <c r="W957" s="22"/>
      <c r="X957" s="22"/>
      <c r="Y957" s="22"/>
      <c r="Z957" s="22"/>
      <c r="AA957" s="22"/>
    </row>
    <row r="958" hidden="1">
      <c r="A958" s="21"/>
      <c r="B958" s="22"/>
      <c r="C958" s="22"/>
      <c r="D958" s="22"/>
      <c r="E958" s="22"/>
      <c r="F958" s="63"/>
      <c r="G958" s="22"/>
      <c r="H958" s="22"/>
      <c r="I958" s="21"/>
      <c r="J958" s="22"/>
      <c r="K958" s="21"/>
      <c r="L958" s="21"/>
      <c r="M958" s="22"/>
      <c r="N958" s="21"/>
      <c r="O958" s="22"/>
      <c r="P958" s="22"/>
      <c r="Q958" s="22"/>
      <c r="R958" s="22"/>
      <c r="S958" s="22"/>
      <c r="T958" s="22"/>
      <c r="U958" s="22"/>
      <c r="V958" s="22"/>
      <c r="W958" s="22"/>
      <c r="X958" s="22"/>
      <c r="Y958" s="22"/>
      <c r="Z958" s="22"/>
      <c r="AA958" s="22"/>
    </row>
    <row r="959" hidden="1">
      <c r="A959" s="21"/>
      <c r="B959" s="22"/>
      <c r="C959" s="22"/>
      <c r="D959" s="22"/>
      <c r="E959" s="22"/>
      <c r="F959" s="63"/>
      <c r="G959" s="22"/>
      <c r="H959" s="22"/>
      <c r="I959" s="21"/>
      <c r="J959" s="22"/>
      <c r="K959" s="21"/>
      <c r="L959" s="21"/>
      <c r="M959" s="22"/>
      <c r="N959" s="21"/>
      <c r="O959" s="22"/>
      <c r="P959" s="22"/>
      <c r="Q959" s="22"/>
      <c r="R959" s="22"/>
      <c r="S959" s="22"/>
      <c r="T959" s="22"/>
      <c r="U959" s="22"/>
      <c r="V959" s="22"/>
      <c r="W959" s="22"/>
      <c r="X959" s="22"/>
      <c r="Y959" s="22"/>
      <c r="Z959" s="22"/>
      <c r="AA959" s="22"/>
    </row>
    <row r="960" hidden="1">
      <c r="A960" s="21"/>
      <c r="B960" s="22"/>
      <c r="C960" s="22"/>
      <c r="D960" s="22"/>
      <c r="E960" s="22"/>
      <c r="F960" s="63"/>
      <c r="G960" s="22"/>
      <c r="H960" s="22"/>
      <c r="I960" s="21"/>
      <c r="J960" s="22"/>
      <c r="K960" s="21"/>
      <c r="L960" s="21"/>
      <c r="M960" s="22"/>
      <c r="N960" s="21"/>
      <c r="O960" s="22"/>
      <c r="P960" s="22"/>
      <c r="Q960" s="22"/>
      <c r="R960" s="22"/>
      <c r="S960" s="22"/>
      <c r="T960" s="22"/>
      <c r="U960" s="22"/>
      <c r="V960" s="22"/>
      <c r="W960" s="22"/>
      <c r="X960" s="22"/>
      <c r="Y960" s="22"/>
      <c r="Z960" s="22"/>
      <c r="AA960" s="22"/>
    </row>
    <row r="961" hidden="1">
      <c r="A961" s="21"/>
      <c r="B961" s="22"/>
      <c r="C961" s="22"/>
      <c r="D961" s="22"/>
      <c r="E961" s="22"/>
      <c r="F961" s="63"/>
      <c r="G961" s="22"/>
      <c r="H961" s="22"/>
      <c r="I961" s="21"/>
      <c r="J961" s="22"/>
      <c r="K961" s="21"/>
      <c r="L961" s="21"/>
      <c r="M961" s="22"/>
      <c r="N961" s="21"/>
      <c r="O961" s="22"/>
      <c r="P961" s="22"/>
      <c r="Q961" s="22"/>
      <c r="R961" s="22"/>
      <c r="S961" s="22"/>
      <c r="T961" s="22"/>
      <c r="U961" s="22"/>
      <c r="V961" s="22"/>
      <c r="W961" s="22"/>
      <c r="X961" s="22"/>
      <c r="Y961" s="22"/>
      <c r="Z961" s="22"/>
      <c r="AA961" s="22"/>
    </row>
    <row r="962" hidden="1">
      <c r="A962" s="21"/>
      <c r="B962" s="22"/>
      <c r="C962" s="22"/>
      <c r="D962" s="22"/>
      <c r="E962" s="22"/>
      <c r="F962" s="63"/>
      <c r="G962" s="22"/>
      <c r="H962" s="22"/>
      <c r="I962" s="21"/>
      <c r="J962" s="22"/>
      <c r="K962" s="21"/>
      <c r="L962" s="21"/>
      <c r="M962" s="22"/>
      <c r="N962" s="21"/>
      <c r="O962" s="22"/>
      <c r="P962" s="22"/>
      <c r="Q962" s="22"/>
      <c r="R962" s="22"/>
      <c r="S962" s="22"/>
      <c r="T962" s="22"/>
      <c r="U962" s="22"/>
      <c r="V962" s="22"/>
      <c r="W962" s="22"/>
      <c r="X962" s="22"/>
      <c r="Y962" s="22"/>
      <c r="Z962" s="22"/>
      <c r="AA962" s="22"/>
    </row>
    <row r="963" hidden="1">
      <c r="A963" s="21"/>
      <c r="B963" s="22"/>
      <c r="C963" s="22"/>
      <c r="D963" s="22"/>
      <c r="E963" s="22"/>
      <c r="F963" s="63"/>
      <c r="G963" s="22"/>
      <c r="H963" s="22"/>
      <c r="I963" s="21"/>
      <c r="J963" s="22"/>
      <c r="K963" s="21"/>
      <c r="L963" s="21"/>
      <c r="M963" s="22"/>
      <c r="N963" s="21"/>
      <c r="O963" s="22"/>
      <c r="P963" s="22"/>
      <c r="Q963" s="22"/>
      <c r="R963" s="22"/>
      <c r="S963" s="22"/>
      <c r="T963" s="22"/>
      <c r="U963" s="22"/>
      <c r="V963" s="22"/>
      <c r="W963" s="22"/>
      <c r="X963" s="22"/>
      <c r="Y963" s="22"/>
      <c r="Z963" s="22"/>
      <c r="AA963" s="22"/>
    </row>
    <row r="964" hidden="1">
      <c r="A964" s="21"/>
      <c r="B964" s="22"/>
      <c r="C964" s="22"/>
      <c r="D964" s="22"/>
      <c r="E964" s="22"/>
      <c r="F964" s="63"/>
      <c r="G964" s="22"/>
      <c r="H964" s="22"/>
      <c r="I964" s="21"/>
      <c r="J964" s="22"/>
      <c r="K964" s="21"/>
      <c r="L964" s="21"/>
      <c r="M964" s="22"/>
      <c r="N964" s="21"/>
      <c r="O964" s="22"/>
      <c r="P964" s="22"/>
      <c r="Q964" s="22"/>
      <c r="R964" s="22"/>
      <c r="S964" s="22"/>
      <c r="T964" s="22"/>
      <c r="U964" s="22"/>
      <c r="V964" s="22"/>
      <c r="W964" s="22"/>
      <c r="X964" s="22"/>
      <c r="Y964" s="22"/>
      <c r="Z964" s="22"/>
      <c r="AA964" s="22"/>
    </row>
    <row r="965" hidden="1">
      <c r="A965" s="21"/>
      <c r="B965" s="22"/>
      <c r="C965" s="22"/>
      <c r="D965" s="22"/>
      <c r="E965" s="22"/>
      <c r="F965" s="63"/>
      <c r="G965" s="22"/>
      <c r="H965" s="22"/>
      <c r="I965" s="21"/>
      <c r="J965" s="22"/>
      <c r="K965" s="21"/>
      <c r="L965" s="21"/>
      <c r="M965" s="22"/>
      <c r="N965" s="21"/>
      <c r="O965" s="22"/>
      <c r="P965" s="22"/>
      <c r="Q965" s="22"/>
      <c r="R965" s="22"/>
      <c r="S965" s="22"/>
      <c r="T965" s="22"/>
      <c r="U965" s="22"/>
      <c r="V965" s="22"/>
      <c r="W965" s="22"/>
      <c r="X965" s="22"/>
      <c r="Y965" s="22"/>
      <c r="Z965" s="22"/>
      <c r="AA965" s="22"/>
    </row>
    <row r="966" hidden="1">
      <c r="A966" s="21"/>
      <c r="B966" s="22"/>
      <c r="C966" s="22"/>
      <c r="D966" s="22"/>
      <c r="E966" s="22"/>
      <c r="F966" s="63"/>
      <c r="G966" s="22"/>
      <c r="H966" s="22"/>
      <c r="I966" s="21"/>
      <c r="J966" s="22"/>
      <c r="K966" s="21"/>
      <c r="L966" s="21"/>
      <c r="M966" s="22"/>
      <c r="N966" s="21"/>
      <c r="O966" s="22"/>
      <c r="P966" s="22"/>
      <c r="Q966" s="22"/>
      <c r="R966" s="22"/>
      <c r="S966" s="22"/>
      <c r="T966" s="22"/>
      <c r="U966" s="22"/>
      <c r="V966" s="22"/>
      <c r="W966" s="22"/>
      <c r="X966" s="22"/>
      <c r="Y966" s="22"/>
      <c r="Z966" s="22"/>
      <c r="AA966" s="22"/>
    </row>
    <row r="967" hidden="1">
      <c r="A967" s="21"/>
      <c r="B967" s="22"/>
      <c r="C967" s="22"/>
      <c r="D967" s="22"/>
      <c r="E967" s="22"/>
      <c r="F967" s="63"/>
      <c r="G967" s="22"/>
      <c r="H967" s="22"/>
      <c r="I967" s="21"/>
      <c r="J967" s="22"/>
      <c r="K967" s="21"/>
      <c r="L967" s="21"/>
      <c r="M967" s="22"/>
      <c r="N967" s="21"/>
      <c r="O967" s="22"/>
      <c r="P967" s="22"/>
      <c r="Q967" s="22"/>
      <c r="R967" s="22"/>
      <c r="S967" s="22"/>
      <c r="T967" s="22"/>
      <c r="U967" s="22"/>
      <c r="V967" s="22"/>
      <c r="W967" s="22"/>
      <c r="X967" s="22"/>
      <c r="Y967" s="22"/>
      <c r="Z967" s="22"/>
      <c r="AA967" s="22"/>
    </row>
    <row r="968" hidden="1">
      <c r="A968" s="21"/>
      <c r="B968" s="22"/>
      <c r="C968" s="22"/>
      <c r="D968" s="22"/>
      <c r="E968" s="22"/>
      <c r="F968" s="63"/>
      <c r="G968" s="22"/>
      <c r="H968" s="22"/>
      <c r="I968" s="21"/>
      <c r="J968" s="22"/>
      <c r="K968" s="21"/>
      <c r="L968" s="21"/>
      <c r="M968" s="22"/>
      <c r="N968" s="21"/>
      <c r="O968" s="22"/>
      <c r="P968" s="22"/>
      <c r="Q968" s="22"/>
      <c r="R968" s="22"/>
      <c r="S968" s="22"/>
      <c r="T968" s="22"/>
      <c r="U968" s="22"/>
      <c r="V968" s="22"/>
      <c r="W968" s="22"/>
      <c r="X968" s="22"/>
      <c r="Y968" s="22"/>
      <c r="Z968" s="22"/>
      <c r="AA968" s="22"/>
    </row>
    <row r="969" hidden="1">
      <c r="A969" s="21"/>
      <c r="B969" s="22"/>
      <c r="C969" s="22"/>
      <c r="D969" s="22"/>
      <c r="E969" s="22"/>
      <c r="F969" s="63"/>
      <c r="G969" s="22"/>
      <c r="H969" s="22"/>
      <c r="I969" s="21"/>
      <c r="J969" s="22"/>
      <c r="K969" s="21"/>
      <c r="L969" s="21"/>
      <c r="M969" s="22"/>
      <c r="N969" s="21"/>
      <c r="O969" s="22"/>
      <c r="P969" s="22"/>
      <c r="Q969" s="22"/>
      <c r="R969" s="22"/>
      <c r="S969" s="22"/>
      <c r="T969" s="22"/>
      <c r="U969" s="22"/>
      <c r="V969" s="22"/>
      <c r="W969" s="22"/>
      <c r="X969" s="22"/>
      <c r="Y969" s="22"/>
      <c r="Z969" s="22"/>
      <c r="AA969" s="22"/>
    </row>
    <row r="970" hidden="1">
      <c r="A970" s="21"/>
      <c r="B970" s="22"/>
      <c r="C970" s="22"/>
      <c r="D970" s="22"/>
      <c r="E970" s="22"/>
      <c r="F970" s="63"/>
      <c r="G970" s="22"/>
      <c r="H970" s="22"/>
      <c r="I970" s="21"/>
      <c r="J970" s="22"/>
      <c r="K970" s="21"/>
      <c r="L970" s="21"/>
      <c r="M970" s="22"/>
      <c r="N970" s="21"/>
      <c r="O970" s="22"/>
      <c r="P970" s="22"/>
      <c r="Q970" s="22"/>
      <c r="R970" s="22"/>
      <c r="S970" s="22"/>
      <c r="T970" s="22"/>
      <c r="U970" s="22"/>
      <c r="V970" s="22"/>
      <c r="W970" s="22"/>
      <c r="X970" s="22"/>
      <c r="Y970" s="22"/>
      <c r="Z970" s="22"/>
      <c r="AA970" s="22"/>
    </row>
    <row r="971" hidden="1">
      <c r="A971" s="21"/>
      <c r="B971" s="22"/>
      <c r="C971" s="22"/>
      <c r="D971" s="22"/>
      <c r="E971" s="22"/>
      <c r="F971" s="63"/>
      <c r="G971" s="22"/>
      <c r="H971" s="22"/>
      <c r="I971" s="21"/>
      <c r="J971" s="22"/>
      <c r="K971" s="21"/>
      <c r="L971" s="21"/>
      <c r="M971" s="22"/>
      <c r="N971" s="21"/>
      <c r="O971" s="22"/>
      <c r="P971" s="22"/>
      <c r="Q971" s="22"/>
      <c r="R971" s="22"/>
      <c r="S971" s="22"/>
      <c r="T971" s="22"/>
      <c r="U971" s="22"/>
      <c r="V971" s="22"/>
      <c r="W971" s="22"/>
      <c r="X971" s="22"/>
      <c r="Y971" s="22"/>
      <c r="Z971" s="22"/>
      <c r="AA971" s="22"/>
    </row>
    <row r="972" hidden="1">
      <c r="A972" s="21"/>
      <c r="B972" s="22"/>
      <c r="C972" s="22"/>
      <c r="D972" s="22"/>
      <c r="E972" s="22"/>
      <c r="F972" s="63"/>
      <c r="G972" s="22"/>
      <c r="H972" s="22"/>
      <c r="I972" s="21"/>
      <c r="J972" s="22"/>
      <c r="K972" s="21"/>
      <c r="L972" s="21"/>
      <c r="M972" s="22"/>
      <c r="N972" s="21"/>
      <c r="O972" s="22"/>
      <c r="P972" s="22"/>
      <c r="Q972" s="22"/>
      <c r="R972" s="22"/>
      <c r="S972" s="22"/>
      <c r="T972" s="22"/>
      <c r="U972" s="22"/>
      <c r="V972" s="22"/>
      <c r="W972" s="22"/>
      <c r="X972" s="22"/>
      <c r="Y972" s="22"/>
      <c r="Z972" s="22"/>
      <c r="AA972" s="22"/>
    </row>
    <row r="973" hidden="1">
      <c r="A973" s="21"/>
      <c r="B973" s="22"/>
      <c r="C973" s="22"/>
      <c r="D973" s="22"/>
      <c r="E973" s="22"/>
      <c r="F973" s="63"/>
      <c r="G973" s="22"/>
      <c r="H973" s="22"/>
      <c r="I973" s="21"/>
      <c r="J973" s="22"/>
      <c r="K973" s="21"/>
      <c r="L973" s="21"/>
      <c r="M973" s="22"/>
      <c r="N973" s="21"/>
      <c r="O973" s="22"/>
      <c r="P973" s="22"/>
      <c r="Q973" s="22"/>
      <c r="R973" s="22"/>
      <c r="S973" s="22"/>
      <c r="T973" s="22"/>
      <c r="U973" s="22"/>
      <c r="V973" s="22"/>
      <c r="W973" s="22"/>
      <c r="X973" s="22"/>
      <c r="Y973" s="22"/>
      <c r="Z973" s="22"/>
      <c r="AA973" s="22"/>
    </row>
    <row r="974" hidden="1">
      <c r="A974" s="21"/>
      <c r="B974" s="22"/>
      <c r="C974" s="22"/>
      <c r="D974" s="22"/>
      <c r="E974" s="22"/>
      <c r="F974" s="63"/>
      <c r="G974" s="22"/>
      <c r="H974" s="22"/>
      <c r="I974" s="21"/>
      <c r="J974" s="22"/>
      <c r="K974" s="21"/>
      <c r="L974" s="21"/>
      <c r="M974" s="22"/>
      <c r="N974" s="21"/>
      <c r="O974" s="22"/>
      <c r="P974" s="22"/>
      <c r="Q974" s="22"/>
      <c r="R974" s="22"/>
      <c r="S974" s="22"/>
      <c r="T974" s="22"/>
      <c r="U974" s="22"/>
      <c r="V974" s="22"/>
      <c r="W974" s="22"/>
      <c r="X974" s="22"/>
      <c r="Y974" s="22"/>
      <c r="Z974" s="22"/>
      <c r="AA974" s="22"/>
    </row>
    <row r="975" hidden="1">
      <c r="A975" s="21"/>
      <c r="B975" s="22"/>
      <c r="C975" s="22"/>
      <c r="D975" s="22"/>
      <c r="E975" s="22"/>
      <c r="F975" s="63"/>
      <c r="G975" s="22"/>
      <c r="H975" s="22"/>
      <c r="I975" s="21"/>
      <c r="J975" s="22"/>
      <c r="K975" s="21"/>
      <c r="L975" s="21"/>
      <c r="M975" s="22"/>
      <c r="N975" s="21"/>
      <c r="O975" s="22"/>
      <c r="P975" s="22"/>
      <c r="Q975" s="22"/>
      <c r="R975" s="22"/>
      <c r="S975" s="22"/>
      <c r="T975" s="22"/>
      <c r="U975" s="22"/>
      <c r="V975" s="22"/>
      <c r="W975" s="22"/>
      <c r="X975" s="22"/>
      <c r="Y975" s="22"/>
      <c r="Z975" s="22"/>
      <c r="AA975" s="22"/>
    </row>
    <row r="976" hidden="1">
      <c r="A976" s="21"/>
      <c r="B976" s="22"/>
      <c r="C976" s="22"/>
      <c r="D976" s="22"/>
      <c r="E976" s="22"/>
      <c r="F976" s="63"/>
      <c r="G976" s="22"/>
      <c r="H976" s="22"/>
      <c r="I976" s="21"/>
      <c r="J976" s="22"/>
      <c r="K976" s="21"/>
      <c r="L976" s="21"/>
      <c r="M976" s="22"/>
      <c r="N976" s="21"/>
      <c r="O976" s="22"/>
      <c r="P976" s="22"/>
      <c r="Q976" s="22"/>
      <c r="R976" s="22"/>
      <c r="S976" s="22"/>
      <c r="T976" s="22"/>
      <c r="U976" s="22"/>
      <c r="V976" s="22"/>
      <c r="W976" s="22"/>
      <c r="X976" s="22"/>
      <c r="Y976" s="22"/>
      <c r="Z976" s="22"/>
      <c r="AA976" s="22"/>
    </row>
    <row r="977" hidden="1">
      <c r="A977" s="21"/>
      <c r="B977" s="22"/>
      <c r="C977" s="22"/>
      <c r="D977" s="22"/>
      <c r="E977" s="22"/>
      <c r="F977" s="63"/>
      <c r="G977" s="22"/>
      <c r="H977" s="22"/>
      <c r="I977" s="21"/>
      <c r="J977" s="22"/>
      <c r="K977" s="21"/>
      <c r="L977" s="21"/>
      <c r="M977" s="22"/>
      <c r="N977" s="21"/>
      <c r="O977" s="22"/>
      <c r="P977" s="22"/>
      <c r="Q977" s="22"/>
      <c r="R977" s="22"/>
      <c r="S977" s="22"/>
      <c r="T977" s="22"/>
      <c r="U977" s="22"/>
      <c r="V977" s="22"/>
      <c r="W977" s="22"/>
      <c r="X977" s="22"/>
      <c r="Y977" s="22"/>
      <c r="Z977" s="22"/>
      <c r="AA977" s="22"/>
    </row>
    <row r="978" hidden="1">
      <c r="A978" s="21"/>
      <c r="B978" s="22"/>
      <c r="C978" s="22"/>
      <c r="D978" s="22"/>
      <c r="E978" s="22"/>
      <c r="F978" s="63"/>
      <c r="G978" s="22"/>
      <c r="H978" s="22"/>
      <c r="I978" s="21"/>
      <c r="J978" s="22"/>
      <c r="K978" s="21"/>
      <c r="L978" s="21"/>
      <c r="M978" s="22"/>
      <c r="N978" s="21"/>
      <c r="O978" s="22"/>
      <c r="P978" s="22"/>
      <c r="Q978" s="22"/>
      <c r="R978" s="22"/>
      <c r="S978" s="22"/>
      <c r="T978" s="22"/>
      <c r="U978" s="22"/>
      <c r="V978" s="22"/>
      <c r="W978" s="22"/>
      <c r="X978" s="22"/>
      <c r="Y978" s="22"/>
      <c r="Z978" s="22"/>
      <c r="AA978" s="22"/>
    </row>
    <row r="979" hidden="1">
      <c r="A979" s="21"/>
      <c r="B979" s="22"/>
      <c r="C979" s="22"/>
      <c r="D979" s="22"/>
      <c r="E979" s="22"/>
      <c r="F979" s="63"/>
      <c r="G979" s="22"/>
      <c r="H979" s="22"/>
      <c r="I979" s="21"/>
      <c r="J979" s="22"/>
      <c r="K979" s="21"/>
      <c r="L979" s="21"/>
      <c r="M979" s="22"/>
      <c r="N979" s="21"/>
      <c r="O979" s="22"/>
      <c r="P979" s="22"/>
      <c r="Q979" s="22"/>
      <c r="R979" s="22"/>
      <c r="S979" s="22"/>
      <c r="T979" s="22"/>
      <c r="U979" s="22"/>
      <c r="V979" s="22"/>
      <c r="W979" s="22"/>
      <c r="X979" s="22"/>
      <c r="Y979" s="22"/>
      <c r="Z979" s="22"/>
      <c r="AA979" s="22"/>
    </row>
    <row r="980" hidden="1">
      <c r="A980" s="21"/>
      <c r="B980" s="22"/>
      <c r="C980" s="22"/>
      <c r="D980" s="22"/>
      <c r="E980" s="22"/>
      <c r="F980" s="63"/>
      <c r="G980" s="22"/>
      <c r="H980" s="22"/>
      <c r="I980" s="21"/>
      <c r="J980" s="22"/>
      <c r="K980" s="21"/>
      <c r="L980" s="21"/>
      <c r="M980" s="22"/>
      <c r="N980" s="21"/>
      <c r="O980" s="22"/>
      <c r="P980" s="22"/>
      <c r="Q980" s="22"/>
      <c r="R980" s="22"/>
      <c r="S980" s="22"/>
      <c r="T980" s="22"/>
      <c r="U980" s="22"/>
      <c r="V980" s="22"/>
      <c r="W980" s="22"/>
      <c r="X980" s="22"/>
      <c r="Y980" s="22"/>
      <c r="Z980" s="22"/>
      <c r="AA980" s="22"/>
    </row>
    <row r="981" hidden="1">
      <c r="A981" s="21"/>
      <c r="B981" s="22"/>
      <c r="C981" s="22"/>
      <c r="D981" s="22"/>
      <c r="E981" s="22"/>
      <c r="F981" s="63"/>
      <c r="G981" s="22"/>
      <c r="H981" s="22"/>
      <c r="I981" s="21"/>
      <c r="J981" s="22"/>
      <c r="K981" s="21"/>
      <c r="L981" s="21"/>
      <c r="M981" s="22"/>
      <c r="N981" s="21"/>
      <c r="O981" s="22"/>
      <c r="P981" s="22"/>
      <c r="Q981" s="22"/>
      <c r="R981" s="22"/>
      <c r="S981" s="22"/>
      <c r="T981" s="22"/>
      <c r="U981" s="22"/>
      <c r="V981" s="22"/>
      <c r="W981" s="22"/>
      <c r="X981" s="22"/>
      <c r="Y981" s="22"/>
      <c r="Z981" s="22"/>
      <c r="AA981" s="22"/>
    </row>
    <row r="982" hidden="1">
      <c r="A982" s="21"/>
      <c r="B982" s="22"/>
      <c r="C982" s="22"/>
      <c r="D982" s="22"/>
      <c r="E982" s="22"/>
      <c r="F982" s="63"/>
      <c r="G982" s="22"/>
      <c r="H982" s="22"/>
      <c r="I982" s="21"/>
      <c r="J982" s="22"/>
      <c r="K982" s="21"/>
      <c r="L982" s="21"/>
      <c r="M982" s="22"/>
      <c r="N982" s="21"/>
      <c r="O982" s="22"/>
      <c r="P982" s="22"/>
      <c r="Q982" s="22"/>
      <c r="R982" s="22"/>
      <c r="S982" s="22"/>
      <c r="T982" s="22"/>
      <c r="U982" s="22"/>
      <c r="V982" s="22"/>
      <c r="W982" s="22"/>
      <c r="X982" s="22"/>
      <c r="Y982" s="22"/>
      <c r="Z982" s="22"/>
      <c r="AA982" s="22"/>
    </row>
    <row r="983" hidden="1">
      <c r="A983" s="21"/>
      <c r="B983" s="22"/>
      <c r="C983" s="22"/>
      <c r="D983" s="22"/>
      <c r="E983" s="22"/>
      <c r="F983" s="63"/>
      <c r="G983" s="22"/>
      <c r="H983" s="22"/>
      <c r="I983" s="21"/>
      <c r="J983" s="22"/>
      <c r="K983" s="21"/>
      <c r="L983" s="21"/>
      <c r="M983" s="22"/>
      <c r="N983" s="21"/>
      <c r="O983" s="22"/>
      <c r="P983" s="22"/>
      <c r="Q983" s="22"/>
      <c r="R983" s="22"/>
      <c r="S983" s="22"/>
      <c r="T983" s="22"/>
      <c r="U983" s="22"/>
      <c r="V983" s="22"/>
      <c r="W983" s="22"/>
      <c r="X983" s="22"/>
      <c r="Y983" s="22"/>
      <c r="Z983" s="22"/>
      <c r="AA983" s="22"/>
    </row>
    <row r="984" hidden="1">
      <c r="A984" s="21"/>
      <c r="B984" s="22"/>
      <c r="C984" s="22"/>
      <c r="D984" s="22"/>
      <c r="E984" s="22"/>
      <c r="F984" s="63"/>
      <c r="G984" s="22"/>
      <c r="H984" s="22"/>
      <c r="I984" s="21"/>
      <c r="J984" s="22"/>
      <c r="K984" s="21"/>
      <c r="L984" s="21"/>
      <c r="M984" s="22"/>
      <c r="N984" s="21"/>
      <c r="O984" s="22"/>
      <c r="P984" s="22"/>
      <c r="Q984" s="22"/>
      <c r="R984" s="22"/>
      <c r="S984" s="22"/>
      <c r="T984" s="22"/>
      <c r="U984" s="22"/>
      <c r="V984" s="22"/>
      <c r="W984" s="22"/>
      <c r="X984" s="22"/>
      <c r="Y984" s="22"/>
      <c r="Z984" s="22"/>
      <c r="AA984" s="22"/>
    </row>
    <row r="985" hidden="1">
      <c r="A985" s="21"/>
      <c r="B985" s="22"/>
      <c r="C985" s="22"/>
      <c r="D985" s="22"/>
      <c r="E985" s="22"/>
      <c r="F985" s="63"/>
      <c r="G985" s="22"/>
      <c r="H985" s="22"/>
      <c r="I985" s="21"/>
      <c r="J985" s="22"/>
      <c r="K985" s="21"/>
      <c r="L985" s="21"/>
      <c r="M985" s="22"/>
      <c r="N985" s="21"/>
      <c r="O985" s="22"/>
      <c r="P985" s="22"/>
      <c r="Q985" s="22"/>
      <c r="R985" s="22"/>
      <c r="S985" s="22"/>
      <c r="T985" s="22"/>
      <c r="U985" s="22"/>
      <c r="V985" s="22"/>
      <c r="W985" s="22"/>
      <c r="X985" s="22"/>
      <c r="Y985" s="22"/>
      <c r="Z985" s="22"/>
      <c r="AA985" s="22"/>
    </row>
    <row r="986" hidden="1">
      <c r="A986" s="21"/>
      <c r="B986" s="22"/>
      <c r="C986" s="22"/>
      <c r="D986" s="22"/>
      <c r="E986" s="22"/>
      <c r="F986" s="63"/>
      <c r="G986" s="22"/>
      <c r="H986" s="22"/>
      <c r="I986" s="21"/>
      <c r="J986" s="22"/>
      <c r="K986" s="21"/>
      <c r="L986" s="21"/>
      <c r="M986" s="22"/>
      <c r="N986" s="21"/>
      <c r="O986" s="22"/>
      <c r="P986" s="22"/>
      <c r="Q986" s="22"/>
      <c r="R986" s="22"/>
      <c r="S986" s="22"/>
      <c r="T986" s="22"/>
      <c r="U986" s="22"/>
      <c r="V986" s="22"/>
      <c r="W986" s="22"/>
      <c r="X986" s="22"/>
      <c r="Y986" s="22"/>
      <c r="Z986" s="22"/>
      <c r="AA986" s="22"/>
    </row>
    <row r="987" hidden="1">
      <c r="A987" s="21"/>
      <c r="B987" s="22"/>
      <c r="C987" s="22"/>
      <c r="D987" s="22"/>
      <c r="E987" s="22"/>
      <c r="F987" s="63"/>
      <c r="G987" s="22"/>
      <c r="H987" s="22"/>
      <c r="I987" s="21"/>
      <c r="J987" s="22"/>
      <c r="K987" s="21"/>
      <c r="L987" s="21"/>
      <c r="M987" s="22"/>
      <c r="N987" s="21"/>
      <c r="O987" s="22"/>
      <c r="P987" s="22"/>
      <c r="Q987" s="22"/>
      <c r="R987" s="22"/>
      <c r="S987" s="22"/>
      <c r="T987" s="22"/>
      <c r="U987" s="22"/>
      <c r="V987" s="22"/>
      <c r="W987" s="22"/>
      <c r="X987" s="22"/>
      <c r="Y987" s="22"/>
      <c r="Z987" s="22"/>
      <c r="AA987" s="22"/>
    </row>
    <row r="988" hidden="1">
      <c r="A988" s="21"/>
      <c r="B988" s="22"/>
      <c r="C988" s="22"/>
      <c r="D988" s="22"/>
      <c r="E988" s="22"/>
      <c r="F988" s="63"/>
      <c r="G988" s="22"/>
      <c r="H988" s="22"/>
      <c r="I988" s="21"/>
      <c r="J988" s="22"/>
      <c r="K988" s="21"/>
      <c r="L988" s="21"/>
      <c r="M988" s="22"/>
      <c r="N988" s="21"/>
      <c r="O988" s="22"/>
      <c r="P988" s="22"/>
      <c r="Q988" s="22"/>
      <c r="R988" s="22"/>
      <c r="S988" s="22"/>
      <c r="T988" s="22"/>
      <c r="U988" s="22"/>
      <c r="V988" s="22"/>
      <c r="W988" s="22"/>
      <c r="X988" s="22"/>
      <c r="Y988" s="22"/>
      <c r="Z988" s="22"/>
      <c r="AA988" s="22"/>
    </row>
    <row r="989" hidden="1">
      <c r="A989" s="21"/>
      <c r="B989" s="22"/>
      <c r="C989" s="22"/>
      <c r="D989" s="22"/>
      <c r="E989" s="22"/>
      <c r="F989" s="63"/>
      <c r="G989" s="22"/>
      <c r="H989" s="22"/>
      <c r="I989" s="21"/>
      <c r="J989" s="22"/>
      <c r="K989" s="21"/>
      <c r="L989" s="21"/>
      <c r="M989" s="22"/>
      <c r="N989" s="21"/>
      <c r="O989" s="22"/>
      <c r="P989" s="22"/>
      <c r="Q989" s="22"/>
      <c r="R989" s="22"/>
      <c r="S989" s="22"/>
      <c r="T989" s="22"/>
      <c r="U989" s="22"/>
      <c r="V989" s="22"/>
      <c r="W989" s="22"/>
      <c r="X989" s="22"/>
      <c r="Y989" s="22"/>
      <c r="Z989" s="22"/>
      <c r="AA989" s="22"/>
    </row>
    <row r="990" hidden="1">
      <c r="A990" s="21"/>
      <c r="B990" s="22"/>
      <c r="C990" s="22"/>
      <c r="D990" s="22"/>
      <c r="E990" s="22"/>
      <c r="F990" s="63"/>
      <c r="G990" s="22"/>
      <c r="H990" s="22"/>
      <c r="I990" s="21"/>
      <c r="J990" s="22"/>
      <c r="K990" s="21"/>
      <c r="L990" s="21"/>
      <c r="M990" s="22"/>
      <c r="N990" s="21"/>
      <c r="O990" s="22"/>
      <c r="P990" s="22"/>
      <c r="Q990" s="22"/>
      <c r="R990" s="22"/>
      <c r="S990" s="22"/>
      <c r="T990" s="22"/>
      <c r="U990" s="22"/>
      <c r="V990" s="22"/>
      <c r="W990" s="22"/>
      <c r="X990" s="22"/>
      <c r="Y990" s="22"/>
      <c r="Z990" s="22"/>
      <c r="AA990" s="22"/>
    </row>
    <row r="991" hidden="1">
      <c r="A991" s="21"/>
      <c r="B991" s="22"/>
      <c r="C991" s="22"/>
      <c r="D991" s="22"/>
      <c r="E991" s="22"/>
      <c r="F991" s="63"/>
      <c r="G991" s="22"/>
      <c r="H991" s="22"/>
      <c r="I991" s="21"/>
      <c r="J991" s="22"/>
      <c r="K991" s="21"/>
      <c r="L991" s="21"/>
      <c r="M991" s="22"/>
      <c r="N991" s="21"/>
      <c r="O991" s="22"/>
      <c r="P991" s="22"/>
      <c r="Q991" s="22"/>
      <c r="R991" s="22"/>
      <c r="S991" s="22"/>
      <c r="T991" s="22"/>
      <c r="U991" s="22"/>
      <c r="V991" s="22"/>
      <c r="W991" s="22"/>
      <c r="X991" s="22"/>
      <c r="Y991" s="22"/>
      <c r="Z991" s="22"/>
      <c r="AA991" s="22"/>
    </row>
    <row r="992" hidden="1">
      <c r="A992" s="21"/>
      <c r="B992" s="22"/>
      <c r="C992" s="22"/>
      <c r="D992" s="22"/>
      <c r="E992" s="22"/>
      <c r="F992" s="63"/>
      <c r="G992" s="22"/>
      <c r="H992" s="22"/>
      <c r="I992" s="21"/>
      <c r="J992" s="22"/>
      <c r="K992" s="21"/>
      <c r="L992" s="21"/>
      <c r="M992" s="22"/>
      <c r="N992" s="21"/>
      <c r="O992" s="22"/>
      <c r="P992" s="22"/>
      <c r="Q992" s="22"/>
      <c r="R992" s="22"/>
      <c r="S992" s="22"/>
      <c r="T992" s="22"/>
      <c r="U992" s="22"/>
      <c r="V992" s="22"/>
      <c r="W992" s="22"/>
      <c r="X992" s="22"/>
      <c r="Y992" s="22"/>
      <c r="Z992" s="22"/>
      <c r="AA992" s="22"/>
    </row>
    <row r="993" hidden="1">
      <c r="A993" s="21"/>
      <c r="B993" s="22"/>
      <c r="C993" s="22"/>
      <c r="D993" s="22"/>
      <c r="E993" s="22"/>
      <c r="F993" s="63"/>
      <c r="G993" s="22"/>
      <c r="H993" s="22"/>
      <c r="I993" s="21"/>
      <c r="J993" s="22"/>
      <c r="K993" s="21"/>
      <c r="L993" s="21"/>
      <c r="M993" s="22"/>
      <c r="N993" s="21"/>
      <c r="O993" s="22"/>
      <c r="P993" s="22"/>
      <c r="Q993" s="22"/>
      <c r="R993" s="22"/>
      <c r="S993" s="22"/>
      <c r="T993" s="22"/>
      <c r="U993" s="22"/>
      <c r="V993" s="22"/>
      <c r="W993" s="22"/>
      <c r="X993" s="22"/>
      <c r="Y993" s="22"/>
      <c r="Z993" s="22"/>
      <c r="AA993" s="22"/>
    </row>
    <row r="994" hidden="1">
      <c r="A994" s="21"/>
      <c r="B994" s="22"/>
      <c r="C994" s="22"/>
      <c r="D994" s="22"/>
      <c r="E994" s="22"/>
      <c r="F994" s="63"/>
      <c r="G994" s="22"/>
      <c r="H994" s="22"/>
      <c r="I994" s="21"/>
      <c r="J994" s="22"/>
      <c r="K994" s="21"/>
      <c r="L994" s="21"/>
      <c r="M994" s="22"/>
      <c r="N994" s="21"/>
      <c r="O994" s="22"/>
      <c r="P994" s="22"/>
      <c r="Q994" s="22"/>
      <c r="R994" s="22"/>
      <c r="S994" s="22"/>
      <c r="T994" s="22"/>
      <c r="U994" s="22"/>
      <c r="V994" s="22"/>
      <c r="W994" s="22"/>
      <c r="X994" s="22"/>
      <c r="Y994" s="22"/>
      <c r="Z994" s="22"/>
      <c r="AA994" s="22"/>
    </row>
    <row r="995" hidden="1">
      <c r="A995" s="21"/>
      <c r="B995" s="22"/>
      <c r="C995" s="22"/>
      <c r="D995" s="22"/>
      <c r="E995" s="22"/>
      <c r="F995" s="63"/>
      <c r="G995" s="22"/>
      <c r="H995" s="22"/>
      <c r="I995" s="21"/>
      <c r="J995" s="22"/>
      <c r="K995" s="21"/>
      <c r="L995" s="21"/>
      <c r="M995" s="22"/>
      <c r="N995" s="21"/>
      <c r="O995" s="22"/>
      <c r="P995" s="22"/>
      <c r="Q995" s="22"/>
      <c r="R995" s="22"/>
      <c r="S995" s="22"/>
      <c r="T995" s="22"/>
      <c r="U995" s="22"/>
      <c r="V995" s="22"/>
      <c r="W995" s="22"/>
      <c r="X995" s="22"/>
      <c r="Y995" s="22"/>
      <c r="Z995" s="22"/>
      <c r="AA995" s="22"/>
    </row>
    <row r="996" hidden="1">
      <c r="A996" s="21"/>
      <c r="B996" s="22"/>
      <c r="C996" s="22"/>
      <c r="D996" s="22"/>
      <c r="E996" s="22"/>
      <c r="F996" s="63"/>
      <c r="G996" s="22"/>
      <c r="H996" s="22"/>
      <c r="I996" s="21"/>
      <c r="J996" s="22"/>
      <c r="K996" s="21"/>
      <c r="L996" s="21"/>
      <c r="M996" s="22"/>
      <c r="N996" s="21"/>
      <c r="O996" s="22"/>
      <c r="P996" s="22"/>
      <c r="Q996" s="22"/>
      <c r="R996" s="22"/>
      <c r="S996" s="22"/>
      <c r="T996" s="22"/>
      <c r="U996" s="22"/>
      <c r="V996" s="22"/>
      <c r="W996" s="22"/>
      <c r="X996" s="22"/>
      <c r="Y996" s="22"/>
      <c r="Z996" s="22"/>
      <c r="AA996" s="22"/>
    </row>
    <row r="997" hidden="1">
      <c r="A997" s="21"/>
      <c r="B997" s="22"/>
      <c r="C997" s="22"/>
      <c r="D997" s="22"/>
      <c r="E997" s="22"/>
      <c r="F997" s="63"/>
      <c r="G997" s="22"/>
      <c r="H997" s="22"/>
      <c r="I997" s="21"/>
      <c r="J997" s="22"/>
      <c r="K997" s="21"/>
      <c r="L997" s="21"/>
      <c r="M997" s="22"/>
      <c r="N997" s="21"/>
      <c r="O997" s="22"/>
      <c r="P997" s="22"/>
      <c r="Q997" s="22"/>
      <c r="R997" s="22"/>
      <c r="S997" s="22"/>
      <c r="T997" s="22"/>
      <c r="U997" s="22"/>
      <c r="V997" s="22"/>
      <c r="W997" s="22"/>
      <c r="X997" s="22"/>
      <c r="Y997" s="22"/>
      <c r="Z997" s="22"/>
      <c r="AA997" s="22"/>
    </row>
    <row r="998" hidden="1">
      <c r="A998" s="21"/>
      <c r="B998" s="22"/>
      <c r="C998" s="22"/>
      <c r="D998" s="22"/>
      <c r="E998" s="22"/>
      <c r="F998" s="63"/>
      <c r="G998" s="22"/>
      <c r="H998" s="22"/>
      <c r="I998" s="21"/>
      <c r="J998" s="22"/>
      <c r="K998" s="21"/>
      <c r="L998" s="21"/>
      <c r="M998" s="22"/>
      <c r="N998" s="21"/>
      <c r="O998" s="22"/>
      <c r="P998" s="22"/>
      <c r="Q998" s="22"/>
      <c r="R998" s="22"/>
      <c r="S998" s="22"/>
      <c r="T998" s="22"/>
      <c r="U998" s="22"/>
      <c r="V998" s="22"/>
      <c r="W998" s="22"/>
      <c r="X998" s="22"/>
      <c r="Y998" s="22"/>
      <c r="Z998" s="22"/>
      <c r="AA998" s="22"/>
    </row>
    <row r="999" hidden="1">
      <c r="A999" s="21"/>
      <c r="B999" s="22"/>
      <c r="C999" s="22"/>
      <c r="D999" s="22"/>
      <c r="E999" s="22"/>
      <c r="F999" s="63"/>
      <c r="G999" s="22"/>
      <c r="H999" s="22"/>
      <c r="I999" s="21"/>
      <c r="J999" s="22"/>
      <c r="K999" s="21"/>
      <c r="L999" s="21"/>
      <c r="M999" s="22"/>
      <c r="N999" s="21"/>
      <c r="O999" s="22"/>
      <c r="P999" s="22"/>
      <c r="Q999" s="22"/>
      <c r="R999" s="22"/>
      <c r="S999" s="22"/>
      <c r="T999" s="22"/>
      <c r="U999" s="22"/>
      <c r="V999" s="22"/>
      <c r="W999" s="22"/>
      <c r="X999" s="22"/>
      <c r="Y999" s="22"/>
      <c r="Z999" s="22"/>
      <c r="AA999" s="22"/>
    </row>
    <row r="1000" hidden="1">
      <c r="A1000" s="21"/>
      <c r="B1000" s="22"/>
      <c r="C1000" s="22"/>
      <c r="D1000" s="22"/>
      <c r="E1000" s="22"/>
      <c r="F1000" s="63"/>
      <c r="G1000" s="22"/>
      <c r="H1000" s="22"/>
      <c r="I1000" s="21"/>
      <c r="J1000" s="22"/>
      <c r="K1000" s="21"/>
      <c r="L1000" s="21"/>
      <c r="M1000" s="22"/>
      <c r="N1000" s="21"/>
      <c r="O1000" s="22"/>
      <c r="P1000" s="22"/>
      <c r="Q1000" s="22"/>
      <c r="R1000" s="22"/>
      <c r="S1000" s="22"/>
      <c r="T1000" s="22"/>
      <c r="U1000" s="22"/>
      <c r="V1000" s="22"/>
      <c r="W1000" s="22"/>
      <c r="X1000" s="22"/>
      <c r="Y1000" s="22"/>
      <c r="Z1000" s="22"/>
      <c r="AA1000" s="22"/>
    </row>
    <row r="1001" hidden="1">
      <c r="A1001" s="21"/>
      <c r="B1001" s="22"/>
      <c r="C1001" s="22"/>
      <c r="D1001" s="22"/>
      <c r="E1001" s="22"/>
      <c r="F1001" s="63"/>
      <c r="G1001" s="22"/>
      <c r="H1001" s="22"/>
      <c r="I1001" s="21"/>
      <c r="J1001" s="22"/>
      <c r="K1001" s="21"/>
      <c r="L1001" s="21"/>
      <c r="M1001" s="22"/>
      <c r="N1001" s="21"/>
      <c r="O1001" s="22"/>
      <c r="P1001" s="22"/>
      <c r="Q1001" s="22"/>
      <c r="R1001" s="22"/>
      <c r="S1001" s="22"/>
      <c r="T1001" s="22"/>
      <c r="U1001" s="22"/>
      <c r="V1001" s="22"/>
      <c r="W1001" s="22"/>
      <c r="X1001" s="22"/>
      <c r="Y1001" s="22"/>
      <c r="Z1001" s="22"/>
      <c r="AA1001" s="22"/>
    </row>
    <row r="1002" hidden="1">
      <c r="A1002" s="21"/>
      <c r="B1002" s="22"/>
      <c r="C1002" s="22"/>
      <c r="D1002" s="22"/>
      <c r="E1002" s="22"/>
      <c r="F1002" s="63"/>
      <c r="G1002" s="22"/>
      <c r="H1002" s="22"/>
      <c r="I1002" s="21"/>
      <c r="J1002" s="22"/>
      <c r="K1002" s="21"/>
      <c r="L1002" s="21"/>
      <c r="M1002" s="22"/>
      <c r="N1002" s="21"/>
      <c r="O1002" s="22"/>
      <c r="P1002" s="22"/>
      <c r="Q1002" s="22"/>
      <c r="R1002" s="22"/>
      <c r="S1002" s="22"/>
      <c r="T1002" s="22"/>
      <c r="U1002" s="22"/>
      <c r="V1002" s="22"/>
      <c r="W1002" s="22"/>
      <c r="X1002" s="22"/>
      <c r="Y1002" s="22"/>
      <c r="Z1002" s="22"/>
      <c r="AA1002" s="22"/>
    </row>
    <row r="1003" hidden="1">
      <c r="A1003" s="21"/>
      <c r="B1003" s="22"/>
      <c r="C1003" s="22"/>
      <c r="D1003" s="22"/>
      <c r="E1003" s="22"/>
      <c r="F1003" s="63"/>
      <c r="G1003" s="22"/>
      <c r="H1003" s="22"/>
      <c r="I1003" s="21"/>
      <c r="J1003" s="22"/>
      <c r="K1003" s="21"/>
      <c r="L1003" s="21"/>
      <c r="M1003" s="22"/>
      <c r="N1003" s="21"/>
      <c r="O1003" s="22"/>
      <c r="P1003" s="22"/>
      <c r="Q1003" s="22"/>
      <c r="R1003" s="22"/>
      <c r="S1003" s="22"/>
      <c r="T1003" s="22"/>
      <c r="U1003" s="22"/>
      <c r="V1003" s="22"/>
      <c r="W1003" s="22"/>
      <c r="X1003" s="22"/>
      <c r="Y1003" s="22"/>
      <c r="Z1003" s="22"/>
      <c r="AA1003" s="22"/>
    </row>
    <row r="1004" hidden="1">
      <c r="A1004" s="21"/>
      <c r="B1004" s="22"/>
      <c r="C1004" s="22"/>
      <c r="D1004" s="22"/>
      <c r="E1004" s="22"/>
      <c r="F1004" s="63"/>
      <c r="G1004" s="22"/>
      <c r="H1004" s="22"/>
      <c r="I1004" s="21"/>
      <c r="J1004" s="22"/>
      <c r="K1004" s="21"/>
      <c r="L1004" s="21"/>
      <c r="M1004" s="22"/>
      <c r="N1004" s="21"/>
      <c r="O1004" s="22"/>
      <c r="P1004" s="22"/>
      <c r="Q1004" s="22"/>
      <c r="R1004" s="22"/>
      <c r="S1004" s="22"/>
      <c r="T1004" s="22"/>
      <c r="U1004" s="22"/>
      <c r="V1004" s="22"/>
      <c r="W1004" s="22"/>
      <c r="X1004" s="22"/>
      <c r="Y1004" s="22"/>
      <c r="Z1004" s="22"/>
      <c r="AA1004" s="22"/>
    </row>
    <row r="1005" hidden="1">
      <c r="A1005" s="21"/>
      <c r="B1005" s="22"/>
      <c r="C1005" s="22"/>
      <c r="D1005" s="22"/>
      <c r="E1005" s="22"/>
      <c r="F1005" s="63"/>
      <c r="G1005" s="22"/>
      <c r="H1005" s="22"/>
      <c r="I1005" s="21"/>
      <c r="J1005" s="22"/>
      <c r="K1005" s="21"/>
      <c r="L1005" s="21"/>
      <c r="M1005" s="22"/>
      <c r="N1005" s="21"/>
      <c r="O1005" s="22"/>
      <c r="P1005" s="22"/>
      <c r="Q1005" s="22"/>
      <c r="R1005" s="22"/>
      <c r="S1005" s="22"/>
      <c r="T1005" s="22"/>
      <c r="U1005" s="22"/>
      <c r="V1005" s="22"/>
      <c r="W1005" s="22"/>
      <c r="X1005" s="22"/>
      <c r="Y1005" s="22"/>
      <c r="Z1005" s="22"/>
      <c r="AA1005" s="22"/>
    </row>
    <row r="1006" hidden="1">
      <c r="A1006" s="21"/>
      <c r="B1006" s="22"/>
      <c r="C1006" s="22"/>
      <c r="D1006" s="22"/>
      <c r="E1006" s="22"/>
      <c r="F1006" s="63"/>
      <c r="G1006" s="22"/>
      <c r="H1006" s="22"/>
      <c r="I1006" s="21"/>
      <c r="J1006" s="22"/>
      <c r="K1006" s="21"/>
      <c r="L1006" s="21"/>
      <c r="M1006" s="22"/>
      <c r="N1006" s="21"/>
      <c r="O1006" s="22"/>
      <c r="P1006" s="22"/>
      <c r="Q1006" s="22"/>
      <c r="R1006" s="22"/>
      <c r="S1006" s="22"/>
      <c r="T1006" s="22"/>
      <c r="U1006" s="22"/>
      <c r="V1006" s="22"/>
      <c r="W1006" s="22"/>
      <c r="X1006" s="22"/>
      <c r="Y1006" s="22"/>
      <c r="Z1006" s="22"/>
      <c r="AA1006" s="22"/>
    </row>
    <row r="1007" hidden="1">
      <c r="A1007" s="21"/>
      <c r="B1007" s="22"/>
      <c r="C1007" s="22"/>
      <c r="D1007" s="22"/>
      <c r="E1007" s="22"/>
      <c r="F1007" s="63"/>
      <c r="G1007" s="22"/>
      <c r="H1007" s="22"/>
      <c r="I1007" s="21"/>
      <c r="J1007" s="22"/>
      <c r="K1007" s="21"/>
      <c r="L1007" s="21"/>
      <c r="M1007" s="22"/>
      <c r="N1007" s="21"/>
      <c r="O1007" s="22"/>
      <c r="P1007" s="22"/>
      <c r="Q1007" s="22"/>
      <c r="R1007" s="22"/>
      <c r="S1007" s="22"/>
      <c r="T1007" s="22"/>
      <c r="U1007" s="22"/>
      <c r="V1007" s="22"/>
      <c r="W1007" s="22"/>
      <c r="X1007" s="22"/>
      <c r="Y1007" s="22"/>
      <c r="Z1007" s="22"/>
      <c r="AA1007" s="22"/>
    </row>
    <row r="1008" hidden="1">
      <c r="A1008" s="21"/>
      <c r="B1008" s="22"/>
      <c r="C1008" s="22"/>
      <c r="D1008" s="22"/>
      <c r="E1008" s="22"/>
      <c r="F1008" s="63"/>
      <c r="G1008" s="22"/>
      <c r="H1008" s="22"/>
      <c r="I1008" s="21"/>
      <c r="J1008" s="22"/>
      <c r="K1008" s="21"/>
      <c r="L1008" s="21"/>
      <c r="M1008" s="22"/>
      <c r="N1008" s="21"/>
      <c r="O1008" s="22"/>
      <c r="P1008" s="22"/>
      <c r="Q1008" s="22"/>
      <c r="R1008" s="22"/>
      <c r="S1008" s="22"/>
      <c r="T1008" s="22"/>
      <c r="U1008" s="22"/>
      <c r="V1008" s="22"/>
      <c r="W1008" s="22"/>
      <c r="X1008" s="22"/>
      <c r="Y1008" s="22"/>
      <c r="Z1008" s="22"/>
      <c r="AA1008" s="22"/>
    </row>
    <row r="1009" hidden="1">
      <c r="A1009" s="21"/>
      <c r="B1009" s="22"/>
      <c r="C1009" s="22"/>
      <c r="D1009" s="22"/>
      <c r="E1009" s="22"/>
      <c r="F1009" s="63"/>
      <c r="G1009" s="22"/>
      <c r="H1009" s="22"/>
      <c r="I1009" s="21"/>
      <c r="J1009" s="22"/>
      <c r="K1009" s="21"/>
      <c r="L1009" s="21"/>
      <c r="M1009" s="22"/>
      <c r="N1009" s="21"/>
      <c r="O1009" s="22"/>
      <c r="P1009" s="22"/>
      <c r="Q1009" s="22"/>
      <c r="R1009" s="22"/>
      <c r="S1009" s="22"/>
      <c r="T1009" s="22"/>
      <c r="U1009" s="22"/>
      <c r="V1009" s="22"/>
      <c r="W1009" s="22"/>
      <c r="X1009" s="22"/>
      <c r="Y1009" s="22"/>
      <c r="Z1009" s="22"/>
      <c r="AA1009" s="22"/>
    </row>
    <row r="1010" hidden="1">
      <c r="A1010" s="21"/>
      <c r="B1010" s="22"/>
      <c r="C1010" s="22"/>
      <c r="D1010" s="22"/>
      <c r="E1010" s="22"/>
      <c r="F1010" s="63"/>
      <c r="G1010" s="22"/>
      <c r="H1010" s="22"/>
      <c r="I1010" s="21"/>
      <c r="J1010" s="22"/>
      <c r="K1010" s="21"/>
      <c r="L1010" s="21"/>
      <c r="M1010" s="22"/>
      <c r="N1010" s="21"/>
      <c r="O1010" s="22"/>
      <c r="P1010" s="22"/>
      <c r="Q1010" s="22"/>
      <c r="R1010" s="22"/>
      <c r="S1010" s="22"/>
      <c r="T1010" s="22"/>
      <c r="U1010" s="22"/>
      <c r="V1010" s="22"/>
      <c r="W1010" s="22"/>
      <c r="X1010" s="22"/>
      <c r="Y1010" s="22"/>
      <c r="Z1010" s="22"/>
      <c r="AA1010" s="22"/>
    </row>
    <row r="1011" hidden="1">
      <c r="A1011" s="21"/>
      <c r="B1011" s="22"/>
      <c r="C1011" s="22"/>
      <c r="D1011" s="22"/>
      <c r="E1011" s="22"/>
      <c r="F1011" s="63"/>
      <c r="G1011" s="22"/>
      <c r="H1011" s="22"/>
      <c r="I1011" s="21"/>
      <c r="J1011" s="22"/>
      <c r="K1011" s="21"/>
      <c r="L1011" s="21"/>
      <c r="M1011" s="22"/>
      <c r="N1011" s="21"/>
      <c r="O1011" s="22"/>
      <c r="P1011" s="22"/>
      <c r="Q1011" s="22"/>
      <c r="R1011" s="22"/>
      <c r="S1011" s="22"/>
      <c r="T1011" s="22"/>
      <c r="U1011" s="22"/>
      <c r="V1011" s="22"/>
      <c r="W1011" s="22"/>
      <c r="X1011" s="22"/>
      <c r="Y1011" s="22"/>
      <c r="Z1011" s="22"/>
      <c r="AA1011" s="22"/>
    </row>
    <row r="1012" hidden="1">
      <c r="A1012" s="21"/>
      <c r="B1012" s="22"/>
      <c r="C1012" s="22"/>
      <c r="D1012" s="22"/>
      <c r="E1012" s="22"/>
      <c r="F1012" s="63"/>
      <c r="G1012" s="22"/>
      <c r="H1012" s="22"/>
      <c r="I1012" s="21"/>
      <c r="J1012" s="22"/>
      <c r="K1012" s="21"/>
      <c r="L1012" s="21"/>
      <c r="M1012" s="22"/>
      <c r="N1012" s="21"/>
      <c r="O1012" s="22"/>
      <c r="P1012" s="22"/>
      <c r="Q1012" s="22"/>
      <c r="R1012" s="22"/>
      <c r="S1012" s="22"/>
      <c r="T1012" s="22"/>
      <c r="U1012" s="22"/>
      <c r="V1012" s="22"/>
      <c r="W1012" s="22"/>
      <c r="X1012" s="22"/>
      <c r="Y1012" s="22"/>
      <c r="Z1012" s="22"/>
      <c r="AA1012" s="22"/>
    </row>
    <row r="1013" hidden="1">
      <c r="A1013" s="21"/>
      <c r="B1013" s="22"/>
      <c r="C1013" s="22"/>
      <c r="D1013" s="22"/>
      <c r="E1013" s="22"/>
      <c r="F1013" s="63"/>
      <c r="G1013" s="22"/>
      <c r="H1013" s="22"/>
      <c r="I1013" s="21"/>
      <c r="J1013" s="22"/>
      <c r="K1013" s="21"/>
      <c r="L1013" s="21"/>
      <c r="M1013" s="22"/>
      <c r="N1013" s="21"/>
      <c r="O1013" s="22"/>
      <c r="P1013" s="22"/>
      <c r="Q1013" s="22"/>
      <c r="R1013" s="22"/>
      <c r="S1013" s="22"/>
      <c r="T1013" s="22"/>
      <c r="U1013" s="22"/>
      <c r="V1013" s="22"/>
      <c r="W1013" s="22"/>
      <c r="X1013" s="22"/>
      <c r="Y1013" s="22"/>
      <c r="Z1013" s="22"/>
      <c r="AA1013" s="22"/>
    </row>
    <row r="1014" hidden="1">
      <c r="A1014" s="21"/>
      <c r="B1014" s="22"/>
      <c r="C1014" s="22"/>
      <c r="D1014" s="22"/>
      <c r="E1014" s="22"/>
      <c r="F1014" s="63"/>
      <c r="G1014" s="22"/>
      <c r="H1014" s="22"/>
      <c r="I1014" s="21"/>
      <c r="J1014" s="22"/>
      <c r="K1014" s="21"/>
      <c r="L1014" s="21"/>
      <c r="M1014" s="22"/>
      <c r="N1014" s="21"/>
      <c r="O1014" s="22"/>
      <c r="P1014" s="22"/>
      <c r="Q1014" s="22"/>
      <c r="R1014" s="22"/>
      <c r="S1014" s="22"/>
      <c r="T1014" s="22"/>
      <c r="U1014" s="22"/>
      <c r="V1014" s="22"/>
      <c r="W1014" s="22"/>
      <c r="X1014" s="22"/>
      <c r="Y1014" s="22"/>
      <c r="Z1014" s="22"/>
      <c r="AA1014" s="22"/>
    </row>
    <row r="1015" hidden="1">
      <c r="A1015" s="21"/>
      <c r="B1015" s="22"/>
      <c r="C1015" s="22"/>
      <c r="D1015" s="22"/>
      <c r="E1015" s="22"/>
      <c r="F1015" s="63"/>
      <c r="G1015" s="22"/>
      <c r="H1015" s="22"/>
      <c r="I1015" s="21"/>
      <c r="J1015" s="22"/>
      <c r="K1015" s="21"/>
      <c r="L1015" s="21"/>
      <c r="M1015" s="22"/>
      <c r="N1015" s="21"/>
      <c r="O1015" s="22"/>
      <c r="P1015" s="22"/>
      <c r="Q1015" s="22"/>
      <c r="R1015" s="22"/>
      <c r="S1015" s="22"/>
      <c r="T1015" s="22"/>
      <c r="U1015" s="22"/>
      <c r="V1015" s="22"/>
      <c r="W1015" s="22"/>
      <c r="X1015" s="22"/>
      <c r="Y1015" s="22"/>
      <c r="Z1015" s="22"/>
      <c r="AA1015" s="22"/>
    </row>
    <row r="1016" hidden="1">
      <c r="A1016" s="21"/>
      <c r="B1016" s="22"/>
      <c r="C1016" s="22"/>
      <c r="D1016" s="22"/>
      <c r="E1016" s="22"/>
      <c r="F1016" s="63"/>
      <c r="G1016" s="22"/>
      <c r="H1016" s="22"/>
      <c r="I1016" s="21"/>
      <c r="J1016" s="22"/>
      <c r="K1016" s="21"/>
      <c r="L1016" s="21"/>
      <c r="M1016" s="22"/>
      <c r="N1016" s="21"/>
      <c r="O1016" s="22"/>
      <c r="P1016" s="22"/>
      <c r="Q1016" s="22"/>
      <c r="R1016" s="22"/>
      <c r="S1016" s="22"/>
      <c r="T1016" s="22"/>
      <c r="U1016" s="22"/>
      <c r="V1016" s="22"/>
      <c r="W1016" s="22"/>
      <c r="X1016" s="22"/>
      <c r="Y1016" s="22"/>
      <c r="Z1016" s="22"/>
      <c r="AA1016" s="22"/>
    </row>
    <row r="1017" hidden="1">
      <c r="A1017" s="21"/>
      <c r="B1017" s="22"/>
      <c r="C1017" s="22"/>
      <c r="D1017" s="22"/>
      <c r="E1017" s="22"/>
      <c r="F1017" s="63"/>
      <c r="G1017" s="22"/>
      <c r="H1017" s="22"/>
      <c r="I1017" s="21"/>
      <c r="J1017" s="22"/>
      <c r="K1017" s="21"/>
      <c r="L1017" s="21"/>
      <c r="M1017" s="22"/>
      <c r="N1017" s="21"/>
      <c r="O1017" s="22"/>
      <c r="P1017" s="22"/>
      <c r="Q1017" s="22"/>
      <c r="R1017" s="22"/>
      <c r="S1017" s="22"/>
      <c r="T1017" s="22"/>
      <c r="U1017" s="22"/>
      <c r="V1017" s="22"/>
      <c r="W1017" s="22"/>
      <c r="X1017" s="22"/>
      <c r="Y1017" s="22"/>
      <c r="Z1017" s="22"/>
      <c r="AA1017" s="22"/>
    </row>
    <row r="1018" hidden="1">
      <c r="A1018" s="21"/>
      <c r="B1018" s="22"/>
      <c r="C1018" s="22"/>
      <c r="D1018" s="22"/>
      <c r="E1018" s="22"/>
      <c r="F1018" s="63"/>
      <c r="G1018" s="22"/>
      <c r="H1018" s="22"/>
      <c r="I1018" s="21"/>
      <c r="J1018" s="22"/>
      <c r="K1018" s="21"/>
      <c r="L1018" s="21"/>
      <c r="M1018" s="22"/>
      <c r="N1018" s="21"/>
      <c r="O1018" s="22"/>
      <c r="P1018" s="22"/>
      <c r="Q1018" s="22"/>
      <c r="R1018" s="22"/>
      <c r="S1018" s="22"/>
      <c r="T1018" s="22"/>
      <c r="U1018" s="22"/>
      <c r="V1018" s="22"/>
      <c r="W1018" s="22"/>
      <c r="X1018" s="22"/>
      <c r="Y1018" s="22"/>
      <c r="Z1018" s="22"/>
      <c r="AA1018" s="22"/>
    </row>
    <row r="1019" hidden="1">
      <c r="A1019" s="21"/>
      <c r="B1019" s="22"/>
      <c r="C1019" s="22"/>
      <c r="D1019" s="22"/>
      <c r="E1019" s="22"/>
      <c r="F1019" s="63"/>
      <c r="G1019" s="22"/>
      <c r="H1019" s="22"/>
      <c r="I1019" s="21"/>
      <c r="J1019" s="22"/>
      <c r="K1019" s="21"/>
      <c r="L1019" s="21"/>
      <c r="M1019" s="22"/>
      <c r="N1019" s="21"/>
      <c r="O1019" s="22"/>
      <c r="P1019" s="22"/>
      <c r="Q1019" s="22"/>
      <c r="R1019" s="22"/>
      <c r="S1019" s="22"/>
      <c r="T1019" s="22"/>
      <c r="U1019" s="22"/>
      <c r="V1019" s="22"/>
      <c r="W1019" s="22"/>
      <c r="X1019" s="22"/>
      <c r="Y1019" s="22"/>
      <c r="Z1019" s="22"/>
      <c r="AA1019" s="22"/>
    </row>
    <row r="1020" hidden="1">
      <c r="A1020" s="101"/>
      <c r="B1020" s="102"/>
      <c r="C1020" s="102"/>
      <c r="D1020" s="102"/>
      <c r="E1020" s="102"/>
      <c r="F1020" s="103"/>
      <c r="G1020" s="102"/>
      <c r="H1020" s="102"/>
      <c r="I1020" s="101"/>
      <c r="J1020" s="102"/>
      <c r="K1020" s="101"/>
      <c r="L1020" s="101"/>
      <c r="M1020" s="101"/>
      <c r="N1020" s="101"/>
      <c r="O1020" s="87"/>
      <c r="P1020" s="102"/>
      <c r="Q1020" s="102"/>
      <c r="R1020" s="102"/>
      <c r="S1020" s="102"/>
      <c r="T1020" s="102"/>
      <c r="U1020" s="102"/>
      <c r="V1020" s="102"/>
      <c r="W1020" s="102"/>
      <c r="X1020" s="102"/>
      <c r="Y1020" s="102"/>
      <c r="Z1020" s="102"/>
      <c r="AA1020" s="102"/>
    </row>
    <row r="1021" hidden="1">
      <c r="A1021" s="101"/>
      <c r="B1021" s="102"/>
      <c r="C1021" s="102"/>
      <c r="D1021" s="102"/>
      <c r="E1021" s="102"/>
      <c r="F1021" s="103"/>
      <c r="G1021" s="102"/>
      <c r="H1021" s="102"/>
      <c r="I1021" s="101"/>
      <c r="J1021" s="102"/>
      <c r="K1021" s="101"/>
      <c r="L1021" s="101"/>
      <c r="M1021" s="101"/>
      <c r="N1021" s="101"/>
      <c r="O1021" s="101"/>
      <c r="P1021" s="102"/>
      <c r="Q1021" s="102"/>
      <c r="R1021" s="102"/>
      <c r="S1021" s="102"/>
      <c r="T1021" s="102"/>
      <c r="U1021" s="102"/>
      <c r="V1021" s="102"/>
      <c r="W1021" s="102"/>
      <c r="X1021" s="102"/>
      <c r="Y1021" s="102"/>
      <c r="Z1021" s="102"/>
      <c r="AA1021" s="102"/>
    </row>
  </sheetData>
  <autoFilter ref="$A$1:$K$1021">
    <filterColumn colId="2">
      <filters>
        <filter val="Leather"/>
      </filters>
    </filterColumn>
  </autoFilter>
  <hyperlinks>
    <hyperlink r:id="rId2" ref="K2"/>
    <hyperlink r:id="rId3" ref="K3"/>
    <hyperlink r:id="rId4" ref="K7"/>
    <hyperlink r:id="rId5" ref="K8"/>
    <hyperlink r:id="rId6" ref="K10"/>
    <hyperlink r:id="rId7" ref="K11"/>
    <hyperlink r:id="rId8" ref="K12"/>
    <hyperlink r:id="rId9" ref="K13"/>
    <hyperlink r:id="rId10" ref="K14"/>
    <hyperlink r:id="rId11" ref="K21"/>
    <hyperlink r:id="rId12" ref="K22"/>
    <hyperlink r:id="rId13" ref="K23"/>
    <hyperlink r:id="rId14" ref="K24"/>
    <hyperlink r:id="rId15" ref="K25"/>
    <hyperlink r:id="rId16" ref="K26"/>
    <hyperlink r:id="rId17" ref="K27"/>
    <hyperlink r:id="rId18" ref="K28"/>
    <hyperlink r:id="rId19" ref="K29"/>
    <hyperlink r:id="rId20" ref="K30"/>
    <hyperlink r:id="rId21" ref="K31"/>
    <hyperlink r:id="rId22" ref="K32"/>
    <hyperlink r:id="rId23" ref="K33"/>
    <hyperlink r:id="rId24" ref="K34"/>
    <hyperlink r:id="rId25" ref="K35"/>
    <hyperlink r:id="rId26" ref="K36"/>
    <hyperlink r:id="rId27" ref="K37"/>
    <hyperlink r:id="rId28" ref="K38"/>
    <hyperlink r:id="rId29" ref="K39"/>
    <hyperlink r:id="rId30" ref="K40"/>
    <hyperlink r:id="rId31" ref="K41"/>
    <hyperlink r:id="rId32" ref="K42"/>
    <hyperlink r:id="rId33" ref="K43"/>
    <hyperlink r:id="rId34" ref="K44"/>
    <hyperlink r:id="rId35" ref="K45"/>
    <hyperlink r:id="rId36" ref="K46"/>
    <hyperlink r:id="rId37" ref="K47"/>
    <hyperlink r:id="rId38" ref="K48"/>
    <hyperlink r:id="rId39" ref="K49"/>
    <hyperlink r:id="rId40" ref="K50"/>
    <hyperlink r:id="rId41" ref="K51"/>
    <hyperlink r:id="rId42" ref="K52"/>
    <hyperlink r:id="rId43" ref="K53"/>
    <hyperlink r:id="rId44" ref="K54"/>
    <hyperlink r:id="rId45" ref="K55"/>
    <hyperlink r:id="rId46" ref="K56"/>
    <hyperlink r:id="rId47" ref="K57"/>
    <hyperlink r:id="rId48" ref="K58"/>
    <hyperlink r:id="rId49" ref="K59"/>
    <hyperlink r:id="rId50" ref="K60"/>
    <hyperlink r:id="rId51" ref="K61"/>
    <hyperlink r:id="rId52" ref="K62"/>
    <hyperlink r:id="rId53" ref="K63"/>
    <hyperlink r:id="rId54" ref="K64"/>
    <hyperlink r:id="rId55" ref="K65"/>
    <hyperlink r:id="rId56" ref="K66"/>
    <hyperlink r:id="rId57" ref="K67"/>
    <hyperlink r:id="rId58" ref="K68"/>
    <hyperlink r:id="rId59" ref="K69"/>
    <hyperlink r:id="rId60" ref="K70"/>
    <hyperlink r:id="rId61" ref="K71"/>
    <hyperlink r:id="rId62" ref="K72"/>
    <hyperlink r:id="rId63" ref="K73"/>
    <hyperlink r:id="rId64" ref="K74"/>
    <hyperlink r:id="rId65" ref="K75"/>
    <hyperlink r:id="rId66" ref="K76"/>
    <hyperlink r:id="rId67" ref="K77"/>
    <hyperlink r:id="rId68" ref="K78"/>
    <hyperlink r:id="rId69" ref="K79"/>
    <hyperlink r:id="rId70" ref="K80"/>
    <hyperlink r:id="rId71" ref="K81"/>
    <hyperlink r:id="rId72" ref="K82"/>
    <hyperlink r:id="rId73" ref="K83"/>
    <hyperlink r:id="rId74" ref="K84"/>
    <hyperlink r:id="rId75" ref="K85"/>
    <hyperlink r:id="rId76" ref="K86"/>
    <hyperlink r:id="rId77" ref="K87"/>
    <hyperlink r:id="rId78" ref="K88"/>
    <hyperlink r:id="rId79" ref="K89"/>
    <hyperlink r:id="rId80" ref="K90"/>
    <hyperlink r:id="rId81" ref="K91"/>
    <hyperlink r:id="rId82" ref="K92"/>
    <hyperlink r:id="rId83" ref="K93"/>
    <hyperlink r:id="rId84" ref="K94"/>
    <hyperlink r:id="rId85" ref="K95"/>
    <hyperlink r:id="rId86" ref="K96"/>
    <hyperlink r:id="rId87" ref="K97"/>
    <hyperlink r:id="rId88" ref="K98"/>
    <hyperlink r:id="rId89" ref="K99"/>
    <hyperlink r:id="rId90" ref="K100"/>
    <hyperlink r:id="rId91" ref="K101"/>
    <hyperlink r:id="rId92" ref="K102"/>
    <hyperlink r:id="rId93" ref="K103"/>
    <hyperlink r:id="rId94" ref="K104"/>
    <hyperlink r:id="rId95" ref="K105"/>
    <hyperlink r:id="rId96" ref="K106"/>
    <hyperlink r:id="rId97" ref="K107"/>
    <hyperlink r:id="rId98" ref="K108"/>
    <hyperlink r:id="rId99" ref="K109"/>
    <hyperlink r:id="rId100" ref="K110"/>
    <hyperlink r:id="rId101" ref="K111"/>
    <hyperlink r:id="rId102" ref="K112"/>
    <hyperlink r:id="rId103" ref="K113"/>
    <hyperlink r:id="rId104" ref="K114"/>
    <hyperlink r:id="rId105" ref="K115"/>
    <hyperlink r:id="rId106" ref="K116"/>
    <hyperlink r:id="rId107" ref="K117"/>
    <hyperlink r:id="rId108" ref="K118"/>
    <hyperlink r:id="rId109" ref="K119"/>
    <hyperlink r:id="rId110" ref="K120"/>
    <hyperlink r:id="rId111" ref="K121"/>
    <hyperlink r:id="rId112" ref="K122"/>
    <hyperlink r:id="rId113" ref="K123"/>
    <hyperlink r:id="rId114" ref="K124"/>
    <hyperlink r:id="rId115" ref="K125"/>
    <hyperlink r:id="rId116" ref="K126"/>
    <hyperlink r:id="rId117" ref="K127"/>
    <hyperlink r:id="rId118" ref="K128"/>
    <hyperlink r:id="rId119" ref="K129"/>
    <hyperlink r:id="rId120" ref="K130"/>
    <hyperlink r:id="rId121" ref="K131"/>
    <hyperlink r:id="rId122" ref="K132"/>
    <hyperlink r:id="rId123" ref="K133"/>
    <hyperlink r:id="rId124" ref="K134"/>
    <hyperlink r:id="rId125" ref="K135"/>
    <hyperlink r:id="rId126" ref="K136"/>
    <hyperlink r:id="rId127" ref="K137"/>
    <hyperlink r:id="rId128" ref="K138"/>
    <hyperlink r:id="rId129" ref="K139"/>
    <hyperlink r:id="rId130" ref="K140"/>
    <hyperlink r:id="rId131" ref="K141"/>
    <hyperlink r:id="rId132" ref="K142"/>
    <hyperlink r:id="rId133" ref="K143"/>
    <hyperlink r:id="rId134" ref="K144"/>
    <hyperlink r:id="rId135" ref="K145"/>
    <hyperlink r:id="rId136" ref="K146"/>
    <hyperlink r:id="rId137" ref="K147"/>
    <hyperlink r:id="rId138" ref="K148"/>
    <hyperlink r:id="rId139" ref="K149"/>
    <hyperlink r:id="rId140" ref="K150"/>
    <hyperlink r:id="rId141" ref="K151"/>
    <hyperlink r:id="rId142" ref="K152"/>
    <hyperlink r:id="rId143" ref="K153"/>
    <hyperlink r:id="rId144" ref="K154"/>
    <hyperlink r:id="rId145" ref="K155"/>
    <hyperlink r:id="rId146" ref="K156"/>
    <hyperlink r:id="rId147" ref="K157"/>
    <hyperlink r:id="rId148" ref="K158"/>
    <hyperlink r:id="rId149" ref="K159"/>
    <hyperlink r:id="rId150" ref="K160"/>
    <hyperlink r:id="rId151" ref="K161"/>
    <hyperlink r:id="rId152" ref="K162"/>
    <hyperlink r:id="rId153" ref="K163"/>
    <hyperlink r:id="rId154" ref="K164"/>
    <hyperlink r:id="rId155" ref="K165"/>
    <hyperlink r:id="rId156" ref="K166"/>
    <hyperlink r:id="rId157" ref="K167"/>
    <hyperlink r:id="rId158" ref="K168"/>
    <hyperlink r:id="rId159" ref="K169"/>
    <hyperlink r:id="rId160" ref="K170"/>
    <hyperlink r:id="rId161" ref="K171"/>
    <hyperlink r:id="rId162" ref="K172"/>
    <hyperlink r:id="rId163" ref="K173"/>
    <hyperlink r:id="rId164" ref="K174"/>
    <hyperlink r:id="rId165" ref="K175"/>
    <hyperlink r:id="rId166" ref="K176"/>
    <hyperlink r:id="rId167" ref="K177"/>
    <hyperlink r:id="rId168" ref="K178"/>
    <hyperlink r:id="rId169" ref="K179"/>
    <hyperlink r:id="rId170" ref="K180"/>
    <hyperlink r:id="rId171" ref="K181"/>
    <hyperlink r:id="rId172" ref="K182"/>
    <hyperlink r:id="rId173" ref="K183"/>
    <hyperlink r:id="rId174" ref="K184"/>
    <hyperlink r:id="rId175" ref="K185"/>
    <hyperlink r:id="rId176" ref="K186"/>
    <hyperlink r:id="rId177" ref="K187"/>
    <hyperlink r:id="rId178" ref="K188"/>
    <hyperlink r:id="rId179" ref="K189"/>
    <hyperlink r:id="rId180" ref="K190"/>
    <hyperlink r:id="rId181" ref="K191"/>
    <hyperlink r:id="rId182" ref="K192"/>
  </hyperlinks>
  <drawing r:id="rId183"/>
  <legacyDrawing r:id="rId18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38"/>
    <col customWidth="1" min="2" max="2" width="11.63"/>
    <col customWidth="1" min="3" max="3" width="16.0"/>
    <col customWidth="1" min="4" max="4" width="25.13"/>
    <col customWidth="1" min="5" max="5" width="26.38"/>
    <col customWidth="1" min="6" max="6" width="29.75"/>
    <col customWidth="1" min="7" max="7" width="52.88"/>
    <col customWidth="1" min="8" max="9" width="19.38"/>
    <col customWidth="1" min="10" max="10" width="35.13"/>
    <col customWidth="1" min="11" max="11" width="13.75"/>
    <col customWidth="1" min="12" max="13" width="24.63"/>
    <col customWidth="1" min="14" max="14" width="54.38"/>
    <col customWidth="1" min="15" max="15" width="40.13"/>
    <col customWidth="1" min="16" max="16" width="41.63"/>
    <col customWidth="1" min="17" max="26" width="19.38"/>
  </cols>
  <sheetData>
    <row r="1">
      <c r="A1" s="104" t="s">
        <v>0</v>
      </c>
      <c r="B1" s="105" t="s">
        <v>784</v>
      </c>
      <c r="C1" s="104" t="s">
        <v>785</v>
      </c>
      <c r="D1" s="104" t="s">
        <v>786</v>
      </c>
      <c r="E1" s="104" t="s">
        <v>787</v>
      </c>
      <c r="F1" s="106" t="s">
        <v>788</v>
      </c>
      <c r="G1" s="106" t="s">
        <v>789</v>
      </c>
      <c r="H1" s="106" t="s">
        <v>790</v>
      </c>
      <c r="I1" s="106" t="s">
        <v>791</v>
      </c>
      <c r="J1" s="106" t="s">
        <v>792</v>
      </c>
      <c r="K1" s="107" t="s">
        <v>793</v>
      </c>
      <c r="L1" s="106" t="s">
        <v>794</v>
      </c>
      <c r="M1" s="106" t="s">
        <v>795</v>
      </c>
      <c r="N1" s="106" t="s">
        <v>796</v>
      </c>
      <c r="O1" s="108"/>
      <c r="P1" s="106" t="s">
        <v>787</v>
      </c>
      <c r="Q1" s="108"/>
      <c r="R1" s="108"/>
      <c r="S1" s="108"/>
      <c r="T1" s="108"/>
      <c r="U1" s="108"/>
      <c r="V1" s="108"/>
      <c r="W1" s="108"/>
      <c r="X1" s="108"/>
      <c r="Y1" s="108"/>
      <c r="Z1" s="108"/>
    </row>
    <row r="2" hidden="1">
      <c r="A2" s="109" t="s">
        <v>460</v>
      </c>
      <c r="B2" s="110" t="s">
        <v>264</v>
      </c>
      <c r="C2" s="111" t="s">
        <v>265</v>
      </c>
      <c r="D2" s="109" t="s">
        <v>797</v>
      </c>
      <c r="E2" s="109" t="s">
        <v>106</v>
      </c>
      <c r="F2" s="109" t="s">
        <v>798</v>
      </c>
      <c r="G2" s="109" t="s">
        <v>799</v>
      </c>
      <c r="H2" s="109">
        <v>4.701</v>
      </c>
      <c r="I2" s="109" t="s">
        <v>800</v>
      </c>
      <c r="J2" s="112" t="s">
        <v>801</v>
      </c>
      <c r="K2" s="113"/>
      <c r="L2" s="109" t="s">
        <v>802</v>
      </c>
      <c r="M2" s="109">
        <v>1.36</v>
      </c>
      <c r="N2" s="109" t="s">
        <v>803</v>
      </c>
      <c r="O2" s="114" t="s">
        <v>804</v>
      </c>
      <c r="P2" s="115" t="s">
        <v>805</v>
      </c>
      <c r="Q2" s="116"/>
      <c r="R2" s="116"/>
      <c r="S2" s="116"/>
      <c r="T2" s="116"/>
      <c r="U2" s="116"/>
      <c r="V2" s="116"/>
      <c r="W2" s="116"/>
      <c r="X2" s="116"/>
      <c r="Y2" s="116"/>
      <c r="Z2" s="116"/>
    </row>
    <row r="3">
      <c r="A3" s="117" t="s">
        <v>806</v>
      </c>
      <c r="B3" s="118" t="s">
        <v>264</v>
      </c>
      <c r="C3" s="119" t="s">
        <v>270</v>
      </c>
      <c r="D3" s="117" t="s">
        <v>807</v>
      </c>
      <c r="E3" s="117" t="s">
        <v>808</v>
      </c>
      <c r="F3" s="117" t="s">
        <v>809</v>
      </c>
      <c r="G3" s="117" t="s">
        <v>810</v>
      </c>
      <c r="H3" s="117">
        <v>1.0</v>
      </c>
      <c r="I3" s="117" t="s">
        <v>800</v>
      </c>
      <c r="J3" s="120" t="s">
        <v>811</v>
      </c>
      <c r="K3" s="121">
        <v>1.42</v>
      </c>
      <c r="L3" s="122"/>
      <c r="M3" s="122"/>
      <c r="N3" s="117" t="s">
        <v>18</v>
      </c>
      <c r="O3" s="116"/>
      <c r="P3" s="123" t="s">
        <v>808</v>
      </c>
      <c r="Q3" s="116"/>
      <c r="R3" s="116"/>
      <c r="S3" s="116"/>
      <c r="T3" s="116"/>
      <c r="U3" s="116"/>
      <c r="V3" s="116"/>
      <c r="W3" s="116"/>
      <c r="X3" s="116"/>
      <c r="Y3" s="116"/>
      <c r="Z3" s="116"/>
    </row>
    <row r="4">
      <c r="A4" s="117" t="s">
        <v>806</v>
      </c>
      <c r="B4" s="118" t="s">
        <v>264</v>
      </c>
      <c r="C4" s="119" t="s">
        <v>275</v>
      </c>
      <c r="D4" s="117" t="s">
        <v>807</v>
      </c>
      <c r="E4" s="117" t="s">
        <v>808</v>
      </c>
      <c r="F4" s="117" t="s">
        <v>809</v>
      </c>
      <c r="G4" s="117" t="s">
        <v>810</v>
      </c>
      <c r="H4" s="117">
        <v>1.0</v>
      </c>
      <c r="I4" s="117" t="s">
        <v>800</v>
      </c>
      <c r="J4" s="120" t="s">
        <v>812</v>
      </c>
      <c r="K4" s="121">
        <v>1.42</v>
      </c>
      <c r="L4" s="122"/>
      <c r="M4" s="122"/>
      <c r="N4" s="117" t="s">
        <v>18</v>
      </c>
      <c r="O4" s="116"/>
      <c r="P4" s="123" t="s">
        <v>808</v>
      </c>
      <c r="Q4" s="116"/>
      <c r="R4" s="116"/>
      <c r="S4" s="116"/>
      <c r="T4" s="116"/>
      <c r="U4" s="116"/>
      <c r="V4" s="116"/>
      <c r="W4" s="116"/>
      <c r="X4" s="116"/>
      <c r="Y4" s="116"/>
      <c r="Z4" s="116"/>
    </row>
    <row r="5">
      <c r="A5" s="117" t="s">
        <v>806</v>
      </c>
      <c r="B5" s="118" t="s">
        <v>264</v>
      </c>
      <c r="C5" s="119" t="s">
        <v>282</v>
      </c>
      <c r="D5" s="117" t="s">
        <v>807</v>
      </c>
      <c r="E5" s="117" t="s">
        <v>808</v>
      </c>
      <c r="F5" s="117" t="s">
        <v>809</v>
      </c>
      <c r="G5" s="117" t="s">
        <v>810</v>
      </c>
      <c r="H5" s="117">
        <v>1.0</v>
      </c>
      <c r="I5" s="117" t="s">
        <v>800</v>
      </c>
      <c r="J5" s="120" t="s">
        <v>813</v>
      </c>
      <c r="K5" s="121">
        <v>1.42</v>
      </c>
      <c r="L5" s="122"/>
      <c r="M5" s="122"/>
      <c r="N5" s="117" t="s">
        <v>18</v>
      </c>
      <c r="O5" s="116"/>
      <c r="P5" s="123" t="s">
        <v>808</v>
      </c>
      <c r="Q5" s="116"/>
      <c r="R5" s="116"/>
      <c r="S5" s="116"/>
      <c r="T5" s="116"/>
      <c r="U5" s="116"/>
      <c r="V5" s="116"/>
      <c r="W5" s="116"/>
      <c r="X5" s="116"/>
      <c r="Y5" s="116"/>
      <c r="Z5" s="116"/>
    </row>
    <row r="6">
      <c r="A6" s="117" t="s">
        <v>806</v>
      </c>
      <c r="B6" s="118" t="s">
        <v>264</v>
      </c>
      <c r="C6" s="119" t="s">
        <v>289</v>
      </c>
      <c r="D6" s="117" t="s">
        <v>807</v>
      </c>
      <c r="E6" s="117" t="s">
        <v>808</v>
      </c>
      <c r="F6" s="117" t="s">
        <v>809</v>
      </c>
      <c r="G6" s="117" t="s">
        <v>810</v>
      </c>
      <c r="H6" s="117">
        <v>1.0</v>
      </c>
      <c r="I6" s="117" t="s">
        <v>800</v>
      </c>
      <c r="J6" s="120" t="s">
        <v>814</v>
      </c>
      <c r="K6" s="121">
        <v>1.42</v>
      </c>
      <c r="L6" s="122"/>
      <c r="M6" s="122"/>
      <c r="N6" s="117" t="s">
        <v>18</v>
      </c>
      <c r="O6" s="116"/>
      <c r="P6" s="123" t="s">
        <v>808</v>
      </c>
      <c r="Q6" s="116"/>
      <c r="R6" s="116"/>
      <c r="S6" s="116"/>
      <c r="T6" s="116"/>
      <c r="U6" s="116"/>
      <c r="V6" s="116"/>
      <c r="W6" s="116"/>
      <c r="X6" s="116"/>
      <c r="Y6" s="116"/>
      <c r="Z6" s="116"/>
    </row>
    <row r="7" hidden="1">
      <c r="A7" s="122"/>
      <c r="B7" s="118" t="s">
        <v>264</v>
      </c>
      <c r="C7" s="119" t="s">
        <v>294</v>
      </c>
      <c r="D7" s="117" t="s">
        <v>815</v>
      </c>
      <c r="E7" s="117" t="s">
        <v>106</v>
      </c>
      <c r="F7" s="117" t="s">
        <v>798</v>
      </c>
      <c r="G7" s="117" t="s">
        <v>799</v>
      </c>
      <c r="H7" s="117">
        <v>4.701</v>
      </c>
      <c r="I7" s="117" t="s">
        <v>800</v>
      </c>
      <c r="J7" s="112" t="s">
        <v>801</v>
      </c>
      <c r="K7" s="124"/>
      <c r="L7" s="117" t="s">
        <v>802</v>
      </c>
      <c r="M7" s="117">
        <v>1.36</v>
      </c>
      <c r="N7" s="117" t="s">
        <v>803</v>
      </c>
      <c r="O7" s="125" t="s">
        <v>804</v>
      </c>
      <c r="P7" s="115" t="s">
        <v>805</v>
      </c>
      <c r="Q7" s="116"/>
      <c r="R7" s="116"/>
      <c r="S7" s="116"/>
      <c r="T7" s="116"/>
      <c r="U7" s="116"/>
      <c r="V7" s="116"/>
      <c r="W7" s="116"/>
      <c r="X7" s="116"/>
      <c r="Y7" s="116"/>
      <c r="Z7" s="116"/>
    </row>
    <row r="8" hidden="1">
      <c r="A8" s="126" t="s">
        <v>98</v>
      </c>
      <c r="B8" s="118" t="s">
        <v>264</v>
      </c>
      <c r="C8" s="119" t="s">
        <v>294</v>
      </c>
      <c r="D8" s="117" t="s">
        <v>815</v>
      </c>
      <c r="E8" s="117" t="s">
        <v>106</v>
      </c>
      <c r="F8" s="117" t="s">
        <v>798</v>
      </c>
      <c r="G8" s="126"/>
      <c r="H8" s="126"/>
      <c r="I8" s="126"/>
      <c r="J8" s="127"/>
      <c r="K8" s="128">
        <f>$M$7*'Electricity EFs'!B2</f>
        <v>1.136270941</v>
      </c>
      <c r="L8" s="129"/>
      <c r="M8" s="129"/>
      <c r="N8" s="126"/>
      <c r="O8" s="116"/>
      <c r="P8" s="123"/>
      <c r="Q8" s="116"/>
      <c r="R8" s="116"/>
      <c r="S8" s="116"/>
      <c r="T8" s="116"/>
      <c r="U8" s="116"/>
      <c r="V8" s="116"/>
      <c r="W8" s="116"/>
      <c r="X8" s="116"/>
      <c r="Y8" s="116"/>
      <c r="Z8" s="116"/>
    </row>
    <row r="9" hidden="1">
      <c r="A9" s="126" t="s">
        <v>816</v>
      </c>
      <c r="B9" s="118" t="s">
        <v>264</v>
      </c>
      <c r="C9" s="119" t="s">
        <v>294</v>
      </c>
      <c r="D9" s="117" t="s">
        <v>815</v>
      </c>
      <c r="E9" s="117" t="s">
        <v>106</v>
      </c>
      <c r="F9" s="117" t="s">
        <v>798</v>
      </c>
      <c r="G9" s="126"/>
      <c r="H9" s="126"/>
      <c r="I9" s="126"/>
      <c r="J9" s="127"/>
      <c r="K9" s="128">
        <f>$M$7*'Electricity EFs'!B3</f>
        <v>0.8558230242</v>
      </c>
      <c r="L9" s="129"/>
      <c r="M9" s="129"/>
      <c r="N9" s="126"/>
      <c r="O9" s="116"/>
      <c r="P9" s="123"/>
      <c r="Q9" s="116"/>
      <c r="R9" s="116"/>
      <c r="S9" s="116"/>
      <c r="T9" s="116"/>
      <c r="U9" s="116"/>
      <c r="V9" s="116"/>
      <c r="W9" s="116"/>
      <c r="X9" s="116"/>
      <c r="Y9" s="116"/>
      <c r="Z9" s="116"/>
    </row>
    <row r="10" hidden="1">
      <c r="A10" s="126" t="s">
        <v>28</v>
      </c>
      <c r="B10" s="118" t="s">
        <v>264</v>
      </c>
      <c r="C10" s="119" t="s">
        <v>294</v>
      </c>
      <c r="D10" s="117" t="s">
        <v>815</v>
      </c>
      <c r="E10" s="117" t="s">
        <v>106</v>
      </c>
      <c r="F10" s="117" t="s">
        <v>798</v>
      </c>
      <c r="G10" s="126"/>
      <c r="H10" s="126"/>
      <c r="I10" s="126"/>
      <c r="J10" s="127"/>
      <c r="K10" s="128">
        <f>$M$7*'Electricity EFs'!B4</f>
        <v>0.9206327584</v>
      </c>
      <c r="L10" s="129"/>
      <c r="M10" s="129"/>
      <c r="N10" s="126"/>
      <c r="O10" s="116"/>
      <c r="P10" s="123"/>
      <c r="Q10" s="116"/>
      <c r="R10" s="116"/>
      <c r="S10" s="116"/>
      <c r="T10" s="116"/>
      <c r="U10" s="116"/>
      <c r="V10" s="116"/>
      <c r="W10" s="116"/>
      <c r="X10" s="116"/>
      <c r="Y10" s="116"/>
      <c r="Z10" s="116"/>
    </row>
    <row r="11" hidden="1">
      <c r="A11" s="126" t="s">
        <v>817</v>
      </c>
      <c r="B11" s="118" t="s">
        <v>264</v>
      </c>
      <c r="C11" s="119" t="s">
        <v>294</v>
      </c>
      <c r="D11" s="117" t="s">
        <v>815</v>
      </c>
      <c r="E11" s="117" t="s">
        <v>106</v>
      </c>
      <c r="F11" s="117" t="s">
        <v>798</v>
      </c>
      <c r="G11" s="126"/>
      <c r="H11" s="126"/>
      <c r="I11" s="126"/>
      <c r="J11" s="127"/>
      <c r="K11" s="128">
        <f>$M$7*'Electricity EFs'!B5</f>
        <v>0.9001361974</v>
      </c>
      <c r="L11" s="129"/>
      <c r="M11" s="129"/>
      <c r="N11" s="126"/>
      <c r="O11" s="116"/>
      <c r="P11" s="123"/>
      <c r="Q11" s="116"/>
      <c r="R11" s="116"/>
      <c r="S11" s="116"/>
      <c r="T11" s="116"/>
      <c r="U11" s="116"/>
      <c r="V11" s="116"/>
      <c r="W11" s="116"/>
      <c r="X11" s="116"/>
      <c r="Y11" s="116"/>
      <c r="Z11" s="116"/>
    </row>
    <row r="12" hidden="1">
      <c r="A12" s="126" t="s">
        <v>818</v>
      </c>
      <c r="B12" s="118" t="s">
        <v>264</v>
      </c>
      <c r="C12" s="119" t="s">
        <v>294</v>
      </c>
      <c r="D12" s="117" t="s">
        <v>815</v>
      </c>
      <c r="E12" s="117" t="s">
        <v>106</v>
      </c>
      <c r="F12" s="117" t="s">
        <v>798</v>
      </c>
      <c r="G12" s="126"/>
      <c r="H12" s="126"/>
      <c r="I12" s="126"/>
      <c r="J12" s="127"/>
      <c r="K12" s="128">
        <f>$M$7*'Electricity EFs'!B6</f>
        <v>0.1047442114</v>
      </c>
      <c r="L12" s="129"/>
      <c r="M12" s="129"/>
      <c r="N12" s="126"/>
      <c r="O12" s="116"/>
      <c r="P12" s="123"/>
      <c r="Q12" s="116"/>
      <c r="R12" s="116"/>
      <c r="S12" s="116"/>
      <c r="T12" s="116"/>
      <c r="U12" s="116"/>
      <c r="V12" s="116"/>
      <c r="W12" s="116"/>
      <c r="X12" s="116"/>
      <c r="Y12" s="116"/>
      <c r="Z12" s="116"/>
    </row>
    <row r="13" hidden="1">
      <c r="A13" s="126" t="s">
        <v>819</v>
      </c>
      <c r="B13" s="118" t="s">
        <v>264</v>
      </c>
      <c r="C13" s="119" t="s">
        <v>294</v>
      </c>
      <c r="D13" s="117" t="s">
        <v>815</v>
      </c>
      <c r="E13" s="117" t="s">
        <v>106</v>
      </c>
      <c r="F13" s="117" t="s">
        <v>798</v>
      </c>
      <c r="G13" s="126"/>
      <c r="H13" s="126"/>
      <c r="I13" s="126"/>
      <c r="J13" s="127"/>
      <c r="K13" s="128">
        <f>$M$7*'Electricity EFs'!B7</f>
        <v>0.6015254876</v>
      </c>
      <c r="L13" s="129"/>
      <c r="M13" s="129"/>
      <c r="N13" s="126"/>
      <c r="O13" s="116"/>
      <c r="P13" s="123"/>
      <c r="Q13" s="116"/>
      <c r="R13" s="116"/>
      <c r="S13" s="116"/>
      <c r="T13" s="116"/>
      <c r="U13" s="116"/>
      <c r="V13" s="116"/>
      <c r="W13" s="116"/>
      <c r="X13" s="116"/>
      <c r="Y13" s="116"/>
      <c r="Z13" s="116"/>
    </row>
    <row r="14" hidden="1">
      <c r="A14" s="126" t="s">
        <v>820</v>
      </c>
      <c r="B14" s="118" t="s">
        <v>264</v>
      </c>
      <c r="C14" s="119" t="s">
        <v>294</v>
      </c>
      <c r="D14" s="117" t="s">
        <v>815</v>
      </c>
      <c r="E14" s="117" t="s">
        <v>106</v>
      </c>
      <c r="F14" s="117" t="s">
        <v>798</v>
      </c>
      <c r="G14" s="126"/>
      <c r="H14" s="126"/>
      <c r="I14" s="126"/>
      <c r="J14" s="127"/>
      <c r="K14" s="128">
        <f>$M$7*'Electricity EFs'!B8</f>
        <v>1.305849932</v>
      </c>
      <c r="L14" s="129"/>
      <c r="M14" s="129"/>
      <c r="N14" s="126"/>
      <c r="O14" s="116"/>
      <c r="P14" s="123"/>
      <c r="Q14" s="116"/>
      <c r="R14" s="116"/>
      <c r="S14" s="116"/>
      <c r="T14" s="116"/>
      <c r="U14" s="116"/>
      <c r="V14" s="116"/>
      <c r="W14" s="116"/>
      <c r="X14" s="116"/>
      <c r="Y14" s="116"/>
      <c r="Z14" s="116"/>
    </row>
    <row r="15" hidden="1">
      <c r="A15" s="126" t="s">
        <v>821</v>
      </c>
      <c r="B15" s="118" t="s">
        <v>264</v>
      </c>
      <c r="C15" s="119" t="s">
        <v>294</v>
      </c>
      <c r="D15" s="117" t="s">
        <v>815</v>
      </c>
      <c r="E15" s="117" t="s">
        <v>106</v>
      </c>
      <c r="F15" s="117" t="s">
        <v>798</v>
      </c>
      <c r="G15" s="126"/>
      <c r="H15" s="126"/>
      <c r="I15" s="126"/>
      <c r="J15" s="127"/>
      <c r="K15" s="128">
        <f>$M$7*'Electricity EFs'!B9</f>
        <v>0.2745982572</v>
      </c>
      <c r="L15" s="129"/>
      <c r="M15" s="129"/>
      <c r="N15" s="126"/>
      <c r="O15" s="116"/>
      <c r="P15" s="123"/>
      <c r="Q15" s="116"/>
      <c r="R15" s="116"/>
      <c r="S15" s="116"/>
      <c r="T15" s="116"/>
      <c r="U15" s="116"/>
      <c r="V15" s="116"/>
      <c r="W15" s="116"/>
      <c r="X15" s="116"/>
      <c r="Y15" s="116"/>
      <c r="Z15" s="116"/>
    </row>
    <row r="16" hidden="1">
      <c r="A16" s="126" t="s">
        <v>822</v>
      </c>
      <c r="B16" s="118" t="s">
        <v>264</v>
      </c>
      <c r="C16" s="119" t="s">
        <v>294</v>
      </c>
      <c r="D16" s="117" t="s">
        <v>815</v>
      </c>
      <c r="E16" s="117" t="s">
        <v>106</v>
      </c>
      <c r="F16" s="117" t="s">
        <v>798</v>
      </c>
      <c r="G16" s="126"/>
      <c r="H16" s="126"/>
      <c r="I16" s="126"/>
      <c r="J16" s="127"/>
      <c r="K16" s="128">
        <f>$M$7*'Electricity EFs'!B10</f>
        <v>1.047979105</v>
      </c>
      <c r="L16" s="129"/>
      <c r="M16" s="129"/>
      <c r="N16" s="126"/>
      <c r="O16" s="116"/>
      <c r="P16" s="123"/>
      <c r="Q16" s="116"/>
      <c r="R16" s="116"/>
      <c r="S16" s="116"/>
      <c r="T16" s="116"/>
      <c r="U16" s="116"/>
      <c r="V16" s="116"/>
      <c r="W16" s="116"/>
      <c r="X16" s="116"/>
      <c r="Y16" s="116"/>
      <c r="Z16" s="116"/>
    </row>
    <row r="17" hidden="1">
      <c r="A17" s="126" t="s">
        <v>823</v>
      </c>
      <c r="B17" s="118" t="s">
        <v>264</v>
      </c>
      <c r="C17" s="119" t="s">
        <v>294</v>
      </c>
      <c r="D17" s="117" t="s">
        <v>815</v>
      </c>
      <c r="E17" s="117" t="s">
        <v>106</v>
      </c>
      <c r="F17" s="117" t="s">
        <v>798</v>
      </c>
      <c r="G17" s="126"/>
      <c r="H17" s="126"/>
      <c r="I17" s="126"/>
      <c r="J17" s="127"/>
      <c r="K17" s="128">
        <f>$M$7*'Electricity EFs'!B11</f>
        <v>0.655986627</v>
      </c>
      <c r="L17" s="129"/>
      <c r="M17" s="129"/>
      <c r="N17" s="126"/>
      <c r="O17" s="116"/>
      <c r="P17" s="123"/>
      <c r="Q17" s="116"/>
      <c r="R17" s="116"/>
      <c r="S17" s="116"/>
      <c r="T17" s="116"/>
      <c r="U17" s="116"/>
      <c r="V17" s="116"/>
      <c r="W17" s="116"/>
      <c r="X17" s="116"/>
      <c r="Y17" s="116"/>
      <c r="Z17" s="116"/>
    </row>
    <row r="18" hidden="1">
      <c r="A18" s="126" t="s">
        <v>142</v>
      </c>
      <c r="B18" s="118" t="s">
        <v>264</v>
      </c>
      <c r="C18" s="119" t="s">
        <v>294</v>
      </c>
      <c r="D18" s="117" t="s">
        <v>815</v>
      </c>
      <c r="E18" s="117" t="s">
        <v>106</v>
      </c>
      <c r="F18" s="117" t="s">
        <v>798</v>
      </c>
      <c r="G18" s="126"/>
      <c r="H18" s="126"/>
      <c r="I18" s="126"/>
      <c r="J18" s="127"/>
      <c r="K18" s="128">
        <f>$M$7*'Electricity EFs'!B12</f>
        <v>1.955172413</v>
      </c>
      <c r="L18" s="129"/>
      <c r="M18" s="129"/>
      <c r="N18" s="126"/>
      <c r="O18" s="116"/>
      <c r="P18" s="123"/>
      <c r="Q18" s="116"/>
      <c r="R18" s="116"/>
      <c r="S18" s="116"/>
      <c r="T18" s="116"/>
      <c r="U18" s="116"/>
      <c r="V18" s="116"/>
      <c r="W18" s="116"/>
      <c r="X18" s="116"/>
      <c r="Y18" s="116"/>
      <c r="Z18" s="116"/>
    </row>
    <row r="19" hidden="1">
      <c r="A19" s="126" t="s">
        <v>824</v>
      </c>
      <c r="B19" s="118" t="s">
        <v>264</v>
      </c>
      <c r="C19" s="119" t="s">
        <v>294</v>
      </c>
      <c r="D19" s="117" t="s">
        <v>815</v>
      </c>
      <c r="E19" s="117" t="s">
        <v>106</v>
      </c>
      <c r="F19" s="117" t="s">
        <v>798</v>
      </c>
      <c r="G19" s="126"/>
      <c r="H19" s="126"/>
      <c r="I19" s="126"/>
      <c r="J19" s="127"/>
      <c r="K19" s="128">
        <f>$M$7*'Electricity EFs'!B13</f>
        <v>0.3814621143</v>
      </c>
      <c r="L19" s="129"/>
      <c r="M19" s="129"/>
      <c r="N19" s="126"/>
      <c r="O19" s="116"/>
      <c r="P19" s="123"/>
      <c r="Q19" s="116"/>
      <c r="R19" s="116"/>
      <c r="S19" s="116"/>
      <c r="T19" s="116"/>
      <c r="U19" s="116"/>
      <c r="V19" s="116"/>
      <c r="W19" s="116"/>
      <c r="X19" s="116"/>
      <c r="Y19" s="116"/>
      <c r="Z19" s="116"/>
    </row>
    <row r="20" hidden="1">
      <c r="A20" s="126" t="s">
        <v>13</v>
      </c>
      <c r="B20" s="118" t="s">
        <v>264</v>
      </c>
      <c r="C20" s="119" t="s">
        <v>294</v>
      </c>
      <c r="D20" s="117" t="s">
        <v>815</v>
      </c>
      <c r="E20" s="117" t="s">
        <v>106</v>
      </c>
      <c r="F20" s="117" t="s">
        <v>798</v>
      </c>
      <c r="G20" s="126"/>
      <c r="H20" s="126"/>
      <c r="I20" s="126"/>
      <c r="J20" s="127"/>
      <c r="K20" s="128">
        <f>$M$7*'Electricity EFs'!B14</f>
        <v>1.400226168</v>
      </c>
      <c r="L20" s="129"/>
      <c r="M20" s="129"/>
      <c r="N20" s="126"/>
      <c r="O20" s="116"/>
      <c r="P20" s="123"/>
      <c r="Q20" s="116"/>
      <c r="R20" s="116"/>
      <c r="S20" s="116"/>
      <c r="T20" s="116"/>
      <c r="U20" s="116"/>
      <c r="V20" s="116"/>
      <c r="W20" s="116"/>
      <c r="X20" s="116"/>
      <c r="Y20" s="116"/>
      <c r="Z20" s="116"/>
    </row>
    <row r="21">
      <c r="A21" s="126" t="s">
        <v>806</v>
      </c>
      <c r="B21" s="118" t="s">
        <v>264</v>
      </c>
      <c r="C21" s="119" t="s">
        <v>301</v>
      </c>
      <c r="D21" s="117" t="s">
        <v>807</v>
      </c>
      <c r="E21" s="117" t="s">
        <v>808</v>
      </c>
      <c r="F21" s="126" t="s">
        <v>809</v>
      </c>
      <c r="G21" s="126" t="s">
        <v>810</v>
      </c>
      <c r="H21" s="126">
        <v>1.0</v>
      </c>
      <c r="I21" s="126" t="s">
        <v>800</v>
      </c>
      <c r="J21" s="130" t="s">
        <v>825</v>
      </c>
      <c r="K21" s="128">
        <v>1.42</v>
      </c>
      <c r="L21" s="129"/>
      <c r="M21" s="129"/>
      <c r="N21" s="126" t="s">
        <v>18</v>
      </c>
      <c r="O21" s="116"/>
      <c r="P21" s="123" t="s">
        <v>808</v>
      </c>
      <c r="Q21" s="116"/>
      <c r="R21" s="116"/>
      <c r="S21" s="116"/>
      <c r="T21" s="116"/>
      <c r="U21" s="116"/>
      <c r="V21" s="116"/>
      <c r="W21" s="116"/>
      <c r="X21" s="116"/>
      <c r="Y21" s="116"/>
      <c r="Z21" s="116"/>
    </row>
    <row r="22">
      <c r="A22" s="126" t="s">
        <v>806</v>
      </c>
      <c r="B22" s="118" t="s">
        <v>264</v>
      </c>
      <c r="C22" s="119" t="s">
        <v>308</v>
      </c>
      <c r="D22" s="117" t="s">
        <v>807</v>
      </c>
      <c r="E22" s="117" t="s">
        <v>808</v>
      </c>
      <c r="F22" s="126" t="s">
        <v>809</v>
      </c>
      <c r="G22" s="126" t="s">
        <v>810</v>
      </c>
      <c r="H22" s="126">
        <v>1.0</v>
      </c>
      <c r="I22" s="126" t="s">
        <v>800</v>
      </c>
      <c r="J22" s="130" t="s">
        <v>826</v>
      </c>
      <c r="K22" s="128">
        <v>1.42</v>
      </c>
      <c r="L22" s="129"/>
      <c r="M22" s="129"/>
      <c r="N22" s="126" t="s">
        <v>18</v>
      </c>
      <c r="O22" s="116"/>
      <c r="P22" s="123" t="s">
        <v>808</v>
      </c>
      <c r="Q22" s="116"/>
      <c r="R22" s="116"/>
      <c r="S22" s="116"/>
      <c r="T22" s="116"/>
      <c r="U22" s="116"/>
      <c r="V22" s="116"/>
      <c r="W22" s="116"/>
      <c r="X22" s="116"/>
      <c r="Y22" s="116"/>
      <c r="Z22" s="116"/>
    </row>
    <row r="23">
      <c r="A23" s="117" t="s">
        <v>806</v>
      </c>
      <c r="B23" s="118" t="s">
        <v>264</v>
      </c>
      <c r="C23" s="119" t="s">
        <v>315</v>
      </c>
      <c r="D23" s="117" t="s">
        <v>827</v>
      </c>
      <c r="E23" s="117" t="s">
        <v>808</v>
      </c>
      <c r="F23" s="117" t="s">
        <v>828</v>
      </c>
      <c r="G23" s="126" t="s">
        <v>829</v>
      </c>
      <c r="H23" s="117">
        <v>7.0</v>
      </c>
      <c r="I23" s="117" t="s">
        <v>800</v>
      </c>
      <c r="J23" s="120" t="s">
        <v>830</v>
      </c>
      <c r="K23" s="121">
        <v>7.941</v>
      </c>
      <c r="L23" s="122"/>
      <c r="M23" s="122"/>
      <c r="N23" s="117" t="s">
        <v>18</v>
      </c>
      <c r="O23" s="116"/>
      <c r="P23" s="123" t="s">
        <v>808</v>
      </c>
      <c r="Q23" s="116"/>
      <c r="R23" s="116"/>
      <c r="S23" s="116"/>
      <c r="T23" s="116"/>
      <c r="U23" s="116"/>
      <c r="V23" s="116"/>
      <c r="W23" s="116"/>
      <c r="X23" s="116"/>
      <c r="Y23" s="116"/>
      <c r="Z23" s="116"/>
    </row>
    <row r="24">
      <c r="A24" s="126" t="s">
        <v>806</v>
      </c>
      <c r="B24" s="118" t="s">
        <v>264</v>
      </c>
      <c r="C24" s="119" t="s">
        <v>320</v>
      </c>
      <c r="D24" s="117" t="s">
        <v>807</v>
      </c>
      <c r="E24" s="117" t="s">
        <v>808</v>
      </c>
      <c r="F24" s="126" t="s">
        <v>809</v>
      </c>
      <c r="G24" s="126" t="s">
        <v>810</v>
      </c>
      <c r="H24" s="126">
        <v>1.0</v>
      </c>
      <c r="I24" s="126" t="s">
        <v>800</v>
      </c>
      <c r="J24" s="130" t="s">
        <v>831</v>
      </c>
      <c r="K24" s="128">
        <v>1.42</v>
      </c>
      <c r="L24" s="129"/>
      <c r="M24" s="129"/>
      <c r="N24" s="126" t="s">
        <v>18</v>
      </c>
      <c r="O24" s="116"/>
      <c r="P24" s="123" t="s">
        <v>808</v>
      </c>
      <c r="Q24" s="116"/>
      <c r="R24" s="116"/>
      <c r="S24" s="116"/>
      <c r="T24" s="116"/>
      <c r="U24" s="116"/>
      <c r="V24" s="116"/>
      <c r="W24" s="116"/>
      <c r="X24" s="116"/>
      <c r="Y24" s="116"/>
      <c r="Z24" s="116"/>
    </row>
    <row r="25">
      <c r="A25" s="126" t="s">
        <v>806</v>
      </c>
      <c r="B25" s="118" t="s">
        <v>264</v>
      </c>
      <c r="C25" s="119" t="s">
        <v>325</v>
      </c>
      <c r="D25" s="117" t="s">
        <v>807</v>
      </c>
      <c r="E25" s="117" t="s">
        <v>808</v>
      </c>
      <c r="F25" s="126" t="s">
        <v>809</v>
      </c>
      <c r="G25" s="126" t="s">
        <v>810</v>
      </c>
      <c r="H25" s="126">
        <v>1.0</v>
      </c>
      <c r="I25" s="126" t="s">
        <v>800</v>
      </c>
      <c r="J25" s="130" t="s">
        <v>832</v>
      </c>
      <c r="K25" s="128">
        <v>1.42</v>
      </c>
      <c r="L25" s="129"/>
      <c r="M25" s="129"/>
      <c r="N25" s="126" t="s">
        <v>18</v>
      </c>
      <c r="O25" s="116"/>
      <c r="P25" s="123" t="s">
        <v>808</v>
      </c>
      <c r="Q25" s="116"/>
      <c r="R25" s="116"/>
      <c r="S25" s="116"/>
      <c r="T25" s="116"/>
      <c r="U25" s="116"/>
      <c r="V25" s="116"/>
      <c r="W25" s="116"/>
      <c r="X25" s="116"/>
      <c r="Y25" s="116"/>
      <c r="Z25" s="116"/>
    </row>
    <row r="26">
      <c r="A26" s="126" t="s">
        <v>806</v>
      </c>
      <c r="B26" s="118" t="s">
        <v>264</v>
      </c>
      <c r="C26" s="119" t="s">
        <v>328</v>
      </c>
      <c r="D26" s="117" t="s">
        <v>807</v>
      </c>
      <c r="E26" s="117" t="s">
        <v>808</v>
      </c>
      <c r="F26" s="126" t="s">
        <v>809</v>
      </c>
      <c r="G26" s="126" t="s">
        <v>810</v>
      </c>
      <c r="H26" s="126">
        <v>1.0</v>
      </c>
      <c r="I26" s="126" t="s">
        <v>800</v>
      </c>
      <c r="J26" s="130" t="s">
        <v>833</v>
      </c>
      <c r="K26" s="128">
        <v>1.42</v>
      </c>
      <c r="L26" s="129"/>
      <c r="M26" s="129"/>
      <c r="N26" s="126" t="s">
        <v>18</v>
      </c>
      <c r="O26" s="116"/>
      <c r="P26" s="123" t="s">
        <v>808</v>
      </c>
      <c r="Q26" s="116"/>
      <c r="R26" s="116"/>
      <c r="S26" s="116"/>
      <c r="T26" s="116"/>
      <c r="U26" s="116"/>
      <c r="V26" s="116"/>
      <c r="W26" s="116"/>
      <c r="X26" s="116"/>
      <c r="Y26" s="116"/>
      <c r="Z26" s="116"/>
    </row>
    <row r="27">
      <c r="A27" s="131" t="s">
        <v>806</v>
      </c>
      <c r="B27" s="118" t="s">
        <v>264</v>
      </c>
      <c r="C27" s="119" t="s">
        <v>335</v>
      </c>
      <c r="D27" s="117" t="s">
        <v>807</v>
      </c>
      <c r="E27" s="117" t="s">
        <v>808</v>
      </c>
      <c r="F27" s="126" t="s">
        <v>809</v>
      </c>
      <c r="G27" s="126" t="s">
        <v>810</v>
      </c>
      <c r="H27" s="126">
        <v>1.0</v>
      </c>
      <c r="I27" s="126" t="s">
        <v>800</v>
      </c>
      <c r="J27" s="130" t="s">
        <v>834</v>
      </c>
      <c r="K27" s="128">
        <v>1.42</v>
      </c>
      <c r="L27" s="132"/>
      <c r="M27" s="132"/>
      <c r="N27" s="126" t="s">
        <v>18</v>
      </c>
      <c r="O27" s="116"/>
      <c r="P27" s="123" t="s">
        <v>808</v>
      </c>
      <c r="Q27" s="116"/>
      <c r="R27" s="116"/>
      <c r="S27" s="116"/>
      <c r="T27" s="116"/>
      <c r="U27" s="116"/>
      <c r="V27" s="116"/>
      <c r="W27" s="116"/>
      <c r="X27" s="116"/>
      <c r="Y27" s="116"/>
      <c r="Z27" s="116"/>
    </row>
    <row r="28">
      <c r="A28" s="126" t="s">
        <v>806</v>
      </c>
      <c r="B28" s="118" t="s">
        <v>264</v>
      </c>
      <c r="C28" s="119" t="s">
        <v>340</v>
      </c>
      <c r="D28" s="117" t="s">
        <v>807</v>
      </c>
      <c r="E28" s="117" t="s">
        <v>808</v>
      </c>
      <c r="F28" s="126" t="s">
        <v>809</v>
      </c>
      <c r="G28" s="126" t="s">
        <v>810</v>
      </c>
      <c r="H28" s="126">
        <v>1.0</v>
      </c>
      <c r="I28" s="126" t="s">
        <v>800</v>
      </c>
      <c r="J28" s="130" t="s">
        <v>835</v>
      </c>
      <c r="K28" s="128">
        <v>1.42</v>
      </c>
      <c r="L28" s="129"/>
      <c r="M28" s="129"/>
      <c r="N28" s="126" t="s">
        <v>18</v>
      </c>
      <c r="O28" s="116"/>
      <c r="P28" s="123" t="s">
        <v>808</v>
      </c>
      <c r="Q28" s="116"/>
      <c r="R28" s="116"/>
      <c r="S28" s="116"/>
      <c r="T28" s="116"/>
      <c r="U28" s="116"/>
      <c r="V28" s="116"/>
      <c r="W28" s="116"/>
      <c r="X28" s="116"/>
      <c r="Y28" s="116"/>
      <c r="Z28" s="116"/>
    </row>
    <row r="29">
      <c r="A29" s="133" t="s">
        <v>836</v>
      </c>
      <c r="B29" s="134" t="s">
        <v>701</v>
      </c>
      <c r="C29" s="135" t="s">
        <v>702</v>
      </c>
      <c r="D29" s="133" t="s">
        <v>837</v>
      </c>
      <c r="E29" s="133" t="s">
        <v>808</v>
      </c>
      <c r="F29" s="133" t="s">
        <v>838</v>
      </c>
      <c r="G29" s="133" t="s">
        <v>839</v>
      </c>
      <c r="H29" s="126">
        <v>1.0</v>
      </c>
      <c r="I29" s="133"/>
      <c r="J29" s="136" t="s">
        <v>840</v>
      </c>
      <c r="K29" s="137">
        <v>0.803812633879634</v>
      </c>
      <c r="L29" s="133"/>
      <c r="M29" s="133"/>
      <c r="N29" s="133" t="s">
        <v>18</v>
      </c>
      <c r="O29" s="138"/>
      <c r="P29" s="139" t="s">
        <v>808</v>
      </c>
      <c r="Q29" s="116"/>
      <c r="R29" s="116"/>
      <c r="S29" s="116"/>
      <c r="T29" s="116"/>
      <c r="U29" s="116"/>
      <c r="V29" s="116"/>
      <c r="W29" s="116"/>
      <c r="X29" s="116"/>
      <c r="Y29" s="116"/>
      <c r="Z29" s="116"/>
    </row>
    <row r="30">
      <c r="A30" s="133" t="s">
        <v>806</v>
      </c>
      <c r="B30" s="134" t="s">
        <v>701</v>
      </c>
      <c r="C30" s="135" t="s">
        <v>702</v>
      </c>
      <c r="D30" s="133" t="s">
        <v>837</v>
      </c>
      <c r="E30" s="133" t="s">
        <v>808</v>
      </c>
      <c r="F30" s="133" t="s">
        <v>838</v>
      </c>
      <c r="G30" s="133" t="s">
        <v>839</v>
      </c>
      <c r="H30" s="126">
        <v>1.0</v>
      </c>
      <c r="I30" s="133"/>
      <c r="J30" s="136" t="s">
        <v>841</v>
      </c>
      <c r="K30" s="137">
        <v>0.964683850655439</v>
      </c>
      <c r="L30" s="133"/>
      <c r="M30" s="133"/>
      <c r="N30" s="133" t="s">
        <v>18</v>
      </c>
      <c r="O30" s="138"/>
      <c r="P30" s="133" t="s">
        <v>808</v>
      </c>
      <c r="Q30" s="116"/>
      <c r="R30" s="116"/>
      <c r="S30" s="116"/>
      <c r="T30" s="116"/>
      <c r="U30" s="116"/>
      <c r="V30" s="116"/>
      <c r="W30" s="116"/>
      <c r="X30" s="116"/>
      <c r="Y30" s="116"/>
      <c r="Z30" s="116"/>
    </row>
    <row r="31">
      <c r="A31" s="133" t="s">
        <v>836</v>
      </c>
      <c r="B31" s="140" t="s">
        <v>701</v>
      </c>
      <c r="C31" s="135" t="s">
        <v>708</v>
      </c>
      <c r="D31" s="133" t="s">
        <v>837</v>
      </c>
      <c r="E31" s="133" t="s">
        <v>808</v>
      </c>
      <c r="F31" s="133" t="s">
        <v>838</v>
      </c>
      <c r="G31" s="133" t="s">
        <v>839</v>
      </c>
      <c r="H31" s="126">
        <v>1.0</v>
      </c>
      <c r="I31" s="133"/>
      <c r="J31" s="136" t="s">
        <v>840</v>
      </c>
      <c r="K31" s="137">
        <v>0.803812633879634</v>
      </c>
      <c r="L31" s="133"/>
      <c r="M31" s="133"/>
      <c r="N31" s="133" t="s">
        <v>18</v>
      </c>
      <c r="O31" s="141"/>
      <c r="P31" s="133" t="s">
        <v>808</v>
      </c>
      <c r="Q31" s="116"/>
      <c r="R31" s="116"/>
      <c r="S31" s="116"/>
      <c r="T31" s="116"/>
      <c r="U31" s="116"/>
      <c r="V31" s="116"/>
      <c r="W31" s="116"/>
      <c r="X31" s="116"/>
      <c r="Y31" s="116"/>
      <c r="Z31" s="116"/>
    </row>
    <row r="32">
      <c r="A32" s="133" t="s">
        <v>806</v>
      </c>
      <c r="B32" s="140" t="s">
        <v>701</v>
      </c>
      <c r="C32" s="135" t="s">
        <v>708</v>
      </c>
      <c r="D32" s="133" t="s">
        <v>837</v>
      </c>
      <c r="E32" s="133" t="s">
        <v>808</v>
      </c>
      <c r="F32" s="133" t="s">
        <v>838</v>
      </c>
      <c r="G32" s="133" t="s">
        <v>839</v>
      </c>
      <c r="H32" s="126">
        <v>1.0</v>
      </c>
      <c r="I32" s="133"/>
      <c r="J32" s="136" t="s">
        <v>841</v>
      </c>
      <c r="K32" s="137">
        <v>0.964683850655439</v>
      </c>
      <c r="L32" s="133"/>
      <c r="M32" s="133"/>
      <c r="N32" s="133" t="s">
        <v>18</v>
      </c>
      <c r="O32" s="141"/>
      <c r="P32" s="133" t="s">
        <v>808</v>
      </c>
      <c r="Q32" s="116"/>
      <c r="R32" s="116"/>
      <c r="S32" s="116"/>
      <c r="T32" s="116"/>
      <c r="U32" s="116"/>
      <c r="V32" s="116"/>
      <c r="W32" s="116"/>
      <c r="X32" s="116"/>
      <c r="Y32" s="116"/>
      <c r="Z32" s="116"/>
    </row>
    <row r="33">
      <c r="A33" s="133" t="s">
        <v>836</v>
      </c>
      <c r="B33" s="140" t="s">
        <v>701</v>
      </c>
      <c r="C33" s="135" t="s">
        <v>715</v>
      </c>
      <c r="D33" s="133" t="s">
        <v>837</v>
      </c>
      <c r="E33" s="133" t="s">
        <v>808</v>
      </c>
      <c r="F33" s="133" t="s">
        <v>838</v>
      </c>
      <c r="G33" s="133" t="s">
        <v>839</v>
      </c>
      <c r="H33" s="126">
        <v>1.0</v>
      </c>
      <c r="I33" s="133"/>
      <c r="J33" s="136" t="s">
        <v>840</v>
      </c>
      <c r="K33" s="137">
        <v>0.803812633879634</v>
      </c>
      <c r="L33" s="133"/>
      <c r="M33" s="133"/>
      <c r="N33" s="133" t="s">
        <v>18</v>
      </c>
      <c r="O33" s="141"/>
      <c r="P33" s="133" t="s">
        <v>808</v>
      </c>
      <c r="Q33" s="116"/>
      <c r="R33" s="116"/>
      <c r="S33" s="116"/>
      <c r="T33" s="116"/>
      <c r="U33" s="116"/>
      <c r="V33" s="116"/>
      <c r="W33" s="116"/>
      <c r="X33" s="116"/>
      <c r="Y33" s="116"/>
      <c r="Z33" s="116"/>
    </row>
    <row r="34">
      <c r="A34" s="133" t="s">
        <v>806</v>
      </c>
      <c r="B34" s="140" t="s">
        <v>701</v>
      </c>
      <c r="C34" s="135" t="s">
        <v>715</v>
      </c>
      <c r="D34" s="133" t="s">
        <v>837</v>
      </c>
      <c r="E34" s="133" t="s">
        <v>808</v>
      </c>
      <c r="F34" s="133" t="s">
        <v>838</v>
      </c>
      <c r="G34" s="133" t="s">
        <v>839</v>
      </c>
      <c r="H34" s="126">
        <v>1.0</v>
      </c>
      <c r="I34" s="133"/>
      <c r="J34" s="136" t="s">
        <v>841</v>
      </c>
      <c r="K34" s="137">
        <v>0.964683850655439</v>
      </c>
      <c r="L34" s="133"/>
      <c r="M34" s="133"/>
      <c r="N34" s="133" t="s">
        <v>18</v>
      </c>
      <c r="O34" s="141"/>
      <c r="P34" s="133" t="s">
        <v>808</v>
      </c>
      <c r="Q34" s="116"/>
      <c r="R34" s="116"/>
      <c r="S34" s="116"/>
      <c r="T34" s="116"/>
      <c r="U34" s="116"/>
      <c r="V34" s="116"/>
      <c r="W34" s="116"/>
      <c r="X34" s="116"/>
      <c r="Y34" s="116"/>
      <c r="Z34" s="116"/>
    </row>
    <row r="35" hidden="1">
      <c r="A35" s="133"/>
      <c r="B35" s="140" t="s">
        <v>701</v>
      </c>
      <c r="C35" s="135" t="s">
        <v>721</v>
      </c>
      <c r="D35" s="139" t="s">
        <v>842</v>
      </c>
      <c r="E35" s="139" t="s">
        <v>106</v>
      </c>
      <c r="F35" s="133" t="s">
        <v>843</v>
      </c>
      <c r="G35" s="133" t="s">
        <v>844</v>
      </c>
      <c r="H35" s="133">
        <v>92.23</v>
      </c>
      <c r="I35" s="133" t="s">
        <v>845</v>
      </c>
      <c r="J35" s="142" t="s">
        <v>846</v>
      </c>
      <c r="K35" s="143"/>
      <c r="L35" s="133" t="s">
        <v>847</v>
      </c>
      <c r="M35" s="133">
        <f>0.15/92.24</f>
        <v>0.001626192541</v>
      </c>
      <c r="N35" s="133" t="s">
        <v>848</v>
      </c>
      <c r="O35" s="125" t="s">
        <v>849</v>
      </c>
      <c r="P35" s="144" t="s">
        <v>850</v>
      </c>
      <c r="Q35" s="116"/>
      <c r="R35" s="116"/>
      <c r="S35" s="116"/>
      <c r="T35" s="116"/>
      <c r="U35" s="116"/>
      <c r="V35" s="116"/>
      <c r="W35" s="116"/>
      <c r="X35" s="116"/>
      <c r="Y35" s="116"/>
      <c r="Z35" s="116"/>
    </row>
    <row r="36" hidden="1">
      <c r="A36" s="126" t="s">
        <v>98</v>
      </c>
      <c r="B36" s="140" t="s">
        <v>701</v>
      </c>
      <c r="C36" s="135" t="s">
        <v>721</v>
      </c>
      <c r="D36" s="139" t="s">
        <v>842</v>
      </c>
      <c r="E36" s="139" t="s">
        <v>106</v>
      </c>
      <c r="F36" s="133" t="s">
        <v>843</v>
      </c>
      <c r="G36" s="126"/>
      <c r="H36" s="126"/>
      <c r="I36" s="126"/>
      <c r="J36" s="127"/>
      <c r="K36" s="128">
        <f>$M$35*'Electricity EFs'!B2</f>
        <v>0.001358673035</v>
      </c>
      <c r="L36" s="129"/>
      <c r="M36" s="129"/>
      <c r="N36" s="126"/>
      <c r="O36" s="116"/>
      <c r="P36" s="123"/>
      <c r="Q36" s="116"/>
      <c r="R36" s="116"/>
      <c r="S36" s="116"/>
      <c r="T36" s="116"/>
      <c r="U36" s="116"/>
      <c r="V36" s="116"/>
      <c r="W36" s="116"/>
      <c r="X36" s="116"/>
      <c r="Y36" s="116"/>
      <c r="Z36" s="116"/>
    </row>
    <row r="37" hidden="1">
      <c r="A37" s="126" t="s">
        <v>816</v>
      </c>
      <c r="B37" s="140" t="s">
        <v>701</v>
      </c>
      <c r="C37" s="135" t="s">
        <v>721</v>
      </c>
      <c r="D37" s="139" t="s">
        <v>842</v>
      </c>
      <c r="E37" s="139" t="s">
        <v>106</v>
      </c>
      <c r="F37" s="133" t="s">
        <v>843</v>
      </c>
      <c r="G37" s="126"/>
      <c r="H37" s="126"/>
      <c r="I37" s="126"/>
      <c r="J37" s="127"/>
      <c r="K37" s="128">
        <f>$M$35*'Electricity EFs'!B3</f>
        <v>0.001023333102</v>
      </c>
      <c r="L37" s="129"/>
      <c r="M37" s="129"/>
      <c r="N37" s="126"/>
      <c r="O37" s="116"/>
      <c r="P37" s="123"/>
      <c r="Q37" s="116"/>
      <c r="R37" s="116"/>
      <c r="S37" s="116"/>
      <c r="T37" s="116"/>
      <c r="U37" s="116"/>
      <c r="V37" s="116"/>
      <c r="W37" s="116"/>
      <c r="X37" s="116"/>
      <c r="Y37" s="116"/>
      <c r="Z37" s="116"/>
    </row>
    <row r="38" hidden="1">
      <c r="A38" s="126" t="s">
        <v>28</v>
      </c>
      <c r="B38" s="140" t="s">
        <v>701</v>
      </c>
      <c r="C38" s="135" t="s">
        <v>721</v>
      </c>
      <c r="D38" s="139" t="s">
        <v>842</v>
      </c>
      <c r="E38" s="139" t="s">
        <v>106</v>
      </c>
      <c r="F38" s="133" t="s">
        <v>843</v>
      </c>
      <c r="G38" s="126"/>
      <c r="H38" s="126"/>
      <c r="I38" s="126"/>
      <c r="J38" s="127"/>
      <c r="K38" s="128">
        <f>$M$35*'Electricity EFs'!B4</f>
        <v>0.001100828033</v>
      </c>
      <c r="L38" s="129"/>
      <c r="M38" s="129"/>
      <c r="N38" s="126"/>
      <c r="O38" s="116"/>
      <c r="P38" s="123"/>
      <c r="Q38" s="116"/>
      <c r="R38" s="116"/>
      <c r="S38" s="116"/>
      <c r="T38" s="116"/>
      <c r="U38" s="116"/>
      <c r="V38" s="116"/>
      <c r="W38" s="116"/>
      <c r="X38" s="116"/>
      <c r="Y38" s="116"/>
      <c r="Z38" s="116"/>
    </row>
    <row r="39" hidden="1">
      <c r="A39" s="126" t="s">
        <v>817</v>
      </c>
      <c r="B39" s="140" t="s">
        <v>701</v>
      </c>
      <c r="C39" s="135" t="s">
        <v>721</v>
      </c>
      <c r="D39" s="139" t="s">
        <v>842</v>
      </c>
      <c r="E39" s="139" t="s">
        <v>106</v>
      </c>
      <c r="F39" s="133" t="s">
        <v>843</v>
      </c>
      <c r="G39" s="126"/>
      <c r="H39" s="126"/>
      <c r="I39" s="126"/>
      <c r="J39" s="127"/>
      <c r="K39" s="128">
        <f>$M$35*'Electricity EFs'!B5</f>
        <v>0.001076319684</v>
      </c>
      <c r="L39" s="129"/>
      <c r="M39" s="129"/>
      <c r="N39" s="126"/>
      <c r="O39" s="116"/>
      <c r="P39" s="123"/>
      <c r="Q39" s="116"/>
      <c r="R39" s="116"/>
      <c r="S39" s="116"/>
      <c r="T39" s="116"/>
      <c r="U39" s="116"/>
      <c r="V39" s="116"/>
      <c r="W39" s="116"/>
      <c r="X39" s="116"/>
      <c r="Y39" s="116"/>
      <c r="Z39" s="116"/>
    </row>
    <row r="40" hidden="1">
      <c r="A40" s="126" t="s">
        <v>818</v>
      </c>
      <c r="B40" s="140" t="s">
        <v>701</v>
      </c>
      <c r="C40" s="135" t="s">
        <v>721</v>
      </c>
      <c r="D40" s="139" t="s">
        <v>842</v>
      </c>
      <c r="E40" s="139" t="s">
        <v>106</v>
      </c>
      <c r="F40" s="133" t="s">
        <v>843</v>
      </c>
      <c r="G40" s="126"/>
      <c r="H40" s="126"/>
      <c r="I40" s="126"/>
      <c r="J40" s="127"/>
      <c r="K40" s="128">
        <f>$M$35*'Electricity EFs'!B6</f>
        <v>0.000125245776</v>
      </c>
      <c r="L40" s="129"/>
      <c r="M40" s="129"/>
      <c r="N40" s="126"/>
      <c r="O40" s="116"/>
      <c r="P40" s="123"/>
      <c r="Q40" s="116"/>
      <c r="R40" s="116"/>
      <c r="S40" s="116"/>
      <c r="T40" s="116"/>
      <c r="U40" s="116"/>
      <c r="V40" s="116"/>
      <c r="W40" s="116"/>
      <c r="X40" s="116"/>
      <c r="Y40" s="116"/>
      <c r="Z40" s="116"/>
    </row>
    <row r="41" hidden="1">
      <c r="A41" s="126" t="s">
        <v>819</v>
      </c>
      <c r="B41" s="140" t="s">
        <v>701</v>
      </c>
      <c r="C41" s="135" t="s">
        <v>721</v>
      </c>
      <c r="D41" s="139" t="s">
        <v>842</v>
      </c>
      <c r="E41" s="139" t="s">
        <v>106</v>
      </c>
      <c r="F41" s="133" t="s">
        <v>843</v>
      </c>
      <c r="G41" s="126"/>
      <c r="H41" s="126"/>
      <c r="I41" s="126"/>
      <c r="J41" s="127"/>
      <c r="K41" s="128">
        <f>$M$35*'Electricity EFs'!B7</f>
        <v>0.0007192619568</v>
      </c>
      <c r="L41" s="129"/>
      <c r="M41" s="129"/>
      <c r="N41" s="126"/>
      <c r="O41" s="116"/>
      <c r="P41" s="123"/>
      <c r="Q41" s="116"/>
      <c r="R41" s="116"/>
      <c r="S41" s="116"/>
      <c r="T41" s="116"/>
      <c r="U41" s="116"/>
      <c r="V41" s="116"/>
      <c r="W41" s="116"/>
      <c r="X41" s="116"/>
      <c r="Y41" s="116"/>
      <c r="Z41" s="116"/>
    </row>
    <row r="42" hidden="1">
      <c r="A42" s="126" t="s">
        <v>820</v>
      </c>
      <c r="B42" s="140" t="s">
        <v>701</v>
      </c>
      <c r="C42" s="135" t="s">
        <v>721</v>
      </c>
      <c r="D42" s="139" t="s">
        <v>842</v>
      </c>
      <c r="E42" s="139" t="s">
        <v>106</v>
      </c>
      <c r="F42" s="133" t="s">
        <v>843</v>
      </c>
      <c r="G42" s="126"/>
      <c r="H42" s="126"/>
      <c r="I42" s="126"/>
      <c r="J42" s="127"/>
      <c r="K42" s="128">
        <f>$M$35*'Electricity EFs'!B8</f>
        <v>0.001561443691</v>
      </c>
      <c r="L42" s="129"/>
      <c r="M42" s="129"/>
      <c r="N42" s="126"/>
      <c r="O42" s="116"/>
      <c r="P42" s="123"/>
      <c r="Q42" s="116"/>
      <c r="R42" s="116"/>
      <c r="S42" s="116"/>
      <c r="T42" s="116"/>
      <c r="U42" s="116"/>
      <c r="V42" s="116"/>
      <c r="W42" s="116"/>
      <c r="X42" s="116"/>
      <c r="Y42" s="116"/>
      <c r="Z42" s="116"/>
    </row>
    <row r="43" hidden="1">
      <c r="A43" s="126" t="s">
        <v>821</v>
      </c>
      <c r="B43" s="140" t="s">
        <v>701</v>
      </c>
      <c r="C43" s="135" t="s">
        <v>721</v>
      </c>
      <c r="D43" s="139" t="s">
        <v>842</v>
      </c>
      <c r="E43" s="139" t="s">
        <v>106</v>
      </c>
      <c r="F43" s="133" t="s">
        <v>843</v>
      </c>
      <c r="G43" s="126"/>
      <c r="H43" s="126"/>
      <c r="I43" s="126"/>
      <c r="J43" s="127"/>
      <c r="K43" s="128">
        <f>$M$35*'Electricity EFs'!B9</f>
        <v>0.0003283453219</v>
      </c>
      <c r="L43" s="129"/>
      <c r="M43" s="129"/>
      <c r="N43" s="126"/>
      <c r="O43" s="116"/>
      <c r="P43" s="123"/>
      <c r="Q43" s="116"/>
      <c r="R43" s="116"/>
      <c r="S43" s="116"/>
      <c r="T43" s="116"/>
      <c r="U43" s="116"/>
      <c r="V43" s="116"/>
      <c r="W43" s="116"/>
      <c r="X43" s="116"/>
      <c r="Y43" s="116"/>
      <c r="Z43" s="116"/>
    </row>
    <row r="44" hidden="1">
      <c r="A44" s="126" t="s">
        <v>822</v>
      </c>
      <c r="B44" s="140" t="s">
        <v>701</v>
      </c>
      <c r="C44" s="135" t="s">
        <v>721</v>
      </c>
      <c r="D44" s="139" t="s">
        <v>842</v>
      </c>
      <c r="E44" s="139" t="s">
        <v>106</v>
      </c>
      <c r="F44" s="133" t="s">
        <v>843</v>
      </c>
      <c r="G44" s="126"/>
      <c r="H44" s="126"/>
      <c r="I44" s="126"/>
      <c r="J44" s="127"/>
      <c r="K44" s="128">
        <f>$M$35*'Electricity EFs'!B10</f>
        <v>0.001253099856</v>
      </c>
      <c r="L44" s="129"/>
      <c r="M44" s="129"/>
      <c r="N44" s="126"/>
      <c r="O44" s="116"/>
      <c r="P44" s="123"/>
      <c r="Q44" s="116"/>
      <c r="R44" s="116"/>
      <c r="S44" s="116"/>
      <c r="T44" s="116"/>
      <c r="U44" s="116"/>
      <c r="V44" s="116"/>
      <c r="W44" s="116"/>
      <c r="X44" s="116"/>
      <c r="Y44" s="116"/>
      <c r="Z44" s="116"/>
    </row>
    <row r="45" hidden="1">
      <c r="A45" s="126" t="s">
        <v>823</v>
      </c>
      <c r="B45" s="140" t="s">
        <v>701</v>
      </c>
      <c r="C45" s="135" t="s">
        <v>721</v>
      </c>
      <c r="D45" s="139" t="s">
        <v>842</v>
      </c>
      <c r="E45" s="139" t="s">
        <v>106</v>
      </c>
      <c r="F45" s="133" t="s">
        <v>843</v>
      </c>
      <c r="G45" s="126"/>
      <c r="H45" s="126"/>
      <c r="I45" s="126"/>
      <c r="J45" s="127"/>
      <c r="K45" s="128">
        <f>$M$35*'Electricity EFs'!B11</f>
        <v>0.0007843827646</v>
      </c>
      <c r="L45" s="129"/>
      <c r="M45" s="129"/>
      <c r="N45" s="126"/>
      <c r="O45" s="116"/>
      <c r="P45" s="123"/>
      <c r="Q45" s="116"/>
      <c r="R45" s="116"/>
      <c r="S45" s="116"/>
      <c r="T45" s="116"/>
      <c r="U45" s="116"/>
      <c r="V45" s="116"/>
      <c r="W45" s="116"/>
      <c r="X45" s="116"/>
      <c r="Y45" s="116"/>
      <c r="Z45" s="116"/>
    </row>
    <row r="46" hidden="1">
      <c r="A46" s="126" t="s">
        <v>142</v>
      </c>
      <c r="B46" s="140" t="s">
        <v>701</v>
      </c>
      <c r="C46" s="135" t="s">
        <v>721</v>
      </c>
      <c r="D46" s="139" t="s">
        <v>842</v>
      </c>
      <c r="E46" s="139" t="s">
        <v>106</v>
      </c>
      <c r="F46" s="133" t="s">
        <v>843</v>
      </c>
      <c r="G46" s="126"/>
      <c r="H46" s="126"/>
      <c r="I46" s="126"/>
      <c r="J46" s="127"/>
      <c r="K46" s="128">
        <f>$M$35*'Electricity EFs'!B12</f>
        <v>0.002337857938</v>
      </c>
      <c r="L46" s="129"/>
      <c r="M46" s="129"/>
      <c r="N46" s="126"/>
      <c r="O46" s="116"/>
      <c r="P46" s="123"/>
      <c r="Q46" s="116"/>
      <c r="R46" s="116"/>
      <c r="S46" s="116"/>
      <c r="T46" s="116"/>
      <c r="U46" s="116"/>
      <c r="V46" s="116"/>
      <c r="W46" s="116"/>
      <c r="X46" s="116"/>
      <c r="Y46" s="116"/>
      <c r="Z46" s="116"/>
    </row>
    <row r="47" hidden="1">
      <c r="A47" s="126" t="s">
        <v>824</v>
      </c>
      <c r="B47" s="140" t="s">
        <v>701</v>
      </c>
      <c r="C47" s="135" t="s">
        <v>721</v>
      </c>
      <c r="D47" s="139" t="s">
        <v>842</v>
      </c>
      <c r="E47" s="139" t="s">
        <v>106</v>
      </c>
      <c r="F47" s="133" t="s">
        <v>843</v>
      </c>
      <c r="G47" s="126"/>
      <c r="H47" s="126"/>
      <c r="I47" s="126"/>
      <c r="J47" s="127"/>
      <c r="K47" s="128">
        <f>$M$35*'Electricity EFs'!B13</f>
        <v>0.0004561256213</v>
      </c>
      <c r="L47" s="129"/>
      <c r="M47" s="129"/>
      <c r="N47" s="126"/>
      <c r="O47" s="116"/>
      <c r="P47" s="123"/>
      <c r="Q47" s="116"/>
      <c r="R47" s="116"/>
      <c r="S47" s="116"/>
      <c r="T47" s="116"/>
      <c r="U47" s="116"/>
      <c r="V47" s="116"/>
      <c r="W47" s="116"/>
      <c r="X47" s="116"/>
      <c r="Y47" s="116"/>
      <c r="Z47" s="116"/>
    </row>
    <row r="48" hidden="1">
      <c r="A48" s="126" t="s">
        <v>13</v>
      </c>
      <c r="B48" s="140" t="s">
        <v>701</v>
      </c>
      <c r="C48" s="135" t="s">
        <v>721</v>
      </c>
      <c r="D48" s="139" t="s">
        <v>842</v>
      </c>
      <c r="E48" s="139" t="s">
        <v>106</v>
      </c>
      <c r="F48" s="133" t="s">
        <v>843</v>
      </c>
      <c r="G48" s="126"/>
      <c r="H48" s="126"/>
      <c r="I48" s="126"/>
      <c r="J48" s="127"/>
      <c r="K48" s="128">
        <f>$M$35*'Electricity EFs'!B14</f>
        <v>0.001674292169</v>
      </c>
      <c r="L48" s="129"/>
      <c r="M48" s="129"/>
      <c r="N48" s="126"/>
      <c r="O48" s="116"/>
      <c r="P48" s="123"/>
      <c r="Q48" s="116"/>
      <c r="R48" s="116"/>
      <c r="S48" s="116"/>
      <c r="T48" s="116"/>
      <c r="U48" s="116"/>
      <c r="V48" s="116"/>
      <c r="W48" s="116"/>
      <c r="X48" s="116"/>
      <c r="Y48" s="116"/>
      <c r="Z48" s="116"/>
    </row>
    <row r="49" hidden="1">
      <c r="A49" s="133"/>
      <c r="B49" s="140" t="s">
        <v>701</v>
      </c>
      <c r="C49" s="135" t="s">
        <v>746</v>
      </c>
      <c r="D49" s="139" t="s">
        <v>842</v>
      </c>
      <c r="E49" s="139" t="s">
        <v>106</v>
      </c>
      <c r="F49" s="133" t="s">
        <v>843</v>
      </c>
      <c r="G49" s="133" t="s">
        <v>844</v>
      </c>
      <c r="H49" s="133">
        <v>92.23</v>
      </c>
      <c r="I49" s="133" t="s">
        <v>845</v>
      </c>
      <c r="J49" s="142" t="s">
        <v>846</v>
      </c>
      <c r="K49" s="143"/>
      <c r="L49" s="133" t="s">
        <v>847</v>
      </c>
      <c r="M49" s="133">
        <f>0.15/92.24</f>
        <v>0.001626192541</v>
      </c>
      <c r="N49" s="133" t="s">
        <v>848</v>
      </c>
      <c r="O49" s="116"/>
      <c r="P49" s="144" t="s">
        <v>850</v>
      </c>
      <c r="Q49" s="116"/>
      <c r="R49" s="116"/>
      <c r="S49" s="116"/>
      <c r="T49" s="116"/>
      <c r="U49" s="116"/>
      <c r="V49" s="116"/>
      <c r="W49" s="116"/>
      <c r="X49" s="116"/>
      <c r="Y49" s="116"/>
      <c r="Z49" s="116"/>
    </row>
    <row r="50" hidden="1">
      <c r="A50" s="126" t="s">
        <v>98</v>
      </c>
      <c r="B50" s="140" t="s">
        <v>701</v>
      </c>
      <c r="C50" s="135" t="s">
        <v>746</v>
      </c>
      <c r="D50" s="139" t="s">
        <v>842</v>
      </c>
      <c r="E50" s="139" t="s">
        <v>106</v>
      </c>
      <c r="F50" s="133" t="s">
        <v>843</v>
      </c>
      <c r="G50" s="126"/>
      <c r="H50" s="126"/>
      <c r="I50" s="126"/>
      <c r="J50" s="127"/>
      <c r="K50" s="128">
        <f>$M$49*'Electricity EFs'!B2</f>
        <v>0.001358673035</v>
      </c>
      <c r="L50" s="129"/>
      <c r="M50" s="129"/>
      <c r="N50" s="126"/>
      <c r="O50" s="116"/>
      <c r="P50" s="123"/>
      <c r="Q50" s="116"/>
      <c r="R50" s="116"/>
      <c r="S50" s="116"/>
      <c r="T50" s="116"/>
      <c r="U50" s="116"/>
      <c r="V50" s="116"/>
      <c r="W50" s="116"/>
      <c r="X50" s="116"/>
      <c r="Y50" s="116"/>
      <c r="Z50" s="116"/>
    </row>
    <row r="51" hidden="1">
      <c r="A51" s="126" t="s">
        <v>816</v>
      </c>
      <c r="B51" s="140" t="s">
        <v>701</v>
      </c>
      <c r="C51" s="135" t="s">
        <v>746</v>
      </c>
      <c r="D51" s="139" t="s">
        <v>842</v>
      </c>
      <c r="E51" s="139" t="s">
        <v>106</v>
      </c>
      <c r="F51" s="133" t="s">
        <v>843</v>
      </c>
      <c r="G51" s="126"/>
      <c r="H51" s="126"/>
      <c r="I51" s="126"/>
      <c r="J51" s="127"/>
      <c r="K51" s="128">
        <f>$M$49*'Electricity EFs'!B3</f>
        <v>0.001023333102</v>
      </c>
      <c r="L51" s="129"/>
      <c r="M51" s="129"/>
      <c r="N51" s="126"/>
      <c r="O51" s="116"/>
      <c r="P51" s="123"/>
      <c r="Q51" s="116"/>
      <c r="R51" s="116"/>
      <c r="S51" s="116"/>
      <c r="T51" s="116"/>
      <c r="U51" s="116"/>
      <c r="V51" s="116"/>
      <c r="W51" s="116"/>
      <c r="X51" s="116"/>
      <c r="Y51" s="116"/>
      <c r="Z51" s="116"/>
    </row>
    <row r="52" hidden="1">
      <c r="A52" s="126" t="s">
        <v>28</v>
      </c>
      <c r="B52" s="140" t="s">
        <v>701</v>
      </c>
      <c r="C52" s="135" t="s">
        <v>746</v>
      </c>
      <c r="D52" s="139" t="s">
        <v>842</v>
      </c>
      <c r="E52" s="139" t="s">
        <v>106</v>
      </c>
      <c r="F52" s="133" t="s">
        <v>843</v>
      </c>
      <c r="G52" s="126"/>
      <c r="H52" s="126"/>
      <c r="I52" s="126"/>
      <c r="J52" s="127"/>
      <c r="K52" s="128">
        <f>$M$49*'Electricity EFs'!B4</f>
        <v>0.001100828033</v>
      </c>
      <c r="L52" s="129"/>
      <c r="M52" s="129"/>
      <c r="N52" s="126"/>
      <c r="O52" s="116"/>
      <c r="P52" s="123"/>
      <c r="Q52" s="116"/>
      <c r="R52" s="116"/>
      <c r="S52" s="116"/>
      <c r="T52" s="116"/>
      <c r="U52" s="116"/>
      <c r="V52" s="116"/>
      <c r="W52" s="116"/>
      <c r="X52" s="116"/>
      <c r="Y52" s="116"/>
      <c r="Z52" s="116"/>
    </row>
    <row r="53" hidden="1">
      <c r="A53" s="126" t="s">
        <v>817</v>
      </c>
      <c r="B53" s="140" t="s">
        <v>701</v>
      </c>
      <c r="C53" s="135" t="s">
        <v>746</v>
      </c>
      <c r="D53" s="139" t="s">
        <v>842</v>
      </c>
      <c r="E53" s="139" t="s">
        <v>106</v>
      </c>
      <c r="F53" s="133" t="s">
        <v>843</v>
      </c>
      <c r="G53" s="126"/>
      <c r="H53" s="126"/>
      <c r="I53" s="126"/>
      <c r="J53" s="127"/>
      <c r="K53" s="128">
        <f>$M$49*'Electricity EFs'!B5</f>
        <v>0.001076319684</v>
      </c>
      <c r="L53" s="129"/>
      <c r="M53" s="129"/>
      <c r="N53" s="126"/>
      <c r="O53" s="116"/>
      <c r="P53" s="123"/>
      <c r="Q53" s="116"/>
      <c r="R53" s="116"/>
      <c r="S53" s="116"/>
      <c r="T53" s="116"/>
      <c r="U53" s="116"/>
      <c r="V53" s="116"/>
      <c r="W53" s="116"/>
      <c r="X53" s="116"/>
      <c r="Y53" s="116"/>
      <c r="Z53" s="116"/>
    </row>
    <row r="54" hidden="1">
      <c r="A54" s="126" t="s">
        <v>818</v>
      </c>
      <c r="B54" s="140" t="s">
        <v>701</v>
      </c>
      <c r="C54" s="135" t="s">
        <v>746</v>
      </c>
      <c r="D54" s="139" t="s">
        <v>842</v>
      </c>
      <c r="E54" s="139" t="s">
        <v>106</v>
      </c>
      <c r="F54" s="133" t="s">
        <v>843</v>
      </c>
      <c r="G54" s="126"/>
      <c r="H54" s="126"/>
      <c r="I54" s="126"/>
      <c r="J54" s="127"/>
      <c r="K54" s="128">
        <f>$M$49*'Electricity EFs'!B6</f>
        <v>0.000125245776</v>
      </c>
      <c r="L54" s="129"/>
      <c r="M54" s="129"/>
      <c r="N54" s="126"/>
      <c r="O54" s="116"/>
      <c r="P54" s="123"/>
      <c r="Q54" s="116"/>
      <c r="R54" s="116"/>
      <c r="S54" s="116"/>
      <c r="T54" s="116"/>
      <c r="U54" s="116"/>
      <c r="V54" s="116"/>
      <c r="W54" s="116"/>
      <c r="X54" s="116"/>
      <c r="Y54" s="116"/>
      <c r="Z54" s="116"/>
    </row>
    <row r="55" hidden="1">
      <c r="A55" s="126" t="s">
        <v>819</v>
      </c>
      <c r="B55" s="140" t="s">
        <v>701</v>
      </c>
      <c r="C55" s="135" t="s">
        <v>746</v>
      </c>
      <c r="D55" s="139" t="s">
        <v>842</v>
      </c>
      <c r="E55" s="139" t="s">
        <v>106</v>
      </c>
      <c r="F55" s="133" t="s">
        <v>843</v>
      </c>
      <c r="G55" s="126"/>
      <c r="H55" s="126"/>
      <c r="I55" s="126"/>
      <c r="J55" s="127"/>
      <c r="K55" s="128">
        <f>$M$49*'Electricity EFs'!B7</f>
        <v>0.0007192619568</v>
      </c>
      <c r="L55" s="129"/>
      <c r="M55" s="129"/>
      <c r="N55" s="126"/>
      <c r="O55" s="116"/>
      <c r="P55" s="123"/>
      <c r="Q55" s="116"/>
      <c r="R55" s="116"/>
      <c r="S55" s="116"/>
      <c r="T55" s="116"/>
      <c r="U55" s="116"/>
      <c r="V55" s="116"/>
      <c r="W55" s="116"/>
      <c r="X55" s="116"/>
      <c r="Y55" s="116"/>
      <c r="Z55" s="116"/>
    </row>
    <row r="56" hidden="1">
      <c r="A56" s="126" t="s">
        <v>820</v>
      </c>
      <c r="B56" s="140" t="s">
        <v>701</v>
      </c>
      <c r="C56" s="135" t="s">
        <v>746</v>
      </c>
      <c r="D56" s="139" t="s">
        <v>842</v>
      </c>
      <c r="E56" s="139" t="s">
        <v>106</v>
      </c>
      <c r="F56" s="133" t="s">
        <v>843</v>
      </c>
      <c r="G56" s="126"/>
      <c r="H56" s="126"/>
      <c r="I56" s="126"/>
      <c r="J56" s="127"/>
      <c r="K56" s="128">
        <f>$M$49*'Electricity EFs'!B8</f>
        <v>0.001561443691</v>
      </c>
      <c r="L56" s="129"/>
      <c r="M56" s="129"/>
      <c r="N56" s="126"/>
      <c r="O56" s="116"/>
      <c r="P56" s="123"/>
      <c r="Q56" s="116"/>
      <c r="R56" s="116"/>
      <c r="S56" s="116"/>
      <c r="T56" s="116"/>
      <c r="U56" s="116"/>
      <c r="V56" s="116"/>
      <c r="W56" s="116"/>
      <c r="X56" s="116"/>
      <c r="Y56" s="116"/>
      <c r="Z56" s="116"/>
    </row>
    <row r="57" hidden="1">
      <c r="A57" s="126" t="s">
        <v>821</v>
      </c>
      <c r="B57" s="140" t="s">
        <v>701</v>
      </c>
      <c r="C57" s="135" t="s">
        <v>746</v>
      </c>
      <c r="D57" s="139" t="s">
        <v>842</v>
      </c>
      <c r="E57" s="139" t="s">
        <v>106</v>
      </c>
      <c r="F57" s="133" t="s">
        <v>843</v>
      </c>
      <c r="G57" s="126"/>
      <c r="H57" s="126"/>
      <c r="I57" s="126"/>
      <c r="J57" s="127"/>
      <c r="K57" s="128">
        <f>$M$49*'Electricity EFs'!B9</f>
        <v>0.0003283453219</v>
      </c>
      <c r="L57" s="129"/>
      <c r="M57" s="129"/>
      <c r="N57" s="126"/>
      <c r="O57" s="116"/>
      <c r="P57" s="123"/>
      <c r="Q57" s="116"/>
      <c r="R57" s="116"/>
      <c r="S57" s="116"/>
      <c r="T57" s="116"/>
      <c r="U57" s="116"/>
      <c r="V57" s="116"/>
      <c r="W57" s="116"/>
      <c r="X57" s="116"/>
      <c r="Y57" s="116"/>
      <c r="Z57" s="116"/>
    </row>
    <row r="58" hidden="1">
      <c r="A58" s="126" t="s">
        <v>822</v>
      </c>
      <c r="B58" s="140" t="s">
        <v>701</v>
      </c>
      <c r="C58" s="135" t="s">
        <v>746</v>
      </c>
      <c r="D58" s="139" t="s">
        <v>842</v>
      </c>
      <c r="E58" s="139" t="s">
        <v>106</v>
      </c>
      <c r="F58" s="133" t="s">
        <v>843</v>
      </c>
      <c r="G58" s="126"/>
      <c r="H58" s="126"/>
      <c r="I58" s="126"/>
      <c r="J58" s="127"/>
      <c r="K58" s="128">
        <f>$M$49*'Electricity EFs'!B10</f>
        <v>0.001253099856</v>
      </c>
      <c r="L58" s="129"/>
      <c r="M58" s="129"/>
      <c r="N58" s="126"/>
      <c r="O58" s="116"/>
      <c r="P58" s="123"/>
      <c r="Q58" s="116"/>
      <c r="R58" s="116"/>
      <c r="S58" s="116"/>
      <c r="T58" s="116"/>
      <c r="U58" s="116"/>
      <c r="V58" s="116"/>
      <c r="W58" s="116"/>
      <c r="X58" s="116"/>
      <c r="Y58" s="116"/>
      <c r="Z58" s="116"/>
    </row>
    <row r="59" hidden="1">
      <c r="A59" s="126" t="s">
        <v>823</v>
      </c>
      <c r="B59" s="140" t="s">
        <v>701</v>
      </c>
      <c r="C59" s="135" t="s">
        <v>746</v>
      </c>
      <c r="D59" s="139" t="s">
        <v>842</v>
      </c>
      <c r="E59" s="139" t="s">
        <v>106</v>
      </c>
      <c r="F59" s="133" t="s">
        <v>843</v>
      </c>
      <c r="G59" s="126"/>
      <c r="H59" s="126"/>
      <c r="I59" s="126"/>
      <c r="J59" s="127"/>
      <c r="K59" s="128">
        <f>$M$49*'Electricity EFs'!B11</f>
        <v>0.0007843827646</v>
      </c>
      <c r="L59" s="129"/>
      <c r="M59" s="129"/>
      <c r="N59" s="126"/>
      <c r="O59" s="116"/>
      <c r="P59" s="123"/>
      <c r="Q59" s="116"/>
      <c r="R59" s="116"/>
      <c r="S59" s="116"/>
      <c r="T59" s="116"/>
      <c r="U59" s="116"/>
      <c r="V59" s="116"/>
      <c r="W59" s="116"/>
      <c r="X59" s="116"/>
      <c r="Y59" s="116"/>
      <c r="Z59" s="116"/>
    </row>
    <row r="60" hidden="1">
      <c r="A60" s="126" t="s">
        <v>142</v>
      </c>
      <c r="B60" s="140" t="s">
        <v>701</v>
      </c>
      <c r="C60" s="135" t="s">
        <v>746</v>
      </c>
      <c r="D60" s="139" t="s">
        <v>842</v>
      </c>
      <c r="E60" s="139" t="s">
        <v>106</v>
      </c>
      <c r="F60" s="133" t="s">
        <v>843</v>
      </c>
      <c r="G60" s="126"/>
      <c r="H60" s="126"/>
      <c r="I60" s="126"/>
      <c r="J60" s="127"/>
      <c r="K60" s="128">
        <f>$M$49*'Electricity EFs'!B12</f>
        <v>0.002337857938</v>
      </c>
      <c r="L60" s="129"/>
      <c r="M60" s="129"/>
      <c r="N60" s="126"/>
      <c r="O60" s="116"/>
      <c r="P60" s="123"/>
      <c r="Q60" s="116"/>
      <c r="R60" s="116"/>
      <c r="S60" s="116"/>
      <c r="T60" s="116"/>
      <c r="U60" s="116"/>
      <c r="V60" s="116"/>
      <c r="W60" s="116"/>
      <c r="X60" s="116"/>
      <c r="Y60" s="116"/>
      <c r="Z60" s="116"/>
    </row>
    <row r="61" hidden="1">
      <c r="A61" s="126" t="s">
        <v>824</v>
      </c>
      <c r="B61" s="140" t="s">
        <v>701</v>
      </c>
      <c r="C61" s="135" t="s">
        <v>746</v>
      </c>
      <c r="D61" s="139" t="s">
        <v>842</v>
      </c>
      <c r="E61" s="139" t="s">
        <v>106</v>
      </c>
      <c r="F61" s="133" t="s">
        <v>843</v>
      </c>
      <c r="G61" s="126"/>
      <c r="H61" s="126"/>
      <c r="I61" s="126"/>
      <c r="J61" s="127"/>
      <c r="K61" s="128">
        <f>$M$49*'Electricity EFs'!B13</f>
        <v>0.0004561256213</v>
      </c>
      <c r="L61" s="129"/>
      <c r="M61" s="129"/>
      <c r="N61" s="126"/>
      <c r="O61" s="116"/>
      <c r="P61" s="123"/>
      <c r="Q61" s="116"/>
      <c r="R61" s="116"/>
      <c r="S61" s="116"/>
      <c r="T61" s="116"/>
      <c r="U61" s="116"/>
      <c r="V61" s="116"/>
      <c r="W61" s="116"/>
      <c r="X61" s="116"/>
      <c r="Y61" s="116"/>
      <c r="Z61" s="116"/>
    </row>
    <row r="62" hidden="1">
      <c r="A62" s="126" t="s">
        <v>13</v>
      </c>
      <c r="B62" s="140" t="s">
        <v>701</v>
      </c>
      <c r="C62" s="135" t="s">
        <v>746</v>
      </c>
      <c r="D62" s="139" t="s">
        <v>842</v>
      </c>
      <c r="E62" s="139" t="s">
        <v>106</v>
      </c>
      <c r="F62" s="133" t="s">
        <v>843</v>
      </c>
      <c r="G62" s="126"/>
      <c r="H62" s="126"/>
      <c r="I62" s="126"/>
      <c r="J62" s="127"/>
      <c r="K62" s="128">
        <f>$M$49*'Electricity EFs'!B14</f>
        <v>0.001674292169</v>
      </c>
      <c r="L62" s="129"/>
      <c r="M62" s="129"/>
      <c r="N62" s="126"/>
      <c r="O62" s="116"/>
      <c r="P62" s="123"/>
      <c r="Q62" s="116"/>
      <c r="R62" s="116"/>
      <c r="S62" s="116"/>
      <c r="T62" s="116"/>
      <c r="U62" s="116"/>
      <c r="V62" s="116"/>
      <c r="W62" s="116"/>
      <c r="X62" s="116"/>
      <c r="Y62" s="116"/>
      <c r="Z62" s="116"/>
    </row>
    <row r="63" hidden="1">
      <c r="A63" s="133"/>
      <c r="B63" s="140" t="s">
        <v>701</v>
      </c>
      <c r="C63" s="135" t="s">
        <v>759</v>
      </c>
      <c r="D63" s="139" t="s">
        <v>842</v>
      </c>
      <c r="E63" s="139" t="s">
        <v>106</v>
      </c>
      <c r="F63" s="133" t="s">
        <v>843</v>
      </c>
      <c r="G63" s="133" t="s">
        <v>844</v>
      </c>
      <c r="H63" s="133">
        <v>92.23</v>
      </c>
      <c r="I63" s="133" t="s">
        <v>845</v>
      </c>
      <c r="J63" s="142" t="s">
        <v>846</v>
      </c>
      <c r="K63" s="143"/>
      <c r="L63" s="133" t="s">
        <v>847</v>
      </c>
      <c r="M63" s="133">
        <f>0.15/92.24</f>
        <v>0.001626192541</v>
      </c>
      <c r="N63" s="133" t="s">
        <v>848</v>
      </c>
      <c r="O63" s="116"/>
      <c r="P63" s="144" t="s">
        <v>850</v>
      </c>
      <c r="Q63" s="116"/>
      <c r="R63" s="116"/>
      <c r="S63" s="116"/>
      <c r="T63" s="116"/>
      <c r="U63" s="116"/>
      <c r="V63" s="116"/>
      <c r="W63" s="116"/>
      <c r="X63" s="116"/>
      <c r="Y63" s="116"/>
      <c r="Z63" s="116"/>
    </row>
    <row r="64" hidden="1">
      <c r="A64" s="126" t="s">
        <v>98</v>
      </c>
      <c r="B64" s="140" t="s">
        <v>701</v>
      </c>
      <c r="C64" s="135" t="s">
        <v>759</v>
      </c>
      <c r="D64" s="139" t="s">
        <v>842</v>
      </c>
      <c r="E64" s="139" t="s">
        <v>106</v>
      </c>
      <c r="F64" s="133" t="s">
        <v>843</v>
      </c>
      <c r="G64" s="126"/>
      <c r="H64" s="126"/>
      <c r="I64" s="126"/>
      <c r="J64" s="127"/>
      <c r="K64" s="128">
        <f>$M$63*'Electricity EFs'!B2</f>
        <v>0.001358673035</v>
      </c>
      <c r="L64" s="129"/>
      <c r="M64" s="129"/>
      <c r="N64" s="126"/>
      <c r="O64" s="116"/>
      <c r="P64" s="123"/>
      <c r="Q64" s="116"/>
      <c r="R64" s="116"/>
      <c r="S64" s="116"/>
      <c r="T64" s="116"/>
      <c r="U64" s="116"/>
      <c r="V64" s="116"/>
      <c r="W64" s="116"/>
      <c r="X64" s="116"/>
      <c r="Y64" s="116"/>
      <c r="Z64" s="116"/>
    </row>
    <row r="65" hidden="1">
      <c r="A65" s="126" t="s">
        <v>816</v>
      </c>
      <c r="B65" s="140" t="s">
        <v>701</v>
      </c>
      <c r="C65" s="135" t="s">
        <v>759</v>
      </c>
      <c r="D65" s="139" t="s">
        <v>842</v>
      </c>
      <c r="E65" s="139" t="s">
        <v>106</v>
      </c>
      <c r="F65" s="133" t="s">
        <v>843</v>
      </c>
      <c r="G65" s="126"/>
      <c r="H65" s="126"/>
      <c r="I65" s="126"/>
      <c r="J65" s="127"/>
      <c r="K65" s="128">
        <f>$M$63*'Electricity EFs'!B3</f>
        <v>0.001023333102</v>
      </c>
      <c r="L65" s="129"/>
      <c r="M65" s="129"/>
      <c r="N65" s="126"/>
      <c r="O65" s="116"/>
      <c r="P65" s="123"/>
      <c r="Q65" s="116"/>
      <c r="R65" s="116"/>
      <c r="S65" s="116"/>
      <c r="T65" s="116"/>
      <c r="U65" s="116"/>
      <c r="V65" s="116"/>
      <c r="W65" s="116"/>
      <c r="X65" s="116"/>
      <c r="Y65" s="116"/>
      <c r="Z65" s="116"/>
    </row>
    <row r="66" hidden="1">
      <c r="A66" s="126" t="s">
        <v>28</v>
      </c>
      <c r="B66" s="140" t="s">
        <v>701</v>
      </c>
      <c r="C66" s="135" t="s">
        <v>759</v>
      </c>
      <c r="D66" s="139" t="s">
        <v>842</v>
      </c>
      <c r="E66" s="139" t="s">
        <v>106</v>
      </c>
      <c r="F66" s="133" t="s">
        <v>843</v>
      </c>
      <c r="G66" s="126"/>
      <c r="H66" s="126"/>
      <c r="I66" s="126"/>
      <c r="J66" s="127"/>
      <c r="K66" s="128">
        <f>$M$63*'Electricity EFs'!B4</f>
        <v>0.001100828033</v>
      </c>
      <c r="L66" s="129"/>
      <c r="M66" s="129"/>
      <c r="N66" s="126"/>
      <c r="O66" s="116"/>
      <c r="P66" s="123"/>
      <c r="Q66" s="116"/>
      <c r="R66" s="116"/>
      <c r="S66" s="116"/>
      <c r="T66" s="116"/>
      <c r="U66" s="116"/>
      <c r="V66" s="116"/>
      <c r="W66" s="116"/>
      <c r="X66" s="116"/>
      <c r="Y66" s="116"/>
      <c r="Z66" s="116"/>
    </row>
    <row r="67" hidden="1">
      <c r="A67" s="126" t="s">
        <v>817</v>
      </c>
      <c r="B67" s="140" t="s">
        <v>701</v>
      </c>
      <c r="C67" s="135" t="s">
        <v>759</v>
      </c>
      <c r="D67" s="139" t="s">
        <v>842</v>
      </c>
      <c r="E67" s="139" t="s">
        <v>106</v>
      </c>
      <c r="F67" s="133" t="s">
        <v>843</v>
      </c>
      <c r="G67" s="126"/>
      <c r="H67" s="126"/>
      <c r="I67" s="126"/>
      <c r="J67" s="127"/>
      <c r="K67" s="128">
        <f>$M$63*'Electricity EFs'!B5</f>
        <v>0.001076319684</v>
      </c>
      <c r="L67" s="129"/>
      <c r="M67" s="129"/>
      <c r="N67" s="126"/>
      <c r="O67" s="116"/>
      <c r="P67" s="123"/>
      <c r="Q67" s="116"/>
      <c r="R67" s="116"/>
      <c r="S67" s="116"/>
      <c r="T67" s="116"/>
      <c r="U67" s="116"/>
      <c r="V67" s="116"/>
      <c r="W67" s="116"/>
      <c r="X67" s="116"/>
      <c r="Y67" s="116"/>
      <c r="Z67" s="116"/>
    </row>
    <row r="68" hidden="1">
      <c r="A68" s="126" t="s">
        <v>818</v>
      </c>
      <c r="B68" s="140" t="s">
        <v>701</v>
      </c>
      <c r="C68" s="135" t="s">
        <v>759</v>
      </c>
      <c r="D68" s="139" t="s">
        <v>842</v>
      </c>
      <c r="E68" s="139" t="s">
        <v>106</v>
      </c>
      <c r="F68" s="133" t="s">
        <v>843</v>
      </c>
      <c r="G68" s="126"/>
      <c r="H68" s="126"/>
      <c r="I68" s="126"/>
      <c r="J68" s="127"/>
      <c r="K68" s="128">
        <f>$M$63*'Electricity EFs'!B6</f>
        <v>0.000125245776</v>
      </c>
      <c r="L68" s="129"/>
      <c r="M68" s="129"/>
      <c r="N68" s="126"/>
      <c r="O68" s="116"/>
      <c r="P68" s="123"/>
      <c r="Q68" s="116"/>
      <c r="R68" s="116"/>
      <c r="S68" s="116"/>
      <c r="T68" s="116"/>
      <c r="U68" s="116"/>
      <c r="V68" s="116"/>
      <c r="W68" s="116"/>
      <c r="X68" s="116"/>
      <c r="Y68" s="116"/>
      <c r="Z68" s="116"/>
    </row>
    <row r="69" hidden="1">
      <c r="A69" s="126" t="s">
        <v>819</v>
      </c>
      <c r="B69" s="140" t="s">
        <v>701</v>
      </c>
      <c r="C69" s="135" t="s">
        <v>759</v>
      </c>
      <c r="D69" s="139" t="s">
        <v>842</v>
      </c>
      <c r="E69" s="139" t="s">
        <v>106</v>
      </c>
      <c r="F69" s="133" t="s">
        <v>843</v>
      </c>
      <c r="G69" s="126"/>
      <c r="H69" s="126"/>
      <c r="I69" s="126"/>
      <c r="J69" s="127"/>
      <c r="K69" s="128">
        <f>$M$63*'Electricity EFs'!B7</f>
        <v>0.0007192619568</v>
      </c>
      <c r="L69" s="129"/>
      <c r="M69" s="129"/>
      <c r="N69" s="126"/>
      <c r="O69" s="116"/>
      <c r="P69" s="123"/>
      <c r="Q69" s="116"/>
      <c r="R69" s="116"/>
      <c r="S69" s="116"/>
      <c r="T69" s="116"/>
      <c r="U69" s="116"/>
      <c r="V69" s="116"/>
      <c r="W69" s="116"/>
      <c r="X69" s="116"/>
      <c r="Y69" s="116"/>
      <c r="Z69" s="116"/>
    </row>
    <row r="70" hidden="1">
      <c r="A70" s="126" t="s">
        <v>820</v>
      </c>
      <c r="B70" s="140" t="s">
        <v>701</v>
      </c>
      <c r="C70" s="135" t="s">
        <v>759</v>
      </c>
      <c r="D70" s="139" t="s">
        <v>842</v>
      </c>
      <c r="E70" s="139" t="s">
        <v>106</v>
      </c>
      <c r="F70" s="133" t="s">
        <v>843</v>
      </c>
      <c r="G70" s="126"/>
      <c r="H70" s="126"/>
      <c r="I70" s="126"/>
      <c r="J70" s="127"/>
      <c r="K70" s="128">
        <f>$M$63*'Electricity EFs'!B8</f>
        <v>0.001561443691</v>
      </c>
      <c r="L70" s="129"/>
      <c r="M70" s="129"/>
      <c r="N70" s="126"/>
      <c r="O70" s="116"/>
      <c r="P70" s="123"/>
      <c r="Q70" s="116"/>
      <c r="R70" s="116"/>
      <c r="S70" s="116"/>
      <c r="T70" s="116"/>
      <c r="U70" s="116"/>
      <c r="V70" s="116"/>
      <c r="W70" s="116"/>
      <c r="X70" s="116"/>
      <c r="Y70" s="116"/>
      <c r="Z70" s="116"/>
    </row>
    <row r="71" hidden="1">
      <c r="A71" s="126" t="s">
        <v>821</v>
      </c>
      <c r="B71" s="140" t="s">
        <v>701</v>
      </c>
      <c r="C71" s="135" t="s">
        <v>759</v>
      </c>
      <c r="D71" s="139" t="s">
        <v>842</v>
      </c>
      <c r="E71" s="139" t="s">
        <v>106</v>
      </c>
      <c r="F71" s="133" t="s">
        <v>843</v>
      </c>
      <c r="G71" s="126"/>
      <c r="H71" s="126"/>
      <c r="I71" s="126"/>
      <c r="J71" s="127"/>
      <c r="K71" s="128">
        <f>$M$63*'Electricity EFs'!B9</f>
        <v>0.0003283453219</v>
      </c>
      <c r="L71" s="129"/>
      <c r="M71" s="129"/>
      <c r="N71" s="126"/>
      <c r="O71" s="116"/>
      <c r="P71" s="123"/>
      <c r="Q71" s="116"/>
      <c r="R71" s="116"/>
      <c r="S71" s="116"/>
      <c r="T71" s="116"/>
      <c r="U71" s="116"/>
      <c r="V71" s="116"/>
      <c r="W71" s="116"/>
      <c r="X71" s="116"/>
      <c r="Y71" s="116"/>
      <c r="Z71" s="116"/>
    </row>
    <row r="72" hidden="1">
      <c r="A72" s="126" t="s">
        <v>822</v>
      </c>
      <c r="B72" s="140" t="s">
        <v>701</v>
      </c>
      <c r="C72" s="135" t="s">
        <v>759</v>
      </c>
      <c r="D72" s="139" t="s">
        <v>842</v>
      </c>
      <c r="E72" s="139" t="s">
        <v>106</v>
      </c>
      <c r="F72" s="133" t="s">
        <v>843</v>
      </c>
      <c r="G72" s="126"/>
      <c r="H72" s="126"/>
      <c r="I72" s="126"/>
      <c r="J72" s="127"/>
      <c r="K72" s="128">
        <f>$M$63*'Electricity EFs'!B10</f>
        <v>0.001253099856</v>
      </c>
      <c r="L72" s="129"/>
      <c r="M72" s="129"/>
      <c r="N72" s="126"/>
      <c r="O72" s="116"/>
      <c r="P72" s="123"/>
      <c r="Q72" s="116"/>
      <c r="R72" s="116"/>
      <c r="S72" s="116"/>
      <c r="T72" s="116"/>
      <c r="U72" s="116"/>
      <c r="V72" s="116"/>
      <c r="W72" s="116"/>
      <c r="X72" s="116"/>
      <c r="Y72" s="116"/>
      <c r="Z72" s="116"/>
    </row>
    <row r="73" hidden="1">
      <c r="A73" s="126" t="s">
        <v>823</v>
      </c>
      <c r="B73" s="140" t="s">
        <v>701</v>
      </c>
      <c r="C73" s="135" t="s">
        <v>759</v>
      </c>
      <c r="D73" s="139" t="s">
        <v>842</v>
      </c>
      <c r="E73" s="139" t="s">
        <v>106</v>
      </c>
      <c r="F73" s="133" t="s">
        <v>843</v>
      </c>
      <c r="G73" s="126"/>
      <c r="H73" s="126"/>
      <c r="I73" s="126"/>
      <c r="J73" s="127"/>
      <c r="K73" s="128">
        <f>$M$63*'Electricity EFs'!B11</f>
        <v>0.0007843827646</v>
      </c>
      <c r="L73" s="129"/>
      <c r="M73" s="129"/>
      <c r="N73" s="126"/>
      <c r="O73" s="116"/>
      <c r="P73" s="123"/>
      <c r="Q73" s="116"/>
      <c r="R73" s="116"/>
      <c r="S73" s="116"/>
      <c r="T73" s="116"/>
      <c r="U73" s="116"/>
      <c r="V73" s="116"/>
      <c r="W73" s="116"/>
      <c r="X73" s="116"/>
      <c r="Y73" s="116"/>
      <c r="Z73" s="116"/>
    </row>
    <row r="74" hidden="1">
      <c r="A74" s="126" t="s">
        <v>142</v>
      </c>
      <c r="B74" s="140" t="s">
        <v>701</v>
      </c>
      <c r="C74" s="135" t="s">
        <v>759</v>
      </c>
      <c r="D74" s="139" t="s">
        <v>842</v>
      </c>
      <c r="E74" s="139" t="s">
        <v>106</v>
      </c>
      <c r="F74" s="133" t="s">
        <v>843</v>
      </c>
      <c r="G74" s="126"/>
      <c r="H74" s="126"/>
      <c r="I74" s="126"/>
      <c r="J74" s="127"/>
      <c r="K74" s="128">
        <f>$M$63*'Electricity EFs'!B12</f>
        <v>0.002337857938</v>
      </c>
      <c r="L74" s="129"/>
      <c r="M74" s="129"/>
      <c r="N74" s="126"/>
      <c r="O74" s="116"/>
      <c r="P74" s="123"/>
      <c r="Q74" s="116"/>
      <c r="R74" s="116"/>
      <c r="S74" s="116"/>
      <c r="T74" s="116"/>
      <c r="U74" s="116"/>
      <c r="V74" s="116"/>
      <c r="W74" s="116"/>
      <c r="X74" s="116"/>
      <c r="Y74" s="116"/>
      <c r="Z74" s="116"/>
    </row>
    <row r="75" hidden="1">
      <c r="A75" s="126" t="s">
        <v>824</v>
      </c>
      <c r="B75" s="140" t="s">
        <v>701</v>
      </c>
      <c r="C75" s="135" t="s">
        <v>759</v>
      </c>
      <c r="D75" s="139" t="s">
        <v>842</v>
      </c>
      <c r="E75" s="139" t="s">
        <v>106</v>
      </c>
      <c r="F75" s="133" t="s">
        <v>843</v>
      </c>
      <c r="G75" s="126"/>
      <c r="H75" s="126"/>
      <c r="I75" s="126"/>
      <c r="J75" s="127"/>
      <c r="K75" s="128">
        <f>$M$63*'Electricity EFs'!B13</f>
        <v>0.0004561256213</v>
      </c>
      <c r="L75" s="129"/>
      <c r="M75" s="129"/>
      <c r="N75" s="126"/>
      <c r="O75" s="116"/>
      <c r="P75" s="123"/>
      <c r="Q75" s="116"/>
      <c r="R75" s="116"/>
      <c r="S75" s="116"/>
      <c r="T75" s="116"/>
      <c r="U75" s="116"/>
      <c r="V75" s="116"/>
      <c r="W75" s="116"/>
      <c r="X75" s="116"/>
      <c r="Y75" s="116"/>
      <c r="Z75" s="116"/>
    </row>
    <row r="76" hidden="1">
      <c r="A76" s="126" t="s">
        <v>13</v>
      </c>
      <c r="B76" s="140" t="s">
        <v>701</v>
      </c>
      <c r="C76" s="135" t="s">
        <v>759</v>
      </c>
      <c r="D76" s="139" t="s">
        <v>842</v>
      </c>
      <c r="E76" s="139" t="s">
        <v>106</v>
      </c>
      <c r="F76" s="133" t="s">
        <v>843</v>
      </c>
      <c r="G76" s="126"/>
      <c r="H76" s="126"/>
      <c r="I76" s="126"/>
      <c r="J76" s="127"/>
      <c r="K76" s="128">
        <f>$M$63*'Electricity EFs'!B14</f>
        <v>0.001674292169</v>
      </c>
      <c r="L76" s="129"/>
      <c r="M76" s="129"/>
      <c r="N76" s="126"/>
      <c r="O76" s="116"/>
      <c r="P76" s="123"/>
      <c r="Q76" s="116"/>
      <c r="R76" s="116"/>
      <c r="S76" s="116"/>
      <c r="T76" s="116"/>
      <c r="U76" s="116"/>
      <c r="V76" s="116"/>
      <c r="W76" s="116"/>
      <c r="X76" s="116"/>
      <c r="Y76" s="116"/>
      <c r="Z76" s="116"/>
    </row>
    <row r="77">
      <c r="A77" s="133" t="s">
        <v>836</v>
      </c>
      <c r="B77" s="140" t="s">
        <v>701</v>
      </c>
      <c r="C77" s="135" t="s">
        <v>765</v>
      </c>
      <c r="D77" s="133" t="s">
        <v>837</v>
      </c>
      <c r="E77" s="133" t="s">
        <v>808</v>
      </c>
      <c r="F77" s="133" t="s">
        <v>838</v>
      </c>
      <c r="G77" s="133" t="s">
        <v>839</v>
      </c>
      <c r="H77" s="133"/>
      <c r="I77" s="133"/>
      <c r="J77" s="145" t="s">
        <v>840</v>
      </c>
      <c r="K77" s="137">
        <v>0.803812633879634</v>
      </c>
      <c r="L77" s="133"/>
      <c r="M77" s="133"/>
      <c r="N77" s="133" t="s">
        <v>18</v>
      </c>
      <c r="O77" s="116"/>
      <c r="P77" s="133" t="s">
        <v>808</v>
      </c>
      <c r="Q77" s="116"/>
      <c r="R77" s="116"/>
      <c r="S77" s="116"/>
      <c r="T77" s="116"/>
      <c r="U77" s="116"/>
      <c r="V77" s="116"/>
      <c r="W77" s="116"/>
      <c r="X77" s="116"/>
      <c r="Y77" s="116"/>
      <c r="Z77" s="116"/>
    </row>
    <row r="78">
      <c r="A78" s="133" t="s">
        <v>806</v>
      </c>
      <c r="B78" s="140" t="s">
        <v>701</v>
      </c>
      <c r="C78" s="135" t="s">
        <v>765</v>
      </c>
      <c r="D78" s="133" t="s">
        <v>837</v>
      </c>
      <c r="E78" s="133" t="s">
        <v>808</v>
      </c>
      <c r="F78" s="133" t="s">
        <v>838</v>
      </c>
      <c r="G78" s="133" t="s">
        <v>839</v>
      </c>
      <c r="H78" s="133"/>
      <c r="I78" s="133"/>
      <c r="J78" s="136" t="s">
        <v>841</v>
      </c>
      <c r="K78" s="137">
        <v>0.964683850655439</v>
      </c>
      <c r="L78" s="133"/>
      <c r="M78" s="133"/>
      <c r="N78" s="133" t="s">
        <v>18</v>
      </c>
      <c r="O78" s="116"/>
      <c r="P78" s="133" t="s">
        <v>808</v>
      </c>
      <c r="Q78" s="116"/>
      <c r="R78" s="116"/>
      <c r="S78" s="116"/>
      <c r="T78" s="116"/>
      <c r="U78" s="116"/>
      <c r="V78" s="116"/>
      <c r="W78" s="116"/>
      <c r="X78" s="116"/>
      <c r="Y78" s="116"/>
      <c r="Z78" s="116"/>
    </row>
    <row r="79">
      <c r="A79" s="133" t="s">
        <v>836</v>
      </c>
      <c r="B79" s="140" t="s">
        <v>701</v>
      </c>
      <c r="C79" s="135" t="s">
        <v>770</v>
      </c>
      <c r="D79" s="133" t="s">
        <v>837</v>
      </c>
      <c r="E79" s="133" t="s">
        <v>808</v>
      </c>
      <c r="F79" s="133" t="s">
        <v>838</v>
      </c>
      <c r="G79" s="133" t="s">
        <v>839</v>
      </c>
      <c r="H79" s="133"/>
      <c r="I79" s="133"/>
      <c r="J79" s="136" t="s">
        <v>840</v>
      </c>
      <c r="K79" s="137">
        <v>0.803812633879634</v>
      </c>
      <c r="L79" s="133"/>
      <c r="M79" s="133"/>
      <c r="N79" s="133" t="s">
        <v>18</v>
      </c>
      <c r="O79" s="116"/>
      <c r="P79" s="133" t="s">
        <v>808</v>
      </c>
      <c r="Q79" s="116"/>
      <c r="R79" s="116"/>
      <c r="S79" s="116"/>
      <c r="T79" s="116"/>
      <c r="U79" s="116"/>
      <c r="V79" s="116"/>
      <c r="W79" s="116"/>
      <c r="X79" s="116"/>
      <c r="Y79" s="116"/>
      <c r="Z79" s="116"/>
    </row>
    <row r="80">
      <c r="A80" s="133" t="s">
        <v>806</v>
      </c>
      <c r="B80" s="140" t="s">
        <v>701</v>
      </c>
      <c r="C80" s="135" t="s">
        <v>770</v>
      </c>
      <c r="D80" s="133" t="s">
        <v>837</v>
      </c>
      <c r="E80" s="133" t="s">
        <v>808</v>
      </c>
      <c r="F80" s="133" t="s">
        <v>838</v>
      </c>
      <c r="G80" s="133" t="s">
        <v>839</v>
      </c>
      <c r="H80" s="133"/>
      <c r="I80" s="133"/>
      <c r="J80" s="136" t="s">
        <v>841</v>
      </c>
      <c r="K80" s="137">
        <v>0.964683850655439</v>
      </c>
      <c r="L80" s="133"/>
      <c r="M80" s="133"/>
      <c r="N80" s="133" t="s">
        <v>18</v>
      </c>
      <c r="O80" s="116"/>
      <c r="P80" s="133" t="s">
        <v>808</v>
      </c>
      <c r="Q80" s="116"/>
      <c r="R80" s="116"/>
      <c r="S80" s="116"/>
      <c r="T80" s="116"/>
      <c r="U80" s="116"/>
      <c r="V80" s="116"/>
      <c r="W80" s="116"/>
      <c r="X80" s="116"/>
      <c r="Y80" s="116"/>
      <c r="Z80" s="116"/>
    </row>
    <row r="81" hidden="1">
      <c r="A81" s="146" t="s">
        <v>113</v>
      </c>
      <c r="B81" s="147" t="s">
        <v>137</v>
      </c>
      <c r="C81" s="148" t="s">
        <v>138</v>
      </c>
      <c r="D81" s="146" t="s">
        <v>851</v>
      </c>
      <c r="E81" s="149" t="s">
        <v>808</v>
      </c>
      <c r="F81" s="146" t="s">
        <v>852</v>
      </c>
      <c r="G81" s="146" t="s">
        <v>853</v>
      </c>
      <c r="H81" s="146">
        <v>1.0</v>
      </c>
      <c r="I81" s="146" t="s">
        <v>800</v>
      </c>
      <c r="J81" s="150" t="s">
        <v>854</v>
      </c>
      <c r="K81" s="151">
        <v>2.38954795698479</v>
      </c>
      <c r="L81" s="146"/>
      <c r="M81" s="146"/>
      <c r="N81" s="146" t="s">
        <v>855</v>
      </c>
      <c r="O81" s="116"/>
      <c r="P81" s="146" t="s">
        <v>808</v>
      </c>
      <c r="Q81" s="116"/>
      <c r="R81" s="116"/>
      <c r="S81" s="116"/>
      <c r="T81" s="116"/>
      <c r="U81" s="116"/>
      <c r="V81" s="116"/>
      <c r="W81" s="116"/>
      <c r="X81" s="116"/>
      <c r="Y81" s="116"/>
      <c r="Z81" s="116"/>
    </row>
    <row r="82" hidden="1">
      <c r="A82" s="146" t="s">
        <v>806</v>
      </c>
      <c r="B82" s="147" t="s">
        <v>137</v>
      </c>
      <c r="C82" s="148" t="s">
        <v>138</v>
      </c>
      <c r="D82" s="149" t="s">
        <v>851</v>
      </c>
      <c r="E82" s="149" t="s">
        <v>808</v>
      </c>
      <c r="F82" s="146" t="s">
        <v>852</v>
      </c>
      <c r="G82" s="146" t="s">
        <v>853</v>
      </c>
      <c r="H82" s="146">
        <v>1.0</v>
      </c>
      <c r="I82" s="146" t="s">
        <v>800</v>
      </c>
      <c r="J82" s="150" t="s">
        <v>856</v>
      </c>
      <c r="K82" s="151">
        <v>1.81778498140923</v>
      </c>
      <c r="L82" s="146"/>
      <c r="M82" s="146"/>
      <c r="N82" s="146" t="s">
        <v>855</v>
      </c>
      <c r="O82" s="116"/>
      <c r="P82" s="146" t="s">
        <v>808</v>
      </c>
      <c r="Q82" s="116"/>
      <c r="R82" s="116"/>
      <c r="S82" s="116"/>
      <c r="T82" s="116"/>
      <c r="U82" s="116"/>
      <c r="V82" s="116"/>
      <c r="W82" s="116"/>
      <c r="X82" s="116"/>
      <c r="Y82" s="116"/>
      <c r="Z82" s="116"/>
    </row>
    <row r="83">
      <c r="A83" s="146" t="s">
        <v>113</v>
      </c>
      <c r="B83" s="152" t="s">
        <v>137</v>
      </c>
      <c r="C83" s="153" t="s">
        <v>155</v>
      </c>
      <c r="D83" s="146" t="s">
        <v>857</v>
      </c>
      <c r="E83" s="133" t="s">
        <v>808</v>
      </c>
      <c r="F83" s="146" t="s">
        <v>858</v>
      </c>
      <c r="G83" s="146" t="s">
        <v>859</v>
      </c>
      <c r="H83" s="146">
        <v>1.0</v>
      </c>
      <c r="I83" s="146" t="s">
        <v>800</v>
      </c>
      <c r="J83" s="154" t="s">
        <v>860</v>
      </c>
      <c r="K83" s="151">
        <v>3.58558481366737</v>
      </c>
      <c r="L83" s="146"/>
      <c r="M83" s="146"/>
      <c r="N83" s="146" t="s">
        <v>18</v>
      </c>
      <c r="O83" s="116"/>
      <c r="P83" s="146" t="s">
        <v>861</v>
      </c>
      <c r="Q83" s="116"/>
      <c r="R83" s="116"/>
      <c r="S83" s="116"/>
      <c r="T83" s="116"/>
      <c r="U83" s="116"/>
      <c r="V83" s="116"/>
      <c r="W83" s="116"/>
      <c r="X83" s="116"/>
      <c r="Y83" s="116"/>
      <c r="Z83" s="116"/>
    </row>
    <row r="84">
      <c r="A84" s="146" t="s">
        <v>806</v>
      </c>
      <c r="B84" s="147" t="s">
        <v>137</v>
      </c>
      <c r="C84" s="153" t="s">
        <v>155</v>
      </c>
      <c r="D84" s="146" t="s">
        <v>857</v>
      </c>
      <c r="E84" s="133" t="s">
        <v>808</v>
      </c>
      <c r="F84" s="146" t="s">
        <v>858</v>
      </c>
      <c r="G84" s="146" t="s">
        <v>859</v>
      </c>
      <c r="H84" s="146">
        <v>1.0</v>
      </c>
      <c r="I84" s="146" t="s">
        <v>800</v>
      </c>
      <c r="J84" s="154" t="s">
        <v>860</v>
      </c>
      <c r="K84" s="151">
        <v>4.15734778924293</v>
      </c>
      <c r="L84" s="146"/>
      <c r="M84" s="146"/>
      <c r="N84" s="146" t="s">
        <v>18</v>
      </c>
      <c r="O84" s="116"/>
      <c r="P84" s="146" t="s">
        <v>862</v>
      </c>
      <c r="Q84" s="116"/>
      <c r="R84" s="116"/>
      <c r="S84" s="116"/>
      <c r="T84" s="116"/>
      <c r="U84" s="116"/>
      <c r="V84" s="116"/>
      <c r="W84" s="116"/>
      <c r="X84" s="116"/>
      <c r="Y84" s="116"/>
      <c r="Z84" s="116"/>
    </row>
    <row r="85">
      <c r="A85" s="146" t="s">
        <v>113</v>
      </c>
      <c r="B85" s="147" t="s">
        <v>137</v>
      </c>
      <c r="C85" s="153" t="s">
        <v>165</v>
      </c>
      <c r="D85" s="146" t="s">
        <v>851</v>
      </c>
      <c r="E85" s="133" t="s">
        <v>808</v>
      </c>
      <c r="F85" s="146" t="s">
        <v>852</v>
      </c>
      <c r="G85" s="146" t="s">
        <v>853</v>
      </c>
      <c r="H85" s="146">
        <v>1.0</v>
      </c>
      <c r="I85" s="146" t="s">
        <v>800</v>
      </c>
      <c r="J85" s="154" t="s">
        <v>854</v>
      </c>
      <c r="K85" s="151">
        <v>1.81778498140923</v>
      </c>
      <c r="L85" s="146"/>
      <c r="M85" s="146"/>
      <c r="N85" s="146" t="s">
        <v>18</v>
      </c>
      <c r="O85" s="116"/>
      <c r="P85" s="146" t="s">
        <v>808</v>
      </c>
      <c r="Q85" s="116"/>
      <c r="R85" s="116"/>
      <c r="S85" s="116"/>
      <c r="T85" s="116"/>
      <c r="U85" s="116"/>
      <c r="V85" s="116"/>
      <c r="W85" s="116"/>
      <c r="X85" s="116"/>
      <c r="Y85" s="116"/>
      <c r="Z85" s="116"/>
    </row>
    <row r="86">
      <c r="A86" s="146" t="s">
        <v>113</v>
      </c>
      <c r="B86" s="147" t="s">
        <v>137</v>
      </c>
      <c r="C86" s="153" t="s">
        <v>165</v>
      </c>
      <c r="D86" s="146" t="s">
        <v>851</v>
      </c>
      <c r="E86" s="133" t="s">
        <v>808</v>
      </c>
      <c r="F86" s="146" t="s">
        <v>852</v>
      </c>
      <c r="G86" s="146" t="s">
        <v>853</v>
      </c>
      <c r="H86" s="146">
        <v>1.0</v>
      </c>
      <c r="I86" s="146" t="s">
        <v>800</v>
      </c>
      <c r="J86" s="154" t="s">
        <v>854</v>
      </c>
      <c r="K86" s="151">
        <v>1.81778498140923</v>
      </c>
      <c r="L86" s="146"/>
      <c r="M86" s="146"/>
      <c r="N86" s="146" t="s">
        <v>18</v>
      </c>
      <c r="O86" s="116"/>
      <c r="P86" s="146" t="s">
        <v>808</v>
      </c>
      <c r="Q86" s="116"/>
      <c r="R86" s="116"/>
      <c r="S86" s="116"/>
      <c r="T86" s="116"/>
      <c r="U86" s="116"/>
      <c r="V86" s="116"/>
      <c r="W86" s="116"/>
      <c r="X86" s="116"/>
      <c r="Y86" s="116"/>
      <c r="Z86" s="116"/>
    </row>
    <row r="87">
      <c r="A87" s="146" t="s">
        <v>113</v>
      </c>
      <c r="B87" s="147" t="s">
        <v>137</v>
      </c>
      <c r="C87" s="153" t="s">
        <v>174</v>
      </c>
      <c r="D87" s="146" t="s">
        <v>851</v>
      </c>
      <c r="E87" s="133" t="s">
        <v>808</v>
      </c>
      <c r="F87" s="146" t="s">
        <v>852</v>
      </c>
      <c r="G87" s="146" t="s">
        <v>853</v>
      </c>
      <c r="H87" s="146">
        <v>1.0</v>
      </c>
      <c r="I87" s="146" t="s">
        <v>800</v>
      </c>
      <c r="J87" s="154" t="s">
        <v>854</v>
      </c>
      <c r="K87" s="151">
        <v>1.81778498140923</v>
      </c>
      <c r="L87" s="146"/>
      <c r="M87" s="146"/>
      <c r="N87" s="146" t="s">
        <v>18</v>
      </c>
      <c r="O87" s="116"/>
      <c r="P87" s="146" t="s">
        <v>808</v>
      </c>
      <c r="Q87" s="116"/>
      <c r="R87" s="116"/>
      <c r="S87" s="116"/>
      <c r="T87" s="116"/>
      <c r="U87" s="116"/>
      <c r="V87" s="116"/>
      <c r="W87" s="116"/>
      <c r="X87" s="116"/>
      <c r="Y87" s="116"/>
      <c r="Z87" s="116"/>
    </row>
    <row r="88">
      <c r="A88" s="146" t="s">
        <v>113</v>
      </c>
      <c r="B88" s="147" t="s">
        <v>137</v>
      </c>
      <c r="C88" s="153" t="s">
        <v>174</v>
      </c>
      <c r="D88" s="146" t="s">
        <v>851</v>
      </c>
      <c r="E88" s="133" t="s">
        <v>808</v>
      </c>
      <c r="F88" s="146" t="s">
        <v>852</v>
      </c>
      <c r="G88" s="146" t="s">
        <v>853</v>
      </c>
      <c r="H88" s="146">
        <v>1.0</v>
      </c>
      <c r="I88" s="146" t="s">
        <v>800</v>
      </c>
      <c r="J88" s="154" t="s">
        <v>854</v>
      </c>
      <c r="K88" s="151">
        <v>1.81778498140923</v>
      </c>
      <c r="L88" s="146"/>
      <c r="M88" s="146"/>
      <c r="N88" s="146" t="s">
        <v>18</v>
      </c>
      <c r="O88" s="116"/>
      <c r="P88" s="146" t="s">
        <v>808</v>
      </c>
      <c r="Q88" s="116"/>
      <c r="R88" s="116"/>
      <c r="S88" s="116"/>
      <c r="T88" s="116"/>
      <c r="U88" s="116"/>
      <c r="V88" s="116"/>
      <c r="W88" s="116"/>
      <c r="X88" s="116"/>
      <c r="Y88" s="116"/>
      <c r="Z88" s="116"/>
    </row>
    <row r="89">
      <c r="A89" s="146" t="s">
        <v>113</v>
      </c>
      <c r="B89" s="147" t="s">
        <v>137</v>
      </c>
      <c r="C89" s="153" t="s">
        <v>186</v>
      </c>
      <c r="D89" s="146" t="s">
        <v>851</v>
      </c>
      <c r="E89" s="146" t="s">
        <v>808</v>
      </c>
      <c r="F89" s="146" t="s">
        <v>852</v>
      </c>
      <c r="G89" s="146" t="s">
        <v>853</v>
      </c>
      <c r="H89" s="146">
        <v>1.0</v>
      </c>
      <c r="I89" s="146" t="s">
        <v>800</v>
      </c>
      <c r="J89" s="154" t="s">
        <v>854</v>
      </c>
      <c r="K89" s="151">
        <v>1.81778498140923</v>
      </c>
      <c r="L89" s="146"/>
      <c r="M89" s="146"/>
      <c r="N89" s="146" t="s">
        <v>18</v>
      </c>
      <c r="O89" s="116"/>
      <c r="P89" s="146" t="s">
        <v>808</v>
      </c>
      <c r="Q89" s="116"/>
      <c r="R89" s="116"/>
      <c r="S89" s="116"/>
      <c r="T89" s="116"/>
      <c r="U89" s="116"/>
      <c r="V89" s="116"/>
      <c r="W89" s="116"/>
      <c r="X89" s="116"/>
      <c r="Y89" s="116"/>
      <c r="Z89" s="116"/>
    </row>
    <row r="90">
      <c r="A90" s="146" t="s">
        <v>806</v>
      </c>
      <c r="B90" s="147" t="s">
        <v>137</v>
      </c>
      <c r="C90" s="153" t="s">
        <v>186</v>
      </c>
      <c r="D90" s="146" t="s">
        <v>851</v>
      </c>
      <c r="E90" s="146" t="s">
        <v>808</v>
      </c>
      <c r="F90" s="146" t="s">
        <v>852</v>
      </c>
      <c r="G90" s="146" t="s">
        <v>853</v>
      </c>
      <c r="H90" s="146">
        <v>1.0</v>
      </c>
      <c r="I90" s="146" t="s">
        <v>800</v>
      </c>
      <c r="J90" s="154" t="s">
        <v>856</v>
      </c>
      <c r="K90" s="151">
        <v>2.38954795698479</v>
      </c>
      <c r="L90" s="146"/>
      <c r="M90" s="146"/>
      <c r="N90" s="146" t="s">
        <v>18</v>
      </c>
      <c r="O90" s="116"/>
      <c r="P90" s="146" t="s">
        <v>808</v>
      </c>
      <c r="Q90" s="116"/>
      <c r="R90" s="116"/>
      <c r="S90" s="116"/>
      <c r="T90" s="116"/>
      <c r="U90" s="116"/>
      <c r="V90" s="116"/>
      <c r="W90" s="116"/>
      <c r="X90" s="116"/>
      <c r="Y90" s="116"/>
      <c r="Z90" s="116"/>
    </row>
    <row r="91">
      <c r="A91" s="146" t="s">
        <v>113</v>
      </c>
      <c r="B91" s="147" t="s">
        <v>137</v>
      </c>
      <c r="C91" s="153" t="s">
        <v>193</v>
      </c>
      <c r="D91" s="146" t="s">
        <v>863</v>
      </c>
      <c r="E91" s="146" t="s">
        <v>808</v>
      </c>
      <c r="F91" s="146" t="s">
        <v>852</v>
      </c>
      <c r="G91" s="146" t="s">
        <v>864</v>
      </c>
      <c r="H91" s="146">
        <v>1.0</v>
      </c>
      <c r="I91" s="146" t="s">
        <v>800</v>
      </c>
      <c r="J91" s="154" t="s">
        <v>854</v>
      </c>
      <c r="K91" s="151">
        <v>1.81778498140923</v>
      </c>
      <c r="L91" s="146"/>
      <c r="M91" s="146"/>
      <c r="N91" s="146" t="s">
        <v>18</v>
      </c>
      <c r="O91" s="116"/>
      <c r="P91" s="146" t="s">
        <v>865</v>
      </c>
      <c r="Q91" s="116"/>
      <c r="R91" s="116"/>
      <c r="S91" s="116"/>
      <c r="T91" s="116"/>
      <c r="U91" s="116"/>
      <c r="V91" s="116"/>
      <c r="W91" s="116"/>
      <c r="X91" s="116"/>
      <c r="Y91" s="116"/>
      <c r="Z91" s="116"/>
    </row>
    <row r="92">
      <c r="A92" s="146" t="s">
        <v>806</v>
      </c>
      <c r="B92" s="147" t="s">
        <v>137</v>
      </c>
      <c r="C92" s="153" t="s">
        <v>193</v>
      </c>
      <c r="D92" s="146" t="s">
        <v>863</v>
      </c>
      <c r="E92" s="146" t="s">
        <v>808</v>
      </c>
      <c r="F92" s="146" t="s">
        <v>852</v>
      </c>
      <c r="G92" s="146" t="s">
        <v>864</v>
      </c>
      <c r="H92" s="146">
        <v>1.0</v>
      </c>
      <c r="I92" s="146" t="s">
        <v>800</v>
      </c>
      <c r="J92" s="154" t="s">
        <v>856</v>
      </c>
      <c r="K92" s="151">
        <v>2.38954795698479</v>
      </c>
      <c r="L92" s="146"/>
      <c r="M92" s="146"/>
      <c r="N92" s="146" t="s">
        <v>18</v>
      </c>
      <c r="O92" s="116"/>
      <c r="P92" s="146" t="s">
        <v>865</v>
      </c>
      <c r="Q92" s="116"/>
      <c r="R92" s="116"/>
      <c r="S92" s="116"/>
      <c r="T92" s="116"/>
      <c r="U92" s="116"/>
      <c r="V92" s="116"/>
      <c r="W92" s="116"/>
      <c r="X92" s="116"/>
      <c r="Y92" s="116"/>
      <c r="Z92" s="116"/>
    </row>
    <row r="93">
      <c r="A93" s="146" t="s">
        <v>113</v>
      </c>
      <c r="B93" s="147" t="s">
        <v>137</v>
      </c>
      <c r="C93" s="153" t="s">
        <v>198</v>
      </c>
      <c r="D93" s="146" t="s">
        <v>857</v>
      </c>
      <c r="E93" s="146" t="s">
        <v>808</v>
      </c>
      <c r="F93" s="146" t="s">
        <v>858</v>
      </c>
      <c r="G93" s="146" t="s">
        <v>859</v>
      </c>
      <c r="H93" s="146">
        <v>1.0</v>
      </c>
      <c r="I93" s="146" t="s">
        <v>800</v>
      </c>
      <c r="J93" s="154" t="s">
        <v>860</v>
      </c>
      <c r="K93" s="151">
        <v>3.58558481366737</v>
      </c>
      <c r="L93" s="146"/>
      <c r="M93" s="146"/>
      <c r="N93" s="146" t="s">
        <v>18</v>
      </c>
      <c r="O93" s="116"/>
      <c r="P93" s="146" t="s">
        <v>808</v>
      </c>
      <c r="Q93" s="116"/>
      <c r="R93" s="116"/>
      <c r="S93" s="116"/>
      <c r="T93" s="116"/>
      <c r="U93" s="116"/>
      <c r="V93" s="116"/>
      <c r="W93" s="116"/>
      <c r="X93" s="116"/>
      <c r="Y93" s="116"/>
      <c r="Z93" s="116"/>
    </row>
    <row r="94">
      <c r="A94" s="146" t="s">
        <v>806</v>
      </c>
      <c r="B94" s="147" t="s">
        <v>137</v>
      </c>
      <c r="C94" s="153" t="s">
        <v>198</v>
      </c>
      <c r="D94" s="146" t="s">
        <v>857</v>
      </c>
      <c r="E94" s="146" t="s">
        <v>808</v>
      </c>
      <c r="F94" s="146" t="s">
        <v>858</v>
      </c>
      <c r="G94" s="146" t="s">
        <v>859</v>
      </c>
      <c r="H94" s="146">
        <v>1.0</v>
      </c>
      <c r="I94" s="146" t="s">
        <v>800</v>
      </c>
      <c r="J94" s="154" t="s">
        <v>860</v>
      </c>
      <c r="K94" s="151">
        <v>4.15734778924293</v>
      </c>
      <c r="L94" s="146"/>
      <c r="M94" s="146"/>
      <c r="N94" s="146" t="s">
        <v>18</v>
      </c>
      <c r="O94" s="116"/>
      <c r="P94" s="146" t="s">
        <v>808</v>
      </c>
      <c r="Q94" s="116"/>
      <c r="R94" s="116"/>
      <c r="S94" s="116"/>
      <c r="T94" s="116"/>
      <c r="U94" s="116"/>
      <c r="V94" s="116"/>
      <c r="W94" s="116"/>
      <c r="X94" s="116"/>
      <c r="Y94" s="116"/>
      <c r="Z94" s="116"/>
    </row>
    <row r="95">
      <c r="A95" s="146" t="s">
        <v>113</v>
      </c>
      <c r="B95" s="147" t="s">
        <v>137</v>
      </c>
      <c r="C95" s="153" t="s">
        <v>206</v>
      </c>
      <c r="D95" s="146" t="s">
        <v>857</v>
      </c>
      <c r="E95" s="146" t="s">
        <v>808</v>
      </c>
      <c r="F95" s="146" t="s">
        <v>858</v>
      </c>
      <c r="G95" s="146" t="s">
        <v>859</v>
      </c>
      <c r="H95" s="146">
        <v>1.0</v>
      </c>
      <c r="I95" s="146" t="s">
        <v>800</v>
      </c>
      <c r="J95" s="154" t="s">
        <v>860</v>
      </c>
      <c r="K95" s="151">
        <v>3.58558481366737</v>
      </c>
      <c r="L95" s="146"/>
      <c r="M95" s="146"/>
      <c r="N95" s="146" t="s">
        <v>18</v>
      </c>
      <c r="O95" s="116"/>
      <c r="P95" s="146" t="s">
        <v>808</v>
      </c>
      <c r="Q95" s="116"/>
      <c r="R95" s="116"/>
      <c r="S95" s="116"/>
      <c r="T95" s="116"/>
      <c r="U95" s="116"/>
      <c r="V95" s="116"/>
      <c r="W95" s="116"/>
      <c r="X95" s="116"/>
      <c r="Y95" s="116"/>
      <c r="Z95" s="116"/>
    </row>
    <row r="96">
      <c r="A96" s="146" t="s">
        <v>113</v>
      </c>
      <c r="B96" s="147" t="s">
        <v>137</v>
      </c>
      <c r="C96" s="153" t="s">
        <v>206</v>
      </c>
      <c r="D96" s="146" t="s">
        <v>857</v>
      </c>
      <c r="E96" s="146" t="s">
        <v>808</v>
      </c>
      <c r="F96" s="146" t="s">
        <v>858</v>
      </c>
      <c r="G96" s="146" t="s">
        <v>859</v>
      </c>
      <c r="H96" s="146">
        <v>1.0</v>
      </c>
      <c r="I96" s="146" t="s">
        <v>800</v>
      </c>
      <c r="J96" s="154" t="s">
        <v>860</v>
      </c>
      <c r="K96" s="151">
        <v>4.26763942191776</v>
      </c>
      <c r="L96" s="146"/>
      <c r="M96" s="146"/>
      <c r="N96" s="146" t="s">
        <v>18</v>
      </c>
      <c r="O96" s="116"/>
      <c r="P96" s="146" t="s">
        <v>808</v>
      </c>
      <c r="Q96" s="116"/>
      <c r="R96" s="116"/>
      <c r="S96" s="116"/>
      <c r="T96" s="116"/>
      <c r="U96" s="116"/>
      <c r="V96" s="116"/>
      <c r="W96" s="116"/>
      <c r="X96" s="116"/>
      <c r="Y96" s="116"/>
      <c r="Z96" s="116"/>
    </row>
    <row r="97">
      <c r="A97" s="146" t="s">
        <v>113</v>
      </c>
      <c r="B97" s="147" t="s">
        <v>137</v>
      </c>
      <c r="C97" s="153" t="s">
        <v>211</v>
      </c>
      <c r="D97" s="146" t="s">
        <v>857</v>
      </c>
      <c r="E97" s="146" t="s">
        <v>808</v>
      </c>
      <c r="F97" s="146" t="s">
        <v>858</v>
      </c>
      <c r="G97" s="146" t="s">
        <v>859</v>
      </c>
      <c r="H97" s="146">
        <v>1.0</v>
      </c>
      <c r="I97" s="146" t="s">
        <v>800</v>
      </c>
      <c r="J97" s="154" t="s">
        <v>860</v>
      </c>
      <c r="K97" s="151">
        <v>3.58558481366737</v>
      </c>
      <c r="L97" s="146"/>
      <c r="M97" s="146"/>
      <c r="N97" s="146" t="s">
        <v>18</v>
      </c>
      <c r="O97" s="116"/>
      <c r="P97" s="146" t="s">
        <v>808</v>
      </c>
      <c r="Q97" s="116"/>
      <c r="R97" s="116"/>
      <c r="S97" s="116"/>
      <c r="T97" s="116"/>
      <c r="U97" s="116"/>
      <c r="V97" s="116"/>
      <c r="W97" s="116"/>
      <c r="X97" s="116"/>
      <c r="Y97" s="116"/>
      <c r="Z97" s="116"/>
    </row>
    <row r="98">
      <c r="A98" s="146" t="s">
        <v>806</v>
      </c>
      <c r="B98" s="147" t="s">
        <v>137</v>
      </c>
      <c r="C98" s="153" t="s">
        <v>211</v>
      </c>
      <c r="D98" s="146" t="s">
        <v>857</v>
      </c>
      <c r="E98" s="146" t="s">
        <v>808</v>
      </c>
      <c r="F98" s="146" t="s">
        <v>858</v>
      </c>
      <c r="G98" s="146" t="s">
        <v>859</v>
      </c>
      <c r="H98" s="146">
        <v>1.0</v>
      </c>
      <c r="I98" s="146" t="s">
        <v>800</v>
      </c>
      <c r="J98" s="154" t="s">
        <v>860</v>
      </c>
      <c r="K98" s="151">
        <v>4.15734778924293</v>
      </c>
      <c r="L98" s="146"/>
      <c r="M98" s="146"/>
      <c r="N98" s="146" t="s">
        <v>18</v>
      </c>
      <c r="O98" s="116"/>
      <c r="P98" s="146" t="s">
        <v>808</v>
      </c>
      <c r="Q98" s="116"/>
      <c r="R98" s="116"/>
      <c r="S98" s="116"/>
      <c r="T98" s="116"/>
      <c r="U98" s="116"/>
      <c r="V98" s="116"/>
      <c r="W98" s="116"/>
      <c r="X98" s="116"/>
      <c r="Y98" s="116"/>
      <c r="Z98" s="116"/>
    </row>
    <row r="99" hidden="1">
      <c r="A99" s="146"/>
      <c r="B99" s="147" t="s">
        <v>137</v>
      </c>
      <c r="C99" s="148" t="s">
        <v>216</v>
      </c>
      <c r="D99" s="146" t="s">
        <v>797</v>
      </c>
      <c r="E99" s="146" t="s">
        <v>106</v>
      </c>
      <c r="F99" s="146" t="s">
        <v>866</v>
      </c>
      <c r="G99" s="146" t="s">
        <v>867</v>
      </c>
      <c r="H99" s="146">
        <v>57.6</v>
      </c>
      <c r="I99" s="146" t="s">
        <v>868</v>
      </c>
      <c r="J99" s="150" t="s">
        <v>869</v>
      </c>
      <c r="K99" s="155"/>
      <c r="L99" s="156" t="s">
        <v>870</v>
      </c>
      <c r="M99" s="156">
        <v>1.74</v>
      </c>
      <c r="N99" s="116" t="s">
        <v>871</v>
      </c>
      <c r="O99" s="116"/>
      <c r="P99" s="146" t="s">
        <v>872</v>
      </c>
      <c r="Q99" s="116"/>
      <c r="R99" s="116"/>
      <c r="S99" s="116"/>
      <c r="T99" s="116"/>
      <c r="U99" s="116"/>
      <c r="V99" s="116"/>
      <c r="W99" s="116"/>
      <c r="X99" s="116"/>
      <c r="Y99" s="116"/>
      <c r="Z99" s="116"/>
    </row>
    <row r="100" hidden="1">
      <c r="A100" s="126" t="s">
        <v>98</v>
      </c>
      <c r="B100" s="147" t="s">
        <v>137</v>
      </c>
      <c r="C100" s="148" t="s">
        <v>216</v>
      </c>
      <c r="D100" s="146" t="s">
        <v>797</v>
      </c>
      <c r="E100" s="146" t="s">
        <v>106</v>
      </c>
      <c r="F100" s="146" t="s">
        <v>866</v>
      </c>
      <c r="G100" s="126"/>
      <c r="H100" s="126"/>
      <c r="I100" s="126"/>
      <c r="J100" s="127"/>
      <c r="K100" s="128">
        <f>$M$99*'Electricity EFs'!B2</f>
        <v>1.453758409</v>
      </c>
      <c r="L100" s="129"/>
      <c r="M100" s="129"/>
      <c r="N100" s="126"/>
      <c r="O100" s="116"/>
      <c r="P100" s="123"/>
      <c r="Q100" s="116"/>
      <c r="R100" s="116"/>
      <c r="S100" s="116"/>
      <c r="T100" s="116"/>
      <c r="U100" s="116"/>
      <c r="V100" s="116"/>
      <c r="W100" s="116"/>
      <c r="X100" s="116"/>
      <c r="Y100" s="116"/>
      <c r="Z100" s="116"/>
    </row>
    <row r="101" hidden="1">
      <c r="A101" s="126" t="s">
        <v>816</v>
      </c>
      <c r="B101" s="147" t="s">
        <v>137</v>
      </c>
      <c r="C101" s="148" t="s">
        <v>216</v>
      </c>
      <c r="D101" s="146" t="s">
        <v>797</v>
      </c>
      <c r="E101" s="146" t="s">
        <v>106</v>
      </c>
      <c r="F101" s="146" t="s">
        <v>866</v>
      </c>
      <c r="G101" s="126"/>
      <c r="H101" s="126"/>
      <c r="I101" s="126"/>
      <c r="J101" s="127"/>
      <c r="K101" s="128">
        <f>$M$99*'Electricity EFs'!B3</f>
        <v>1.094950046</v>
      </c>
      <c r="L101" s="129"/>
      <c r="M101" s="129"/>
      <c r="N101" s="126"/>
      <c r="O101" s="116"/>
      <c r="P101" s="123"/>
      <c r="Q101" s="116"/>
      <c r="R101" s="116"/>
      <c r="S101" s="116"/>
      <c r="T101" s="116"/>
      <c r="U101" s="116"/>
      <c r="V101" s="116"/>
      <c r="W101" s="116"/>
      <c r="X101" s="116"/>
      <c r="Y101" s="116"/>
      <c r="Z101" s="116"/>
    </row>
    <row r="102" hidden="1">
      <c r="A102" s="126" t="s">
        <v>28</v>
      </c>
      <c r="B102" s="147" t="s">
        <v>137</v>
      </c>
      <c r="C102" s="148" t="s">
        <v>216</v>
      </c>
      <c r="D102" s="146" t="s">
        <v>797</v>
      </c>
      <c r="E102" s="146" t="s">
        <v>106</v>
      </c>
      <c r="F102" s="146" t="s">
        <v>866</v>
      </c>
      <c r="G102" s="126"/>
      <c r="H102" s="126"/>
      <c r="I102" s="126"/>
      <c r="J102" s="127"/>
      <c r="K102" s="128">
        <f>$M$99*'Electricity EFs'!B4</f>
        <v>1.177868382</v>
      </c>
      <c r="L102" s="129"/>
      <c r="M102" s="129"/>
      <c r="N102" s="126"/>
      <c r="O102" s="116"/>
      <c r="P102" s="123"/>
      <c r="Q102" s="116"/>
      <c r="R102" s="116"/>
      <c r="S102" s="116"/>
      <c r="T102" s="116"/>
      <c r="U102" s="116"/>
      <c r="V102" s="116"/>
      <c r="W102" s="116"/>
      <c r="X102" s="116"/>
      <c r="Y102" s="116"/>
      <c r="Z102" s="116"/>
    </row>
    <row r="103" hidden="1">
      <c r="A103" s="126" t="s">
        <v>817</v>
      </c>
      <c r="B103" s="147" t="s">
        <v>137</v>
      </c>
      <c r="C103" s="148" t="s">
        <v>216</v>
      </c>
      <c r="D103" s="146" t="s">
        <v>797</v>
      </c>
      <c r="E103" s="146" t="s">
        <v>106</v>
      </c>
      <c r="F103" s="146" t="s">
        <v>866</v>
      </c>
      <c r="G103" s="126"/>
      <c r="H103" s="126"/>
      <c r="I103" s="126"/>
      <c r="J103" s="127"/>
      <c r="K103" s="128">
        <f>$M$99*'Electricity EFs'!B5</f>
        <v>1.151644841</v>
      </c>
      <c r="L103" s="129"/>
      <c r="M103" s="129"/>
      <c r="N103" s="126"/>
      <c r="O103" s="116"/>
      <c r="P103" s="123"/>
      <c r="Q103" s="116"/>
      <c r="R103" s="116"/>
      <c r="S103" s="116"/>
      <c r="T103" s="116"/>
      <c r="U103" s="116"/>
      <c r="V103" s="116"/>
      <c r="W103" s="116"/>
      <c r="X103" s="116"/>
      <c r="Y103" s="116"/>
      <c r="Z103" s="116"/>
    </row>
    <row r="104" hidden="1">
      <c r="A104" s="126" t="s">
        <v>818</v>
      </c>
      <c r="B104" s="147" t="s">
        <v>137</v>
      </c>
      <c r="C104" s="148" t="s">
        <v>216</v>
      </c>
      <c r="D104" s="146" t="s">
        <v>797</v>
      </c>
      <c r="E104" s="146" t="s">
        <v>106</v>
      </c>
      <c r="F104" s="146" t="s">
        <v>866</v>
      </c>
      <c r="G104" s="126"/>
      <c r="H104" s="126"/>
      <c r="I104" s="126"/>
      <c r="J104" s="127"/>
      <c r="K104" s="128">
        <f>$M$99*'Electricity EFs'!B6</f>
        <v>0.1340109764</v>
      </c>
      <c r="L104" s="129"/>
      <c r="M104" s="129"/>
      <c r="N104" s="126"/>
      <c r="O104" s="116"/>
      <c r="P104" s="123"/>
      <c r="Q104" s="116"/>
      <c r="R104" s="116"/>
      <c r="S104" s="116"/>
      <c r="T104" s="116"/>
      <c r="U104" s="116"/>
      <c r="V104" s="116"/>
      <c r="W104" s="116"/>
      <c r="X104" s="116"/>
      <c r="Y104" s="116"/>
      <c r="Z104" s="116"/>
    </row>
    <row r="105" hidden="1">
      <c r="A105" s="126" t="s">
        <v>819</v>
      </c>
      <c r="B105" s="147" t="s">
        <v>137</v>
      </c>
      <c r="C105" s="148" t="s">
        <v>216</v>
      </c>
      <c r="D105" s="146" t="s">
        <v>797</v>
      </c>
      <c r="E105" s="146" t="s">
        <v>106</v>
      </c>
      <c r="F105" s="146" t="s">
        <v>866</v>
      </c>
      <c r="G105" s="126"/>
      <c r="H105" s="126"/>
      <c r="I105" s="126"/>
      <c r="J105" s="127"/>
      <c r="K105" s="128">
        <f>$M$99*'Electricity EFs'!B7</f>
        <v>0.7695987856</v>
      </c>
      <c r="L105" s="129"/>
      <c r="M105" s="129"/>
      <c r="N105" s="126"/>
      <c r="O105" s="116"/>
      <c r="P105" s="123"/>
      <c r="Q105" s="116"/>
      <c r="R105" s="116"/>
      <c r="S105" s="116"/>
      <c r="T105" s="116"/>
      <c r="U105" s="116"/>
      <c r="V105" s="116"/>
      <c r="W105" s="116"/>
      <c r="X105" s="116"/>
      <c r="Y105" s="116"/>
      <c r="Z105" s="116"/>
    </row>
    <row r="106" hidden="1">
      <c r="A106" s="126" t="s">
        <v>820</v>
      </c>
      <c r="B106" s="147" t="s">
        <v>137</v>
      </c>
      <c r="C106" s="148" t="s">
        <v>216</v>
      </c>
      <c r="D106" s="146" t="s">
        <v>797</v>
      </c>
      <c r="E106" s="146" t="s">
        <v>106</v>
      </c>
      <c r="F106" s="146" t="s">
        <v>866</v>
      </c>
      <c r="G106" s="126"/>
      <c r="H106" s="126"/>
      <c r="I106" s="126"/>
      <c r="J106" s="127"/>
      <c r="K106" s="128">
        <f>$M$99*'Electricity EFs'!B8</f>
        <v>1.670719767</v>
      </c>
      <c r="L106" s="129"/>
      <c r="M106" s="129"/>
      <c r="N106" s="126"/>
      <c r="O106" s="116"/>
      <c r="P106" s="123"/>
      <c r="Q106" s="116"/>
      <c r="R106" s="116"/>
      <c r="S106" s="116"/>
      <c r="T106" s="116"/>
      <c r="U106" s="116"/>
      <c r="V106" s="116"/>
      <c r="W106" s="116"/>
      <c r="X106" s="116"/>
      <c r="Y106" s="116"/>
      <c r="Z106" s="116"/>
    </row>
    <row r="107" hidden="1">
      <c r="A107" s="126" t="s">
        <v>821</v>
      </c>
      <c r="B107" s="147" t="s">
        <v>137</v>
      </c>
      <c r="C107" s="148" t="s">
        <v>216</v>
      </c>
      <c r="D107" s="146" t="s">
        <v>797</v>
      </c>
      <c r="E107" s="146" t="s">
        <v>106</v>
      </c>
      <c r="F107" s="146" t="s">
        <v>866</v>
      </c>
      <c r="G107" s="126"/>
      <c r="H107" s="126"/>
      <c r="I107" s="126"/>
      <c r="J107" s="127"/>
      <c r="K107" s="128">
        <f>$M$99*'Electricity EFs'!B9</f>
        <v>0.3513242409</v>
      </c>
      <c r="L107" s="129"/>
      <c r="M107" s="129"/>
      <c r="N107" s="126"/>
      <c r="O107" s="116"/>
      <c r="P107" s="123"/>
      <c r="Q107" s="116"/>
      <c r="R107" s="116"/>
      <c r="S107" s="116"/>
      <c r="T107" s="116"/>
      <c r="U107" s="116"/>
      <c r="V107" s="116"/>
      <c r="W107" s="116"/>
      <c r="X107" s="116"/>
      <c r="Y107" s="116"/>
      <c r="Z107" s="116"/>
    </row>
    <row r="108" hidden="1">
      <c r="A108" s="126" t="s">
        <v>822</v>
      </c>
      <c r="B108" s="147" t="s">
        <v>137</v>
      </c>
      <c r="C108" s="148" t="s">
        <v>216</v>
      </c>
      <c r="D108" s="146" t="s">
        <v>797</v>
      </c>
      <c r="E108" s="146" t="s">
        <v>106</v>
      </c>
      <c r="F108" s="146" t="s">
        <v>866</v>
      </c>
      <c r="G108" s="126"/>
      <c r="H108" s="126"/>
      <c r="I108" s="126"/>
      <c r="J108" s="127"/>
      <c r="K108" s="128">
        <f>$M$99*'Electricity EFs'!B10</f>
        <v>1.340796796</v>
      </c>
      <c r="L108" s="129"/>
      <c r="M108" s="129"/>
      <c r="N108" s="126"/>
      <c r="O108" s="116"/>
      <c r="P108" s="123"/>
      <c r="Q108" s="116"/>
      <c r="R108" s="116"/>
      <c r="S108" s="116"/>
      <c r="T108" s="116"/>
      <c r="U108" s="116"/>
      <c r="V108" s="116"/>
      <c r="W108" s="116"/>
      <c r="X108" s="116"/>
      <c r="Y108" s="116"/>
      <c r="Z108" s="116"/>
    </row>
    <row r="109" hidden="1">
      <c r="A109" s="126" t="s">
        <v>823</v>
      </c>
      <c r="B109" s="147" t="s">
        <v>137</v>
      </c>
      <c r="C109" s="148" t="s">
        <v>216</v>
      </c>
      <c r="D109" s="146" t="s">
        <v>797</v>
      </c>
      <c r="E109" s="146" t="s">
        <v>106</v>
      </c>
      <c r="F109" s="146" t="s">
        <v>866</v>
      </c>
      <c r="G109" s="126"/>
      <c r="H109" s="126"/>
      <c r="I109" s="126"/>
      <c r="J109" s="127"/>
      <c r="K109" s="128">
        <f>$M$99*'Electricity EFs'!B11</f>
        <v>0.839277008</v>
      </c>
      <c r="L109" s="129"/>
      <c r="M109" s="129"/>
      <c r="N109" s="126"/>
      <c r="O109" s="116"/>
      <c r="P109" s="123"/>
      <c r="Q109" s="116"/>
      <c r="R109" s="116"/>
      <c r="S109" s="116"/>
      <c r="T109" s="116"/>
      <c r="U109" s="116"/>
      <c r="V109" s="116"/>
      <c r="W109" s="116"/>
      <c r="X109" s="116"/>
      <c r="Y109" s="116"/>
      <c r="Z109" s="116"/>
    </row>
    <row r="110" hidden="1">
      <c r="A110" s="126" t="s">
        <v>142</v>
      </c>
      <c r="B110" s="147" t="s">
        <v>137</v>
      </c>
      <c r="C110" s="148" t="s">
        <v>216</v>
      </c>
      <c r="D110" s="146" t="s">
        <v>797</v>
      </c>
      <c r="E110" s="146" t="s">
        <v>106</v>
      </c>
      <c r="F110" s="146" t="s">
        <v>866</v>
      </c>
      <c r="G110" s="126"/>
      <c r="H110" s="126"/>
      <c r="I110" s="126"/>
      <c r="J110" s="127"/>
      <c r="K110" s="128">
        <f>$M$99*'Electricity EFs'!B12</f>
        <v>2.501470587</v>
      </c>
      <c r="L110" s="129"/>
      <c r="M110" s="129"/>
      <c r="N110" s="126"/>
      <c r="O110" s="116"/>
      <c r="P110" s="123"/>
      <c r="Q110" s="116"/>
      <c r="R110" s="116"/>
      <c r="S110" s="116"/>
      <c r="T110" s="116"/>
      <c r="U110" s="116"/>
      <c r="V110" s="116"/>
      <c r="W110" s="116"/>
      <c r="X110" s="116"/>
      <c r="Y110" s="116"/>
      <c r="Z110" s="116"/>
    </row>
    <row r="111" hidden="1">
      <c r="A111" s="126" t="s">
        <v>824</v>
      </c>
      <c r="B111" s="147" t="s">
        <v>137</v>
      </c>
      <c r="C111" s="148" t="s">
        <v>216</v>
      </c>
      <c r="D111" s="146" t="s">
        <v>797</v>
      </c>
      <c r="E111" s="146" t="s">
        <v>106</v>
      </c>
      <c r="F111" s="146" t="s">
        <v>866</v>
      </c>
      <c r="G111" s="126"/>
      <c r="H111" s="126"/>
      <c r="I111" s="126"/>
      <c r="J111" s="127"/>
      <c r="K111" s="128">
        <f>$M$99*'Electricity EFs'!B13</f>
        <v>0.4880471168</v>
      </c>
      <c r="L111" s="129"/>
      <c r="M111" s="129"/>
      <c r="N111" s="126"/>
      <c r="O111" s="116"/>
      <c r="P111" s="123"/>
      <c r="Q111" s="116"/>
      <c r="R111" s="116"/>
      <c r="S111" s="116"/>
      <c r="T111" s="116"/>
      <c r="U111" s="116"/>
      <c r="V111" s="116"/>
      <c r="W111" s="116"/>
      <c r="X111" s="116"/>
      <c r="Y111" s="116"/>
      <c r="Z111" s="116"/>
    </row>
    <row r="112" hidden="1">
      <c r="A112" s="126" t="s">
        <v>13</v>
      </c>
      <c r="B112" s="147" t="s">
        <v>137</v>
      </c>
      <c r="C112" s="148" t="s">
        <v>216</v>
      </c>
      <c r="D112" s="146" t="s">
        <v>797</v>
      </c>
      <c r="E112" s="146" t="s">
        <v>106</v>
      </c>
      <c r="F112" s="146" t="s">
        <v>866</v>
      </c>
      <c r="G112" s="126"/>
      <c r="H112" s="126"/>
      <c r="I112" s="126"/>
      <c r="J112" s="127"/>
      <c r="K112" s="128">
        <f>$M$99*'Electricity EFs'!B14</f>
        <v>1.791465833</v>
      </c>
      <c r="L112" s="129"/>
      <c r="M112" s="129"/>
      <c r="N112" s="126"/>
      <c r="O112" s="116"/>
      <c r="P112" s="123"/>
      <c r="Q112" s="116"/>
      <c r="R112" s="116"/>
      <c r="S112" s="116"/>
      <c r="T112" s="116"/>
      <c r="U112" s="116"/>
      <c r="V112" s="116"/>
      <c r="W112" s="116"/>
      <c r="X112" s="116"/>
      <c r="Y112" s="116"/>
      <c r="Z112" s="116"/>
    </row>
    <row r="113">
      <c r="A113" s="146" t="s">
        <v>113</v>
      </c>
      <c r="B113" s="147" t="s">
        <v>137</v>
      </c>
      <c r="C113" s="148" t="s">
        <v>220</v>
      </c>
      <c r="D113" s="146" t="s">
        <v>857</v>
      </c>
      <c r="E113" s="146" t="s">
        <v>808</v>
      </c>
      <c r="F113" s="146" t="s">
        <v>858</v>
      </c>
      <c r="G113" s="146" t="s">
        <v>859</v>
      </c>
      <c r="H113" s="146">
        <v>1.0</v>
      </c>
      <c r="I113" s="146" t="s">
        <v>800</v>
      </c>
      <c r="J113" s="154" t="s">
        <v>860</v>
      </c>
      <c r="K113" s="151">
        <v>3.58558481366737</v>
      </c>
      <c r="L113" s="146"/>
      <c r="M113" s="146"/>
      <c r="N113" s="157" t="s">
        <v>873</v>
      </c>
      <c r="O113" s="116"/>
      <c r="P113" s="146" t="s">
        <v>808</v>
      </c>
      <c r="Q113" s="116"/>
      <c r="R113" s="116"/>
      <c r="S113" s="116"/>
      <c r="T113" s="116"/>
      <c r="U113" s="116"/>
      <c r="V113" s="116"/>
      <c r="W113" s="116"/>
      <c r="X113" s="116"/>
      <c r="Y113" s="116"/>
      <c r="Z113" s="116"/>
    </row>
    <row r="114" hidden="1">
      <c r="A114" s="146" t="s">
        <v>806</v>
      </c>
      <c r="B114" s="147" t="s">
        <v>137</v>
      </c>
      <c r="C114" s="148" t="s">
        <v>220</v>
      </c>
      <c r="D114" s="146" t="s">
        <v>857</v>
      </c>
      <c r="E114" s="146" t="s">
        <v>808</v>
      </c>
      <c r="F114" s="146" t="s">
        <v>858</v>
      </c>
      <c r="G114" s="146" t="s">
        <v>859</v>
      </c>
      <c r="H114" s="146">
        <v>1.0</v>
      </c>
      <c r="I114" s="146" t="s">
        <v>800</v>
      </c>
      <c r="J114" s="150" t="s">
        <v>860</v>
      </c>
      <c r="K114" s="151">
        <v>4.15734778924293</v>
      </c>
      <c r="L114" s="146"/>
      <c r="M114" s="146"/>
      <c r="N114" s="116"/>
      <c r="O114" s="116"/>
      <c r="P114" s="146" t="s">
        <v>808</v>
      </c>
      <c r="Q114" s="116"/>
      <c r="R114" s="116"/>
      <c r="S114" s="116"/>
      <c r="T114" s="116"/>
      <c r="U114" s="116"/>
      <c r="V114" s="116"/>
      <c r="W114" s="116"/>
      <c r="X114" s="116"/>
      <c r="Y114" s="116"/>
      <c r="Z114" s="116"/>
    </row>
    <row r="115" hidden="1">
      <c r="A115" s="146"/>
      <c r="B115" s="147" t="s">
        <v>137</v>
      </c>
      <c r="C115" s="148" t="s">
        <v>223</v>
      </c>
      <c r="D115" s="146" t="s">
        <v>797</v>
      </c>
      <c r="E115" s="146" t="s">
        <v>106</v>
      </c>
      <c r="F115" s="146" t="s">
        <v>866</v>
      </c>
      <c r="G115" s="146" t="s">
        <v>867</v>
      </c>
      <c r="H115" s="146">
        <v>57.6</v>
      </c>
      <c r="I115" s="146" t="s">
        <v>868</v>
      </c>
      <c r="J115" s="158" t="s">
        <v>874</v>
      </c>
      <c r="K115" s="151"/>
      <c r="L115" s="146" t="s">
        <v>870</v>
      </c>
      <c r="M115" s="146">
        <v>1.74</v>
      </c>
      <c r="N115" s="116" t="s">
        <v>871</v>
      </c>
      <c r="O115" s="116"/>
      <c r="P115" s="146" t="s">
        <v>872</v>
      </c>
      <c r="Q115" s="116"/>
      <c r="R115" s="116"/>
      <c r="S115" s="116"/>
      <c r="T115" s="116"/>
      <c r="U115" s="116"/>
      <c r="V115" s="116"/>
      <c r="W115" s="116"/>
      <c r="X115" s="116"/>
      <c r="Y115" s="116"/>
      <c r="Z115" s="116"/>
    </row>
    <row r="116" hidden="1">
      <c r="A116" s="126" t="s">
        <v>98</v>
      </c>
      <c r="B116" s="147" t="s">
        <v>137</v>
      </c>
      <c r="C116" s="148" t="s">
        <v>223</v>
      </c>
      <c r="D116" s="146" t="s">
        <v>797</v>
      </c>
      <c r="E116" s="146" t="s">
        <v>106</v>
      </c>
      <c r="F116" s="146" t="s">
        <v>866</v>
      </c>
      <c r="G116" s="126"/>
      <c r="H116" s="126"/>
      <c r="I116" s="126"/>
      <c r="J116" s="127"/>
      <c r="K116" s="128">
        <f>$M$115*'Electricity EFs'!B2</f>
        <v>1.453758409</v>
      </c>
      <c r="L116" s="129"/>
      <c r="M116" s="129"/>
      <c r="N116" s="126"/>
      <c r="O116" s="116"/>
      <c r="P116" s="123"/>
      <c r="Q116" s="116"/>
      <c r="R116" s="116"/>
      <c r="S116" s="116"/>
      <c r="T116" s="116"/>
      <c r="U116" s="116"/>
      <c r="V116" s="116"/>
      <c r="W116" s="116"/>
      <c r="X116" s="116"/>
      <c r="Y116" s="116"/>
      <c r="Z116" s="116"/>
    </row>
    <row r="117" hidden="1">
      <c r="A117" s="126" t="s">
        <v>816</v>
      </c>
      <c r="B117" s="147" t="s">
        <v>137</v>
      </c>
      <c r="C117" s="148" t="s">
        <v>223</v>
      </c>
      <c r="D117" s="146" t="s">
        <v>797</v>
      </c>
      <c r="E117" s="146" t="s">
        <v>106</v>
      </c>
      <c r="F117" s="146" t="s">
        <v>866</v>
      </c>
      <c r="G117" s="126"/>
      <c r="H117" s="126"/>
      <c r="I117" s="126"/>
      <c r="J117" s="127"/>
      <c r="K117" s="128">
        <f>$M$115*'Electricity EFs'!B3</f>
        <v>1.094950046</v>
      </c>
      <c r="L117" s="129"/>
      <c r="M117" s="129"/>
      <c r="N117" s="126"/>
      <c r="O117" s="116"/>
      <c r="P117" s="123"/>
      <c r="Q117" s="116"/>
      <c r="R117" s="116"/>
      <c r="S117" s="116"/>
      <c r="T117" s="116"/>
      <c r="U117" s="116"/>
      <c r="V117" s="116"/>
      <c r="W117" s="116"/>
      <c r="X117" s="116"/>
      <c r="Y117" s="116"/>
      <c r="Z117" s="116"/>
    </row>
    <row r="118" hidden="1">
      <c r="A118" s="126" t="s">
        <v>28</v>
      </c>
      <c r="B118" s="147" t="s">
        <v>137</v>
      </c>
      <c r="C118" s="148" t="s">
        <v>223</v>
      </c>
      <c r="D118" s="146" t="s">
        <v>797</v>
      </c>
      <c r="E118" s="146" t="s">
        <v>106</v>
      </c>
      <c r="F118" s="146" t="s">
        <v>866</v>
      </c>
      <c r="G118" s="126"/>
      <c r="H118" s="126"/>
      <c r="I118" s="126"/>
      <c r="J118" s="127"/>
      <c r="K118" s="128">
        <f>$M$115*'Electricity EFs'!B4</f>
        <v>1.177868382</v>
      </c>
      <c r="L118" s="129"/>
      <c r="M118" s="129"/>
      <c r="N118" s="126"/>
      <c r="O118" s="116"/>
      <c r="P118" s="123"/>
      <c r="Q118" s="116"/>
      <c r="R118" s="116"/>
      <c r="S118" s="116"/>
      <c r="T118" s="116"/>
      <c r="U118" s="116"/>
      <c r="V118" s="116"/>
      <c r="W118" s="116"/>
      <c r="X118" s="116"/>
      <c r="Y118" s="116"/>
      <c r="Z118" s="116"/>
    </row>
    <row r="119" hidden="1">
      <c r="A119" s="126" t="s">
        <v>817</v>
      </c>
      <c r="B119" s="147" t="s">
        <v>137</v>
      </c>
      <c r="C119" s="148" t="s">
        <v>223</v>
      </c>
      <c r="D119" s="146" t="s">
        <v>797</v>
      </c>
      <c r="E119" s="146" t="s">
        <v>106</v>
      </c>
      <c r="F119" s="146" t="s">
        <v>866</v>
      </c>
      <c r="G119" s="126"/>
      <c r="H119" s="126"/>
      <c r="I119" s="126"/>
      <c r="J119" s="127"/>
      <c r="K119" s="128">
        <f>$M$115*'Electricity EFs'!B5</f>
        <v>1.151644841</v>
      </c>
      <c r="L119" s="129"/>
      <c r="M119" s="129"/>
      <c r="N119" s="126"/>
      <c r="O119" s="116"/>
      <c r="P119" s="123"/>
      <c r="Q119" s="116"/>
      <c r="R119" s="116"/>
      <c r="S119" s="116"/>
      <c r="T119" s="116"/>
      <c r="U119" s="116"/>
      <c r="V119" s="116"/>
      <c r="W119" s="116"/>
      <c r="X119" s="116"/>
      <c r="Y119" s="116"/>
      <c r="Z119" s="116"/>
    </row>
    <row r="120" hidden="1">
      <c r="A120" s="126" t="s">
        <v>818</v>
      </c>
      <c r="B120" s="147" t="s">
        <v>137</v>
      </c>
      <c r="C120" s="148" t="s">
        <v>223</v>
      </c>
      <c r="D120" s="146" t="s">
        <v>797</v>
      </c>
      <c r="E120" s="146" t="s">
        <v>106</v>
      </c>
      <c r="F120" s="146" t="s">
        <v>866</v>
      </c>
      <c r="G120" s="126"/>
      <c r="H120" s="126"/>
      <c r="I120" s="126"/>
      <c r="J120" s="127"/>
      <c r="K120" s="128">
        <f>$M$115*'Electricity EFs'!B6</f>
        <v>0.1340109764</v>
      </c>
      <c r="L120" s="129"/>
      <c r="M120" s="129"/>
      <c r="N120" s="126"/>
      <c r="O120" s="116"/>
      <c r="P120" s="123"/>
      <c r="Q120" s="116"/>
      <c r="R120" s="116"/>
      <c r="S120" s="116"/>
      <c r="T120" s="116"/>
      <c r="U120" s="116"/>
      <c r="V120" s="116"/>
      <c r="W120" s="116"/>
      <c r="X120" s="116"/>
      <c r="Y120" s="116"/>
      <c r="Z120" s="116"/>
    </row>
    <row r="121" hidden="1">
      <c r="A121" s="126" t="s">
        <v>819</v>
      </c>
      <c r="B121" s="147" t="s">
        <v>137</v>
      </c>
      <c r="C121" s="148" t="s">
        <v>223</v>
      </c>
      <c r="D121" s="146" t="s">
        <v>797</v>
      </c>
      <c r="E121" s="146" t="s">
        <v>106</v>
      </c>
      <c r="F121" s="146" t="s">
        <v>866</v>
      </c>
      <c r="G121" s="126"/>
      <c r="H121" s="126"/>
      <c r="I121" s="126"/>
      <c r="J121" s="127"/>
      <c r="K121" s="128">
        <f>$M$115*'Electricity EFs'!B7</f>
        <v>0.7695987856</v>
      </c>
      <c r="L121" s="129"/>
      <c r="M121" s="129"/>
      <c r="N121" s="126"/>
      <c r="O121" s="116"/>
      <c r="P121" s="123"/>
      <c r="Q121" s="116"/>
      <c r="R121" s="116"/>
      <c r="S121" s="116"/>
      <c r="T121" s="116"/>
      <c r="U121" s="116"/>
      <c r="V121" s="116"/>
      <c r="W121" s="116"/>
      <c r="X121" s="116"/>
      <c r="Y121" s="116"/>
      <c r="Z121" s="116"/>
    </row>
    <row r="122" hidden="1">
      <c r="A122" s="126" t="s">
        <v>820</v>
      </c>
      <c r="B122" s="147" t="s">
        <v>137</v>
      </c>
      <c r="C122" s="148" t="s">
        <v>223</v>
      </c>
      <c r="D122" s="146" t="s">
        <v>797</v>
      </c>
      <c r="E122" s="146" t="s">
        <v>106</v>
      </c>
      <c r="F122" s="146" t="s">
        <v>866</v>
      </c>
      <c r="G122" s="126"/>
      <c r="H122" s="126"/>
      <c r="I122" s="126"/>
      <c r="J122" s="127"/>
      <c r="K122" s="128">
        <f>$M$115*'Electricity EFs'!B8</f>
        <v>1.670719767</v>
      </c>
      <c r="L122" s="129"/>
      <c r="M122" s="129"/>
      <c r="N122" s="126"/>
      <c r="O122" s="116"/>
      <c r="P122" s="123"/>
      <c r="Q122" s="116"/>
      <c r="R122" s="116"/>
      <c r="S122" s="116"/>
      <c r="T122" s="116"/>
      <c r="U122" s="116"/>
      <c r="V122" s="116"/>
      <c r="W122" s="116"/>
      <c r="X122" s="116"/>
      <c r="Y122" s="116"/>
      <c r="Z122" s="116"/>
    </row>
    <row r="123" hidden="1">
      <c r="A123" s="126" t="s">
        <v>821</v>
      </c>
      <c r="B123" s="147" t="s">
        <v>137</v>
      </c>
      <c r="C123" s="148" t="s">
        <v>223</v>
      </c>
      <c r="D123" s="146" t="s">
        <v>797</v>
      </c>
      <c r="E123" s="146" t="s">
        <v>106</v>
      </c>
      <c r="F123" s="146" t="s">
        <v>866</v>
      </c>
      <c r="G123" s="126"/>
      <c r="H123" s="126"/>
      <c r="I123" s="126"/>
      <c r="J123" s="127"/>
      <c r="K123" s="128">
        <f>$M$115*'Electricity EFs'!B9</f>
        <v>0.3513242409</v>
      </c>
      <c r="L123" s="129"/>
      <c r="M123" s="129"/>
      <c r="N123" s="126"/>
      <c r="O123" s="116"/>
      <c r="P123" s="123"/>
      <c r="Q123" s="116"/>
      <c r="R123" s="116"/>
      <c r="S123" s="116"/>
      <c r="T123" s="116"/>
      <c r="U123" s="116"/>
      <c r="V123" s="116"/>
      <c r="W123" s="116"/>
      <c r="X123" s="116"/>
      <c r="Y123" s="116"/>
      <c r="Z123" s="116"/>
    </row>
    <row r="124" hidden="1">
      <c r="A124" s="126" t="s">
        <v>822</v>
      </c>
      <c r="B124" s="147" t="s">
        <v>137</v>
      </c>
      <c r="C124" s="148" t="s">
        <v>223</v>
      </c>
      <c r="D124" s="146" t="s">
        <v>797</v>
      </c>
      <c r="E124" s="146" t="s">
        <v>106</v>
      </c>
      <c r="F124" s="146" t="s">
        <v>866</v>
      </c>
      <c r="G124" s="126"/>
      <c r="H124" s="126"/>
      <c r="I124" s="126"/>
      <c r="J124" s="127"/>
      <c r="K124" s="128">
        <f>$M$115*'Electricity EFs'!B10</f>
        <v>1.340796796</v>
      </c>
      <c r="L124" s="129"/>
      <c r="M124" s="129"/>
      <c r="N124" s="126"/>
      <c r="O124" s="116"/>
      <c r="P124" s="123"/>
      <c r="Q124" s="116"/>
      <c r="R124" s="116"/>
      <c r="S124" s="116"/>
      <c r="T124" s="116"/>
      <c r="U124" s="116"/>
      <c r="V124" s="116"/>
      <c r="W124" s="116"/>
      <c r="X124" s="116"/>
      <c r="Y124" s="116"/>
      <c r="Z124" s="116"/>
    </row>
    <row r="125" hidden="1">
      <c r="A125" s="126" t="s">
        <v>823</v>
      </c>
      <c r="B125" s="147" t="s">
        <v>137</v>
      </c>
      <c r="C125" s="148" t="s">
        <v>223</v>
      </c>
      <c r="D125" s="146" t="s">
        <v>797</v>
      </c>
      <c r="E125" s="146" t="s">
        <v>106</v>
      </c>
      <c r="F125" s="146" t="s">
        <v>866</v>
      </c>
      <c r="G125" s="126"/>
      <c r="H125" s="126"/>
      <c r="I125" s="126"/>
      <c r="J125" s="127"/>
      <c r="K125" s="128">
        <f>$M$115*'Electricity EFs'!B11</f>
        <v>0.839277008</v>
      </c>
      <c r="L125" s="129"/>
      <c r="M125" s="129"/>
      <c r="N125" s="126"/>
      <c r="O125" s="116"/>
      <c r="P125" s="123"/>
      <c r="Q125" s="116"/>
      <c r="R125" s="116"/>
      <c r="S125" s="116"/>
      <c r="T125" s="116"/>
      <c r="U125" s="116"/>
      <c r="V125" s="116"/>
      <c r="W125" s="116"/>
      <c r="X125" s="116"/>
      <c r="Y125" s="116"/>
      <c r="Z125" s="116"/>
    </row>
    <row r="126" hidden="1">
      <c r="A126" s="126" t="s">
        <v>142</v>
      </c>
      <c r="B126" s="147" t="s">
        <v>137</v>
      </c>
      <c r="C126" s="148" t="s">
        <v>223</v>
      </c>
      <c r="D126" s="146" t="s">
        <v>797</v>
      </c>
      <c r="E126" s="146" t="s">
        <v>106</v>
      </c>
      <c r="F126" s="146" t="s">
        <v>866</v>
      </c>
      <c r="G126" s="126"/>
      <c r="H126" s="126"/>
      <c r="I126" s="126"/>
      <c r="J126" s="127"/>
      <c r="K126" s="128">
        <f>$M$115*'Electricity EFs'!B12</f>
        <v>2.501470587</v>
      </c>
      <c r="L126" s="129"/>
      <c r="M126" s="129"/>
      <c r="N126" s="126"/>
      <c r="O126" s="116"/>
      <c r="P126" s="123"/>
      <c r="Q126" s="116"/>
      <c r="R126" s="116"/>
      <c r="S126" s="116"/>
      <c r="T126" s="116"/>
      <c r="U126" s="116"/>
      <c r="V126" s="116"/>
      <c r="W126" s="116"/>
      <c r="X126" s="116"/>
      <c r="Y126" s="116"/>
      <c r="Z126" s="116"/>
    </row>
    <row r="127" hidden="1">
      <c r="A127" s="126" t="s">
        <v>824</v>
      </c>
      <c r="B127" s="147" t="s">
        <v>137</v>
      </c>
      <c r="C127" s="148" t="s">
        <v>223</v>
      </c>
      <c r="D127" s="146" t="s">
        <v>797</v>
      </c>
      <c r="E127" s="146" t="s">
        <v>106</v>
      </c>
      <c r="F127" s="146" t="s">
        <v>866</v>
      </c>
      <c r="G127" s="126"/>
      <c r="H127" s="126"/>
      <c r="I127" s="126"/>
      <c r="J127" s="127"/>
      <c r="K127" s="128">
        <f>$M$115*'Electricity EFs'!B13</f>
        <v>0.4880471168</v>
      </c>
      <c r="L127" s="129"/>
      <c r="M127" s="129"/>
      <c r="N127" s="126"/>
      <c r="O127" s="116"/>
      <c r="P127" s="123"/>
      <c r="Q127" s="116"/>
      <c r="R127" s="116"/>
      <c r="S127" s="116"/>
      <c r="T127" s="116"/>
      <c r="U127" s="116"/>
      <c r="V127" s="116"/>
      <c r="W127" s="116"/>
      <c r="X127" s="116"/>
      <c r="Y127" s="116"/>
      <c r="Z127" s="116"/>
    </row>
    <row r="128" hidden="1">
      <c r="A128" s="126" t="s">
        <v>13</v>
      </c>
      <c r="B128" s="147" t="s">
        <v>137</v>
      </c>
      <c r="C128" s="148" t="s">
        <v>223</v>
      </c>
      <c r="D128" s="146" t="s">
        <v>797</v>
      </c>
      <c r="E128" s="146" t="s">
        <v>106</v>
      </c>
      <c r="F128" s="146" t="s">
        <v>866</v>
      </c>
      <c r="G128" s="126"/>
      <c r="H128" s="126"/>
      <c r="I128" s="126"/>
      <c r="J128" s="127"/>
      <c r="K128" s="128">
        <f>$M$115*'Electricity EFs'!B14</f>
        <v>1.791465833</v>
      </c>
      <c r="L128" s="129"/>
      <c r="M128" s="129"/>
      <c r="N128" s="126"/>
      <c r="O128" s="116"/>
      <c r="P128" s="123"/>
      <c r="Q128" s="116"/>
      <c r="R128" s="116"/>
      <c r="S128" s="116"/>
      <c r="T128" s="116"/>
      <c r="U128" s="116"/>
      <c r="V128" s="116"/>
      <c r="W128" s="116"/>
      <c r="X128" s="116"/>
      <c r="Y128" s="116"/>
      <c r="Z128" s="116"/>
    </row>
    <row r="129">
      <c r="A129" s="146" t="s">
        <v>836</v>
      </c>
      <c r="B129" s="147" t="s">
        <v>137</v>
      </c>
      <c r="C129" s="153" t="s">
        <v>228</v>
      </c>
      <c r="D129" s="146" t="s">
        <v>875</v>
      </c>
      <c r="E129" s="146" t="s">
        <v>808</v>
      </c>
      <c r="F129" s="146" t="s">
        <v>876</v>
      </c>
      <c r="G129" s="146" t="s">
        <v>877</v>
      </c>
      <c r="H129" s="146">
        <v>1.0</v>
      </c>
      <c r="I129" s="146" t="s">
        <v>800</v>
      </c>
      <c r="J129" s="159" t="s">
        <v>878</v>
      </c>
      <c r="K129" s="151">
        <v>0.0624482839849857</v>
      </c>
      <c r="L129" s="146"/>
      <c r="M129" s="146"/>
      <c r="N129" s="146" t="s">
        <v>18</v>
      </c>
      <c r="O129" s="116"/>
      <c r="P129" s="146" t="s">
        <v>808</v>
      </c>
      <c r="Q129" s="116"/>
      <c r="R129" s="116"/>
      <c r="S129" s="116"/>
      <c r="T129" s="116"/>
      <c r="U129" s="116"/>
      <c r="V129" s="116"/>
      <c r="W129" s="116"/>
      <c r="X129" s="116"/>
      <c r="Y129" s="116"/>
      <c r="Z129" s="116"/>
    </row>
    <row r="130">
      <c r="A130" s="146" t="s">
        <v>806</v>
      </c>
      <c r="B130" s="147" t="s">
        <v>137</v>
      </c>
      <c r="C130" s="153" t="s">
        <v>228</v>
      </c>
      <c r="D130" s="146" t="s">
        <v>875</v>
      </c>
      <c r="E130" s="146" t="s">
        <v>808</v>
      </c>
      <c r="F130" s="146" t="s">
        <v>876</v>
      </c>
      <c r="G130" s="146" t="s">
        <v>877</v>
      </c>
      <c r="H130" s="146">
        <v>1.0</v>
      </c>
      <c r="I130" s="146" t="s">
        <v>800</v>
      </c>
      <c r="J130" s="159" t="s">
        <v>879</v>
      </c>
      <c r="K130" s="151">
        <v>0.0624482839849857</v>
      </c>
      <c r="L130" s="146"/>
      <c r="M130" s="146"/>
      <c r="N130" s="146" t="s">
        <v>18</v>
      </c>
      <c r="O130" s="116"/>
      <c r="P130" s="146" t="s">
        <v>808</v>
      </c>
      <c r="Q130" s="116"/>
      <c r="R130" s="116"/>
      <c r="S130" s="116"/>
      <c r="T130" s="116"/>
      <c r="U130" s="116"/>
      <c r="V130" s="116"/>
      <c r="W130" s="116"/>
      <c r="X130" s="116"/>
      <c r="Y130" s="116"/>
      <c r="Z130" s="116"/>
    </row>
    <row r="131">
      <c r="A131" s="146" t="s">
        <v>113</v>
      </c>
      <c r="B131" s="147" t="s">
        <v>137</v>
      </c>
      <c r="C131" s="148" t="s">
        <v>236</v>
      </c>
      <c r="D131" s="146" t="s">
        <v>880</v>
      </c>
      <c r="E131" s="146" t="s">
        <v>808</v>
      </c>
      <c r="F131" s="146" t="s">
        <v>881</v>
      </c>
      <c r="G131" s="146" t="s">
        <v>882</v>
      </c>
      <c r="H131" s="146">
        <v>1.0</v>
      </c>
      <c r="I131" s="146" t="s">
        <v>800</v>
      </c>
      <c r="J131" s="159" t="s">
        <v>883</v>
      </c>
      <c r="K131" s="151">
        <v>2.6236199721081</v>
      </c>
      <c r="L131" s="146"/>
      <c r="M131" s="146"/>
      <c r="N131" s="146" t="s">
        <v>18</v>
      </c>
      <c r="O131" s="116"/>
      <c r="P131" s="146" t="s">
        <v>808</v>
      </c>
      <c r="Q131" s="116"/>
      <c r="R131" s="116"/>
      <c r="S131" s="116"/>
      <c r="T131" s="116"/>
      <c r="U131" s="116"/>
      <c r="V131" s="116"/>
      <c r="W131" s="116"/>
      <c r="X131" s="116"/>
      <c r="Y131" s="116"/>
      <c r="Z131" s="116"/>
    </row>
    <row r="132">
      <c r="A132" s="146" t="s">
        <v>806</v>
      </c>
      <c r="B132" s="147" t="s">
        <v>137</v>
      </c>
      <c r="C132" s="148" t="s">
        <v>236</v>
      </c>
      <c r="D132" s="146" t="s">
        <v>880</v>
      </c>
      <c r="E132" s="146" t="s">
        <v>808</v>
      </c>
      <c r="F132" s="146" t="s">
        <v>881</v>
      </c>
      <c r="G132" s="146" t="s">
        <v>882</v>
      </c>
      <c r="H132" s="146">
        <v>1.0</v>
      </c>
      <c r="I132" s="146" t="s">
        <v>800</v>
      </c>
      <c r="J132" s="154" t="s">
        <v>884</v>
      </c>
      <c r="K132" s="151">
        <v>3.19538294768366</v>
      </c>
      <c r="L132" s="146"/>
      <c r="M132" s="146"/>
      <c r="N132" s="146" t="s">
        <v>18</v>
      </c>
      <c r="O132" s="116"/>
      <c r="P132" s="146" t="s">
        <v>808</v>
      </c>
      <c r="Q132" s="116"/>
      <c r="R132" s="116"/>
      <c r="S132" s="116"/>
      <c r="T132" s="116"/>
      <c r="U132" s="116"/>
      <c r="V132" s="116"/>
      <c r="W132" s="116"/>
      <c r="X132" s="116"/>
      <c r="Y132" s="116"/>
      <c r="Z132" s="116"/>
    </row>
    <row r="133" hidden="1">
      <c r="A133" s="146"/>
      <c r="B133" s="147" t="s">
        <v>137</v>
      </c>
      <c r="C133" s="148" t="s">
        <v>241</v>
      </c>
      <c r="D133" s="146" t="s">
        <v>797</v>
      </c>
      <c r="E133" s="146" t="s">
        <v>106</v>
      </c>
      <c r="F133" s="146" t="s">
        <v>866</v>
      </c>
      <c r="G133" s="146" t="s">
        <v>867</v>
      </c>
      <c r="H133" s="146">
        <v>57.6</v>
      </c>
      <c r="I133" s="146" t="s">
        <v>868</v>
      </c>
      <c r="J133" s="158" t="s">
        <v>885</v>
      </c>
      <c r="K133" s="151"/>
      <c r="L133" s="146" t="s">
        <v>870</v>
      </c>
      <c r="M133" s="146">
        <v>1.74</v>
      </c>
      <c r="N133" s="146" t="s">
        <v>871</v>
      </c>
      <c r="O133" s="116"/>
      <c r="P133" s="146" t="s">
        <v>872</v>
      </c>
      <c r="Q133" s="116"/>
      <c r="R133" s="116"/>
      <c r="S133" s="116"/>
      <c r="T133" s="116"/>
      <c r="U133" s="116"/>
      <c r="V133" s="116"/>
      <c r="W133" s="116"/>
      <c r="X133" s="116"/>
      <c r="Y133" s="116"/>
      <c r="Z133" s="116"/>
    </row>
    <row r="134" hidden="1">
      <c r="A134" s="126" t="s">
        <v>98</v>
      </c>
      <c r="B134" s="147" t="s">
        <v>137</v>
      </c>
      <c r="C134" s="148" t="s">
        <v>241</v>
      </c>
      <c r="D134" s="146" t="s">
        <v>797</v>
      </c>
      <c r="E134" s="146" t="s">
        <v>106</v>
      </c>
      <c r="F134" s="146" t="s">
        <v>866</v>
      </c>
      <c r="G134" s="126"/>
      <c r="H134" s="126"/>
      <c r="I134" s="126"/>
      <c r="J134" s="127"/>
      <c r="K134" s="128">
        <f>$M$133*'Electricity EFs'!B2</f>
        <v>1.453758409</v>
      </c>
      <c r="L134" s="129"/>
      <c r="M134" s="129"/>
      <c r="N134" s="126"/>
      <c r="O134" s="116"/>
      <c r="P134" s="123"/>
      <c r="Q134" s="116"/>
      <c r="R134" s="116"/>
      <c r="S134" s="116"/>
      <c r="T134" s="116"/>
      <c r="U134" s="116"/>
      <c r="V134" s="116"/>
      <c r="W134" s="116"/>
      <c r="X134" s="116"/>
      <c r="Y134" s="116"/>
      <c r="Z134" s="116"/>
    </row>
    <row r="135" hidden="1">
      <c r="A135" s="126" t="s">
        <v>816</v>
      </c>
      <c r="B135" s="147" t="s">
        <v>137</v>
      </c>
      <c r="C135" s="148" t="s">
        <v>241</v>
      </c>
      <c r="D135" s="146" t="s">
        <v>797</v>
      </c>
      <c r="E135" s="146" t="s">
        <v>106</v>
      </c>
      <c r="F135" s="146" t="s">
        <v>866</v>
      </c>
      <c r="G135" s="126"/>
      <c r="H135" s="126"/>
      <c r="I135" s="126"/>
      <c r="J135" s="127"/>
      <c r="K135" s="128">
        <f>$M$133*'Electricity EFs'!B3</f>
        <v>1.094950046</v>
      </c>
      <c r="L135" s="129"/>
      <c r="M135" s="129"/>
      <c r="N135" s="126"/>
      <c r="O135" s="116"/>
      <c r="P135" s="123"/>
      <c r="Q135" s="116"/>
      <c r="R135" s="116"/>
      <c r="S135" s="116"/>
      <c r="T135" s="116"/>
      <c r="U135" s="116"/>
      <c r="V135" s="116"/>
      <c r="W135" s="116"/>
      <c r="X135" s="116"/>
      <c r="Y135" s="116"/>
      <c r="Z135" s="116"/>
    </row>
    <row r="136" hidden="1">
      <c r="A136" s="126" t="s">
        <v>28</v>
      </c>
      <c r="B136" s="147" t="s">
        <v>137</v>
      </c>
      <c r="C136" s="148" t="s">
        <v>241</v>
      </c>
      <c r="D136" s="146" t="s">
        <v>797</v>
      </c>
      <c r="E136" s="146" t="s">
        <v>106</v>
      </c>
      <c r="F136" s="146" t="s">
        <v>866</v>
      </c>
      <c r="G136" s="126"/>
      <c r="H136" s="126"/>
      <c r="I136" s="126"/>
      <c r="J136" s="127"/>
      <c r="K136" s="128">
        <f>$M$133*'Electricity EFs'!B4</f>
        <v>1.177868382</v>
      </c>
      <c r="L136" s="129"/>
      <c r="M136" s="129"/>
      <c r="N136" s="126"/>
      <c r="O136" s="116"/>
      <c r="P136" s="123"/>
      <c r="Q136" s="116"/>
      <c r="R136" s="116"/>
      <c r="S136" s="116"/>
      <c r="T136" s="116"/>
      <c r="U136" s="116"/>
      <c r="V136" s="116"/>
      <c r="W136" s="116"/>
      <c r="X136" s="116"/>
      <c r="Y136" s="116"/>
      <c r="Z136" s="116"/>
    </row>
    <row r="137" hidden="1">
      <c r="A137" s="126" t="s">
        <v>817</v>
      </c>
      <c r="B137" s="147" t="s">
        <v>137</v>
      </c>
      <c r="C137" s="148" t="s">
        <v>241</v>
      </c>
      <c r="D137" s="146" t="s">
        <v>797</v>
      </c>
      <c r="E137" s="146" t="s">
        <v>106</v>
      </c>
      <c r="F137" s="146" t="s">
        <v>866</v>
      </c>
      <c r="G137" s="126"/>
      <c r="H137" s="126"/>
      <c r="I137" s="126"/>
      <c r="J137" s="127"/>
      <c r="K137" s="128">
        <f>$M$133*'Electricity EFs'!B5</f>
        <v>1.151644841</v>
      </c>
      <c r="L137" s="129"/>
      <c r="M137" s="129"/>
      <c r="N137" s="126"/>
      <c r="O137" s="116"/>
      <c r="P137" s="123"/>
      <c r="Q137" s="116"/>
      <c r="R137" s="116"/>
      <c r="S137" s="116"/>
      <c r="T137" s="116"/>
      <c r="U137" s="116"/>
      <c r="V137" s="116"/>
      <c r="W137" s="116"/>
      <c r="X137" s="116"/>
      <c r="Y137" s="116"/>
      <c r="Z137" s="116"/>
    </row>
    <row r="138" hidden="1">
      <c r="A138" s="126" t="s">
        <v>818</v>
      </c>
      <c r="B138" s="147" t="s">
        <v>137</v>
      </c>
      <c r="C138" s="148" t="s">
        <v>241</v>
      </c>
      <c r="D138" s="146" t="s">
        <v>797</v>
      </c>
      <c r="E138" s="146" t="s">
        <v>106</v>
      </c>
      <c r="F138" s="146" t="s">
        <v>866</v>
      </c>
      <c r="G138" s="126"/>
      <c r="H138" s="126"/>
      <c r="I138" s="126"/>
      <c r="J138" s="127"/>
      <c r="K138" s="128">
        <f>$M$133*'Electricity EFs'!B6</f>
        <v>0.1340109764</v>
      </c>
      <c r="L138" s="129"/>
      <c r="M138" s="129"/>
      <c r="N138" s="126"/>
      <c r="O138" s="116"/>
      <c r="P138" s="123"/>
      <c r="Q138" s="116"/>
      <c r="R138" s="116"/>
      <c r="S138" s="116"/>
      <c r="T138" s="116"/>
      <c r="U138" s="116"/>
      <c r="V138" s="116"/>
      <c r="W138" s="116"/>
      <c r="X138" s="116"/>
      <c r="Y138" s="116"/>
      <c r="Z138" s="116"/>
    </row>
    <row r="139" hidden="1">
      <c r="A139" s="126" t="s">
        <v>819</v>
      </c>
      <c r="B139" s="147" t="s">
        <v>137</v>
      </c>
      <c r="C139" s="148" t="s">
        <v>241</v>
      </c>
      <c r="D139" s="146" t="s">
        <v>797</v>
      </c>
      <c r="E139" s="146" t="s">
        <v>106</v>
      </c>
      <c r="F139" s="146" t="s">
        <v>866</v>
      </c>
      <c r="G139" s="126"/>
      <c r="H139" s="126"/>
      <c r="I139" s="126"/>
      <c r="J139" s="127"/>
      <c r="K139" s="128">
        <f>$M$133*'Electricity EFs'!B7</f>
        <v>0.7695987856</v>
      </c>
      <c r="L139" s="129"/>
      <c r="M139" s="129"/>
      <c r="N139" s="126"/>
      <c r="O139" s="116"/>
      <c r="P139" s="123"/>
      <c r="Q139" s="116"/>
      <c r="R139" s="116"/>
      <c r="S139" s="116"/>
      <c r="T139" s="116"/>
      <c r="U139" s="116"/>
      <c r="V139" s="116"/>
      <c r="W139" s="116"/>
      <c r="X139" s="116"/>
      <c r="Y139" s="116"/>
      <c r="Z139" s="116"/>
    </row>
    <row r="140" hidden="1">
      <c r="A140" s="126" t="s">
        <v>820</v>
      </c>
      <c r="B140" s="147" t="s">
        <v>137</v>
      </c>
      <c r="C140" s="148" t="s">
        <v>241</v>
      </c>
      <c r="D140" s="146" t="s">
        <v>797</v>
      </c>
      <c r="E140" s="146" t="s">
        <v>106</v>
      </c>
      <c r="F140" s="146" t="s">
        <v>866</v>
      </c>
      <c r="G140" s="126"/>
      <c r="H140" s="126"/>
      <c r="I140" s="126"/>
      <c r="J140" s="127"/>
      <c r="K140" s="128">
        <f>$M$133*'Electricity EFs'!B8</f>
        <v>1.670719767</v>
      </c>
      <c r="L140" s="129"/>
      <c r="M140" s="129"/>
      <c r="N140" s="126"/>
      <c r="O140" s="116"/>
      <c r="P140" s="123"/>
      <c r="Q140" s="116"/>
      <c r="R140" s="116"/>
      <c r="S140" s="116"/>
      <c r="T140" s="116"/>
      <c r="U140" s="116"/>
      <c r="V140" s="116"/>
      <c r="W140" s="116"/>
      <c r="X140" s="116"/>
      <c r="Y140" s="116"/>
      <c r="Z140" s="116"/>
    </row>
    <row r="141" hidden="1">
      <c r="A141" s="126" t="s">
        <v>821</v>
      </c>
      <c r="B141" s="147" t="s">
        <v>137</v>
      </c>
      <c r="C141" s="148" t="s">
        <v>241</v>
      </c>
      <c r="D141" s="146" t="s">
        <v>797</v>
      </c>
      <c r="E141" s="146" t="s">
        <v>106</v>
      </c>
      <c r="F141" s="146" t="s">
        <v>866</v>
      </c>
      <c r="G141" s="126"/>
      <c r="H141" s="126"/>
      <c r="I141" s="126"/>
      <c r="J141" s="127"/>
      <c r="K141" s="128">
        <f>$M$133*'Electricity EFs'!B9</f>
        <v>0.3513242409</v>
      </c>
      <c r="L141" s="129"/>
      <c r="M141" s="129"/>
      <c r="N141" s="126"/>
      <c r="O141" s="116"/>
      <c r="P141" s="123"/>
      <c r="Q141" s="116"/>
      <c r="R141" s="116"/>
      <c r="S141" s="116"/>
      <c r="T141" s="116"/>
      <c r="U141" s="116"/>
      <c r="V141" s="116"/>
      <c r="W141" s="116"/>
      <c r="X141" s="116"/>
      <c r="Y141" s="116"/>
      <c r="Z141" s="116"/>
    </row>
    <row r="142" hidden="1">
      <c r="A142" s="126" t="s">
        <v>822</v>
      </c>
      <c r="B142" s="147" t="s">
        <v>137</v>
      </c>
      <c r="C142" s="148" t="s">
        <v>241</v>
      </c>
      <c r="D142" s="146" t="s">
        <v>797</v>
      </c>
      <c r="E142" s="146" t="s">
        <v>106</v>
      </c>
      <c r="F142" s="146" t="s">
        <v>866</v>
      </c>
      <c r="G142" s="126"/>
      <c r="H142" s="126"/>
      <c r="I142" s="126"/>
      <c r="J142" s="127"/>
      <c r="K142" s="128">
        <f>$M$133*'Electricity EFs'!B10</f>
        <v>1.340796796</v>
      </c>
      <c r="L142" s="129"/>
      <c r="M142" s="129"/>
      <c r="N142" s="126"/>
      <c r="O142" s="116"/>
      <c r="P142" s="123"/>
      <c r="Q142" s="116"/>
      <c r="R142" s="116"/>
      <c r="S142" s="116"/>
      <c r="T142" s="116"/>
      <c r="U142" s="116"/>
      <c r="V142" s="116"/>
      <c r="W142" s="116"/>
      <c r="X142" s="116"/>
      <c r="Y142" s="116"/>
      <c r="Z142" s="116"/>
    </row>
    <row r="143" hidden="1">
      <c r="A143" s="126" t="s">
        <v>823</v>
      </c>
      <c r="B143" s="147" t="s">
        <v>137</v>
      </c>
      <c r="C143" s="148" t="s">
        <v>241</v>
      </c>
      <c r="D143" s="146" t="s">
        <v>797</v>
      </c>
      <c r="E143" s="146" t="s">
        <v>106</v>
      </c>
      <c r="F143" s="146" t="s">
        <v>866</v>
      </c>
      <c r="G143" s="126"/>
      <c r="H143" s="126"/>
      <c r="I143" s="126"/>
      <c r="J143" s="127"/>
      <c r="K143" s="128">
        <f>$M$133*'Electricity EFs'!B11</f>
        <v>0.839277008</v>
      </c>
      <c r="L143" s="129"/>
      <c r="M143" s="129"/>
      <c r="N143" s="126"/>
      <c r="O143" s="116"/>
      <c r="P143" s="123"/>
      <c r="Q143" s="116"/>
      <c r="R143" s="116"/>
      <c r="S143" s="116"/>
      <c r="T143" s="116"/>
      <c r="U143" s="116"/>
      <c r="V143" s="116"/>
      <c r="W143" s="116"/>
      <c r="X143" s="116"/>
      <c r="Y143" s="116"/>
      <c r="Z143" s="116"/>
    </row>
    <row r="144" hidden="1">
      <c r="A144" s="126" t="s">
        <v>142</v>
      </c>
      <c r="B144" s="147" t="s">
        <v>137</v>
      </c>
      <c r="C144" s="148" t="s">
        <v>241</v>
      </c>
      <c r="D144" s="146" t="s">
        <v>797</v>
      </c>
      <c r="E144" s="146" t="s">
        <v>106</v>
      </c>
      <c r="F144" s="146" t="s">
        <v>866</v>
      </c>
      <c r="G144" s="126"/>
      <c r="H144" s="126"/>
      <c r="I144" s="126"/>
      <c r="J144" s="127"/>
      <c r="K144" s="128">
        <f>$M$133*'Electricity EFs'!B12</f>
        <v>2.501470587</v>
      </c>
      <c r="L144" s="129"/>
      <c r="M144" s="129"/>
      <c r="N144" s="126"/>
      <c r="O144" s="116"/>
      <c r="P144" s="123"/>
      <c r="Q144" s="116"/>
      <c r="R144" s="116"/>
      <c r="S144" s="116"/>
      <c r="T144" s="116"/>
      <c r="U144" s="116"/>
      <c r="V144" s="116"/>
      <c r="W144" s="116"/>
      <c r="X144" s="116"/>
      <c r="Y144" s="116"/>
      <c r="Z144" s="116"/>
    </row>
    <row r="145" hidden="1">
      <c r="A145" s="126" t="s">
        <v>824</v>
      </c>
      <c r="B145" s="147" t="s">
        <v>137</v>
      </c>
      <c r="C145" s="148" t="s">
        <v>241</v>
      </c>
      <c r="D145" s="146" t="s">
        <v>797</v>
      </c>
      <c r="E145" s="146" t="s">
        <v>106</v>
      </c>
      <c r="F145" s="146" t="s">
        <v>866</v>
      </c>
      <c r="G145" s="126"/>
      <c r="H145" s="126"/>
      <c r="I145" s="126"/>
      <c r="J145" s="127"/>
      <c r="K145" s="128">
        <f>$M$133*'Electricity EFs'!B13</f>
        <v>0.4880471168</v>
      </c>
      <c r="L145" s="129"/>
      <c r="M145" s="129"/>
      <c r="N145" s="126"/>
      <c r="O145" s="116"/>
      <c r="P145" s="123"/>
      <c r="Q145" s="116"/>
      <c r="R145" s="116"/>
      <c r="S145" s="116"/>
      <c r="T145" s="116"/>
      <c r="U145" s="116"/>
      <c r="V145" s="116"/>
      <c r="W145" s="116"/>
      <c r="X145" s="116"/>
      <c r="Y145" s="116"/>
      <c r="Z145" s="116"/>
    </row>
    <row r="146" hidden="1">
      <c r="A146" s="126" t="s">
        <v>13</v>
      </c>
      <c r="B146" s="147" t="s">
        <v>137</v>
      </c>
      <c r="C146" s="148" t="s">
        <v>241</v>
      </c>
      <c r="D146" s="146" t="s">
        <v>797</v>
      </c>
      <c r="E146" s="146" t="s">
        <v>106</v>
      </c>
      <c r="F146" s="146" t="s">
        <v>866</v>
      </c>
      <c r="G146" s="126"/>
      <c r="H146" s="126"/>
      <c r="I146" s="126"/>
      <c r="J146" s="127"/>
      <c r="K146" s="128">
        <f>$M$133*'Electricity EFs'!B14</f>
        <v>1.791465833</v>
      </c>
      <c r="L146" s="129"/>
      <c r="M146" s="129"/>
      <c r="N146" s="126"/>
      <c r="O146" s="116"/>
      <c r="P146" s="123"/>
      <c r="Q146" s="116"/>
      <c r="R146" s="116"/>
      <c r="S146" s="116"/>
      <c r="T146" s="116"/>
      <c r="U146" s="116"/>
      <c r="V146" s="116"/>
      <c r="W146" s="116"/>
      <c r="X146" s="116"/>
      <c r="Y146" s="116"/>
      <c r="Z146" s="116"/>
    </row>
    <row r="147" hidden="1">
      <c r="A147" s="146"/>
      <c r="B147" s="147" t="s">
        <v>137</v>
      </c>
      <c r="C147" s="148" t="s">
        <v>246</v>
      </c>
      <c r="D147" s="146" t="s">
        <v>797</v>
      </c>
      <c r="E147" s="146" t="s">
        <v>106</v>
      </c>
      <c r="F147" s="146" t="s">
        <v>866</v>
      </c>
      <c r="G147" s="146" t="s">
        <v>867</v>
      </c>
      <c r="H147" s="146">
        <v>57.6</v>
      </c>
      <c r="I147" s="146" t="s">
        <v>868</v>
      </c>
      <c r="J147" s="150" t="s">
        <v>886</v>
      </c>
      <c r="K147" s="151"/>
      <c r="L147" s="146" t="s">
        <v>870</v>
      </c>
      <c r="M147" s="146">
        <v>1.74</v>
      </c>
      <c r="N147" s="146" t="s">
        <v>871</v>
      </c>
      <c r="O147" s="116"/>
      <c r="P147" s="146" t="s">
        <v>872</v>
      </c>
      <c r="Q147" s="116"/>
      <c r="R147" s="116"/>
      <c r="S147" s="116"/>
      <c r="T147" s="116"/>
      <c r="U147" s="116"/>
      <c r="V147" s="116"/>
      <c r="W147" s="116"/>
      <c r="X147" s="116"/>
      <c r="Y147" s="116"/>
      <c r="Z147" s="116"/>
    </row>
    <row r="148" hidden="1">
      <c r="A148" s="126" t="s">
        <v>98</v>
      </c>
      <c r="B148" s="147" t="s">
        <v>137</v>
      </c>
      <c r="C148" s="148" t="s">
        <v>246</v>
      </c>
      <c r="D148" s="146" t="s">
        <v>797</v>
      </c>
      <c r="E148" s="146" t="s">
        <v>106</v>
      </c>
      <c r="F148" s="146" t="s">
        <v>866</v>
      </c>
      <c r="G148" s="126"/>
      <c r="H148" s="126"/>
      <c r="I148" s="126"/>
      <c r="J148" s="127"/>
      <c r="K148" s="128">
        <f>$M$147*'Electricity EFs'!B2</f>
        <v>1.453758409</v>
      </c>
      <c r="L148" s="129"/>
      <c r="M148" s="129"/>
      <c r="N148" s="126"/>
      <c r="O148" s="116"/>
      <c r="P148" s="123"/>
      <c r="Q148" s="116"/>
      <c r="R148" s="116"/>
      <c r="S148" s="116"/>
      <c r="T148" s="116"/>
      <c r="U148" s="116"/>
      <c r="V148" s="116"/>
      <c r="W148" s="116"/>
      <c r="X148" s="116"/>
      <c r="Y148" s="116"/>
      <c r="Z148" s="116"/>
    </row>
    <row r="149" hidden="1">
      <c r="A149" s="126" t="s">
        <v>816</v>
      </c>
      <c r="B149" s="147" t="s">
        <v>137</v>
      </c>
      <c r="C149" s="148" t="s">
        <v>246</v>
      </c>
      <c r="D149" s="146" t="s">
        <v>797</v>
      </c>
      <c r="E149" s="146" t="s">
        <v>106</v>
      </c>
      <c r="F149" s="146" t="s">
        <v>866</v>
      </c>
      <c r="G149" s="126"/>
      <c r="H149" s="126"/>
      <c r="I149" s="126"/>
      <c r="J149" s="127"/>
      <c r="K149" s="128">
        <f>$M$147*'Electricity EFs'!B3</f>
        <v>1.094950046</v>
      </c>
      <c r="L149" s="129"/>
      <c r="M149" s="129"/>
      <c r="N149" s="126"/>
      <c r="O149" s="116"/>
      <c r="P149" s="123"/>
      <c r="Q149" s="116"/>
      <c r="R149" s="116"/>
      <c r="S149" s="116"/>
      <c r="T149" s="116"/>
      <c r="U149" s="116"/>
      <c r="V149" s="116"/>
      <c r="W149" s="116"/>
      <c r="X149" s="116"/>
      <c r="Y149" s="116"/>
      <c r="Z149" s="116"/>
    </row>
    <row r="150" hidden="1">
      <c r="A150" s="126" t="s">
        <v>28</v>
      </c>
      <c r="B150" s="147" t="s">
        <v>137</v>
      </c>
      <c r="C150" s="148" t="s">
        <v>246</v>
      </c>
      <c r="D150" s="146" t="s">
        <v>797</v>
      </c>
      <c r="E150" s="146" t="s">
        <v>106</v>
      </c>
      <c r="F150" s="146" t="s">
        <v>866</v>
      </c>
      <c r="G150" s="126"/>
      <c r="H150" s="126"/>
      <c r="I150" s="126"/>
      <c r="J150" s="127"/>
      <c r="K150" s="128">
        <f>$M$147*'Electricity EFs'!B4</f>
        <v>1.177868382</v>
      </c>
      <c r="L150" s="129"/>
      <c r="M150" s="129"/>
      <c r="N150" s="126"/>
      <c r="O150" s="116"/>
      <c r="P150" s="123"/>
      <c r="Q150" s="116"/>
      <c r="R150" s="116"/>
      <c r="S150" s="116"/>
      <c r="T150" s="116"/>
      <c r="U150" s="116"/>
      <c r="V150" s="116"/>
      <c r="W150" s="116"/>
      <c r="X150" s="116"/>
      <c r="Y150" s="116"/>
      <c r="Z150" s="116"/>
    </row>
    <row r="151" hidden="1">
      <c r="A151" s="126" t="s">
        <v>817</v>
      </c>
      <c r="B151" s="147" t="s">
        <v>137</v>
      </c>
      <c r="C151" s="148" t="s">
        <v>246</v>
      </c>
      <c r="D151" s="146" t="s">
        <v>797</v>
      </c>
      <c r="E151" s="146" t="s">
        <v>106</v>
      </c>
      <c r="F151" s="146" t="s">
        <v>866</v>
      </c>
      <c r="G151" s="126"/>
      <c r="H151" s="126"/>
      <c r="I151" s="126"/>
      <c r="J151" s="127"/>
      <c r="K151" s="128">
        <f>$M$147*'Electricity EFs'!B5</f>
        <v>1.151644841</v>
      </c>
      <c r="L151" s="129"/>
      <c r="M151" s="129"/>
      <c r="N151" s="126"/>
      <c r="O151" s="116"/>
      <c r="P151" s="123"/>
      <c r="Q151" s="116"/>
      <c r="R151" s="116"/>
      <c r="S151" s="116"/>
      <c r="T151" s="116"/>
      <c r="U151" s="116"/>
      <c r="V151" s="116"/>
      <c r="W151" s="116"/>
      <c r="X151" s="116"/>
      <c r="Y151" s="116"/>
      <c r="Z151" s="116"/>
    </row>
    <row r="152" hidden="1">
      <c r="A152" s="126" t="s">
        <v>818</v>
      </c>
      <c r="B152" s="147" t="s">
        <v>137</v>
      </c>
      <c r="C152" s="148" t="s">
        <v>246</v>
      </c>
      <c r="D152" s="146" t="s">
        <v>797</v>
      </c>
      <c r="E152" s="146" t="s">
        <v>106</v>
      </c>
      <c r="F152" s="146" t="s">
        <v>866</v>
      </c>
      <c r="G152" s="126"/>
      <c r="H152" s="126"/>
      <c r="I152" s="126"/>
      <c r="J152" s="127"/>
      <c r="K152" s="128">
        <f>$M$147*'Electricity EFs'!B6</f>
        <v>0.1340109764</v>
      </c>
      <c r="L152" s="129"/>
      <c r="M152" s="129"/>
      <c r="N152" s="126"/>
      <c r="O152" s="116"/>
      <c r="P152" s="123"/>
      <c r="Q152" s="116"/>
      <c r="R152" s="116"/>
      <c r="S152" s="116"/>
      <c r="T152" s="116"/>
      <c r="U152" s="116"/>
      <c r="V152" s="116"/>
      <c r="W152" s="116"/>
      <c r="X152" s="116"/>
      <c r="Y152" s="116"/>
      <c r="Z152" s="116"/>
    </row>
    <row r="153" hidden="1">
      <c r="A153" s="126" t="s">
        <v>819</v>
      </c>
      <c r="B153" s="147" t="s">
        <v>137</v>
      </c>
      <c r="C153" s="148" t="s">
        <v>246</v>
      </c>
      <c r="D153" s="146" t="s">
        <v>797</v>
      </c>
      <c r="E153" s="146" t="s">
        <v>106</v>
      </c>
      <c r="F153" s="146" t="s">
        <v>866</v>
      </c>
      <c r="G153" s="126"/>
      <c r="H153" s="126"/>
      <c r="I153" s="126"/>
      <c r="J153" s="127"/>
      <c r="K153" s="128">
        <f>$M$147*'Electricity EFs'!B7</f>
        <v>0.7695987856</v>
      </c>
      <c r="L153" s="129"/>
      <c r="M153" s="129"/>
      <c r="N153" s="126"/>
      <c r="O153" s="116"/>
      <c r="P153" s="123"/>
      <c r="Q153" s="116"/>
      <c r="R153" s="116"/>
      <c r="S153" s="116"/>
      <c r="T153" s="116"/>
      <c r="U153" s="116"/>
      <c r="V153" s="116"/>
      <c r="W153" s="116"/>
      <c r="X153" s="116"/>
      <c r="Y153" s="116"/>
      <c r="Z153" s="116"/>
    </row>
    <row r="154" hidden="1">
      <c r="A154" s="126" t="s">
        <v>820</v>
      </c>
      <c r="B154" s="147" t="s">
        <v>137</v>
      </c>
      <c r="C154" s="148" t="s">
        <v>246</v>
      </c>
      <c r="D154" s="146" t="s">
        <v>797</v>
      </c>
      <c r="E154" s="146" t="s">
        <v>106</v>
      </c>
      <c r="F154" s="146" t="s">
        <v>866</v>
      </c>
      <c r="G154" s="126"/>
      <c r="H154" s="126"/>
      <c r="I154" s="126"/>
      <c r="J154" s="127"/>
      <c r="K154" s="128">
        <f>$M$147*'Electricity EFs'!B8</f>
        <v>1.670719767</v>
      </c>
      <c r="L154" s="129"/>
      <c r="M154" s="129"/>
      <c r="N154" s="126"/>
      <c r="O154" s="116"/>
      <c r="P154" s="123"/>
      <c r="Q154" s="116"/>
      <c r="R154" s="116"/>
      <c r="S154" s="116"/>
      <c r="T154" s="116"/>
      <c r="U154" s="116"/>
      <c r="V154" s="116"/>
      <c r="W154" s="116"/>
      <c r="X154" s="116"/>
      <c r="Y154" s="116"/>
      <c r="Z154" s="116"/>
    </row>
    <row r="155" hidden="1">
      <c r="A155" s="126" t="s">
        <v>821</v>
      </c>
      <c r="B155" s="147" t="s">
        <v>137</v>
      </c>
      <c r="C155" s="148" t="s">
        <v>246</v>
      </c>
      <c r="D155" s="146" t="s">
        <v>797</v>
      </c>
      <c r="E155" s="146" t="s">
        <v>106</v>
      </c>
      <c r="F155" s="146" t="s">
        <v>866</v>
      </c>
      <c r="G155" s="126"/>
      <c r="H155" s="126"/>
      <c r="I155" s="126"/>
      <c r="J155" s="127"/>
      <c r="K155" s="128">
        <f>$M$147*'Electricity EFs'!B9</f>
        <v>0.3513242409</v>
      </c>
      <c r="L155" s="129"/>
      <c r="M155" s="129"/>
      <c r="N155" s="126"/>
      <c r="O155" s="116"/>
      <c r="P155" s="123"/>
      <c r="Q155" s="116"/>
      <c r="R155" s="116"/>
      <c r="S155" s="116"/>
      <c r="T155" s="116"/>
      <c r="U155" s="116"/>
      <c r="V155" s="116"/>
      <c r="W155" s="116"/>
      <c r="X155" s="116"/>
      <c r="Y155" s="116"/>
      <c r="Z155" s="116"/>
    </row>
    <row r="156" hidden="1">
      <c r="A156" s="126" t="s">
        <v>822</v>
      </c>
      <c r="B156" s="147" t="s">
        <v>137</v>
      </c>
      <c r="C156" s="148" t="s">
        <v>246</v>
      </c>
      <c r="D156" s="146" t="s">
        <v>797</v>
      </c>
      <c r="E156" s="146" t="s">
        <v>106</v>
      </c>
      <c r="F156" s="146" t="s">
        <v>866</v>
      </c>
      <c r="G156" s="126"/>
      <c r="H156" s="126"/>
      <c r="I156" s="126"/>
      <c r="J156" s="127"/>
      <c r="K156" s="128">
        <f>$M$147*'Electricity EFs'!B10</f>
        <v>1.340796796</v>
      </c>
      <c r="L156" s="129"/>
      <c r="M156" s="129"/>
      <c r="N156" s="126"/>
      <c r="O156" s="116"/>
      <c r="P156" s="123"/>
      <c r="Q156" s="116"/>
      <c r="R156" s="116"/>
      <c r="S156" s="116"/>
      <c r="T156" s="116"/>
      <c r="U156" s="116"/>
      <c r="V156" s="116"/>
      <c r="W156" s="116"/>
      <c r="X156" s="116"/>
      <c r="Y156" s="116"/>
      <c r="Z156" s="116"/>
    </row>
    <row r="157" hidden="1">
      <c r="A157" s="126" t="s">
        <v>823</v>
      </c>
      <c r="B157" s="147" t="s">
        <v>137</v>
      </c>
      <c r="C157" s="148" t="s">
        <v>246</v>
      </c>
      <c r="D157" s="146" t="s">
        <v>797</v>
      </c>
      <c r="E157" s="146" t="s">
        <v>106</v>
      </c>
      <c r="F157" s="146" t="s">
        <v>866</v>
      </c>
      <c r="G157" s="126"/>
      <c r="H157" s="126"/>
      <c r="I157" s="126"/>
      <c r="J157" s="127"/>
      <c r="K157" s="128">
        <f>$M$147*'Electricity EFs'!B11</f>
        <v>0.839277008</v>
      </c>
      <c r="L157" s="129"/>
      <c r="M157" s="129"/>
      <c r="N157" s="126"/>
      <c r="O157" s="116"/>
      <c r="P157" s="123"/>
      <c r="Q157" s="116"/>
      <c r="R157" s="116"/>
      <c r="S157" s="116"/>
      <c r="T157" s="116"/>
      <c r="U157" s="116"/>
      <c r="V157" s="116"/>
      <c r="W157" s="116"/>
      <c r="X157" s="116"/>
      <c r="Y157" s="116"/>
      <c r="Z157" s="116"/>
    </row>
    <row r="158" hidden="1">
      <c r="A158" s="126" t="s">
        <v>142</v>
      </c>
      <c r="B158" s="147" t="s">
        <v>137</v>
      </c>
      <c r="C158" s="148" t="s">
        <v>246</v>
      </c>
      <c r="D158" s="146" t="s">
        <v>797</v>
      </c>
      <c r="E158" s="146" t="s">
        <v>106</v>
      </c>
      <c r="F158" s="146" t="s">
        <v>866</v>
      </c>
      <c r="G158" s="126"/>
      <c r="H158" s="126"/>
      <c r="I158" s="126"/>
      <c r="J158" s="127"/>
      <c r="K158" s="128">
        <f>$M$147*'Electricity EFs'!B12</f>
        <v>2.501470587</v>
      </c>
      <c r="L158" s="129"/>
      <c r="M158" s="129"/>
      <c r="N158" s="126"/>
      <c r="O158" s="116"/>
      <c r="P158" s="123"/>
      <c r="Q158" s="116"/>
      <c r="R158" s="116"/>
      <c r="S158" s="116"/>
      <c r="T158" s="116"/>
      <c r="U158" s="116"/>
      <c r="V158" s="116"/>
      <c r="W158" s="116"/>
      <c r="X158" s="116"/>
      <c r="Y158" s="116"/>
      <c r="Z158" s="116"/>
    </row>
    <row r="159" hidden="1">
      <c r="A159" s="126" t="s">
        <v>824</v>
      </c>
      <c r="B159" s="147" t="s">
        <v>137</v>
      </c>
      <c r="C159" s="148" t="s">
        <v>246</v>
      </c>
      <c r="D159" s="146" t="s">
        <v>797</v>
      </c>
      <c r="E159" s="146" t="s">
        <v>106</v>
      </c>
      <c r="F159" s="146" t="s">
        <v>866</v>
      </c>
      <c r="G159" s="126"/>
      <c r="H159" s="126"/>
      <c r="I159" s="126"/>
      <c r="J159" s="127"/>
      <c r="K159" s="128">
        <f>$M$147*'Electricity EFs'!B13</f>
        <v>0.4880471168</v>
      </c>
      <c r="L159" s="129"/>
      <c r="M159" s="129"/>
      <c r="N159" s="126"/>
      <c r="O159" s="116"/>
      <c r="P159" s="123"/>
      <c r="Q159" s="116"/>
      <c r="R159" s="116"/>
      <c r="S159" s="116"/>
      <c r="T159" s="116"/>
      <c r="U159" s="116"/>
      <c r="V159" s="116"/>
      <c r="W159" s="116"/>
      <c r="X159" s="116"/>
      <c r="Y159" s="116"/>
      <c r="Z159" s="116"/>
    </row>
    <row r="160" hidden="1">
      <c r="A160" s="126" t="s">
        <v>13</v>
      </c>
      <c r="B160" s="147" t="s">
        <v>137</v>
      </c>
      <c r="C160" s="148" t="s">
        <v>246</v>
      </c>
      <c r="D160" s="146" t="s">
        <v>797</v>
      </c>
      <c r="E160" s="146" t="s">
        <v>106</v>
      </c>
      <c r="F160" s="146" t="s">
        <v>866</v>
      </c>
      <c r="G160" s="126"/>
      <c r="H160" s="126"/>
      <c r="I160" s="126"/>
      <c r="J160" s="127"/>
      <c r="K160" s="128">
        <f>$M$147*'Electricity EFs'!B14</f>
        <v>1.791465833</v>
      </c>
      <c r="L160" s="129"/>
      <c r="M160" s="129"/>
      <c r="N160" s="126"/>
      <c r="O160" s="116"/>
      <c r="P160" s="123"/>
      <c r="Q160" s="116"/>
      <c r="R160" s="116"/>
      <c r="S160" s="116"/>
      <c r="T160" s="116"/>
      <c r="U160" s="116"/>
      <c r="V160" s="116"/>
      <c r="W160" s="116"/>
      <c r="X160" s="116"/>
      <c r="Y160" s="116"/>
      <c r="Z160" s="116"/>
    </row>
    <row r="161">
      <c r="A161" s="146" t="s">
        <v>113</v>
      </c>
      <c r="B161" s="147" t="s">
        <v>137</v>
      </c>
      <c r="C161" s="148" t="s">
        <v>251</v>
      </c>
      <c r="D161" s="146" t="s">
        <v>857</v>
      </c>
      <c r="E161" s="146" t="s">
        <v>808</v>
      </c>
      <c r="F161" s="146" t="s">
        <v>858</v>
      </c>
      <c r="G161" s="146" t="s">
        <v>859</v>
      </c>
      <c r="H161" s="146">
        <v>1.0</v>
      </c>
      <c r="I161" s="146" t="s">
        <v>800</v>
      </c>
      <c r="J161" s="154" t="s">
        <v>860</v>
      </c>
      <c r="K161" s="151">
        <v>3.58558481366737</v>
      </c>
      <c r="L161" s="146"/>
      <c r="M161" s="146"/>
      <c r="N161" s="146" t="s">
        <v>18</v>
      </c>
      <c r="O161" s="116"/>
      <c r="P161" s="146" t="s">
        <v>808</v>
      </c>
      <c r="Q161" s="116"/>
      <c r="R161" s="116"/>
      <c r="S161" s="116"/>
      <c r="T161" s="116"/>
      <c r="U161" s="116"/>
      <c r="V161" s="116"/>
      <c r="W161" s="116"/>
      <c r="X161" s="116"/>
      <c r="Y161" s="116"/>
      <c r="Z161" s="116"/>
    </row>
    <row r="162">
      <c r="A162" s="146" t="s">
        <v>806</v>
      </c>
      <c r="B162" s="147" t="s">
        <v>137</v>
      </c>
      <c r="C162" s="148" t="s">
        <v>251</v>
      </c>
      <c r="D162" s="146" t="s">
        <v>857</v>
      </c>
      <c r="E162" s="146" t="s">
        <v>808</v>
      </c>
      <c r="F162" s="146" t="s">
        <v>858</v>
      </c>
      <c r="G162" s="146" t="s">
        <v>859</v>
      </c>
      <c r="H162" s="146">
        <v>1.0</v>
      </c>
      <c r="I162" s="146" t="s">
        <v>800</v>
      </c>
      <c r="J162" s="154" t="s">
        <v>860</v>
      </c>
      <c r="K162" s="151">
        <v>4.15734778924293</v>
      </c>
      <c r="L162" s="146"/>
      <c r="M162" s="146"/>
      <c r="N162" s="146" t="s">
        <v>18</v>
      </c>
      <c r="O162" s="116"/>
      <c r="P162" s="146" t="s">
        <v>808</v>
      </c>
      <c r="Q162" s="116"/>
      <c r="R162" s="116"/>
      <c r="S162" s="116"/>
      <c r="T162" s="116"/>
      <c r="U162" s="116"/>
      <c r="V162" s="116"/>
      <c r="W162" s="116"/>
      <c r="X162" s="116"/>
      <c r="Y162" s="116"/>
      <c r="Z162" s="116"/>
    </row>
    <row r="163">
      <c r="A163" s="146" t="s">
        <v>113</v>
      </c>
      <c r="B163" s="147" t="s">
        <v>137</v>
      </c>
      <c r="C163" s="148" t="s">
        <v>254</v>
      </c>
      <c r="D163" s="146" t="s">
        <v>887</v>
      </c>
      <c r="E163" s="146" t="s">
        <v>808</v>
      </c>
      <c r="F163" s="146" t="s">
        <v>888</v>
      </c>
      <c r="G163" s="146" t="s">
        <v>889</v>
      </c>
      <c r="H163" s="146">
        <v>1.0</v>
      </c>
      <c r="I163" s="146" t="s">
        <v>800</v>
      </c>
      <c r="J163" s="154" t="s">
        <v>890</v>
      </c>
      <c r="K163" s="151">
        <f>1.81778498140923+5.20380719614071</f>
        <v>7.021592178</v>
      </c>
      <c r="L163" s="146"/>
      <c r="M163" s="146"/>
      <c r="N163" s="146" t="s">
        <v>18</v>
      </c>
      <c r="O163" s="116"/>
      <c r="P163" s="146" t="s">
        <v>808</v>
      </c>
      <c r="Q163" s="116"/>
      <c r="R163" s="116"/>
      <c r="S163" s="116"/>
      <c r="T163" s="116"/>
      <c r="U163" s="116"/>
      <c r="V163" s="116"/>
      <c r="W163" s="116"/>
      <c r="X163" s="116"/>
      <c r="Y163" s="116"/>
      <c r="Z163" s="116"/>
    </row>
    <row r="164">
      <c r="A164" s="146" t="s">
        <v>806</v>
      </c>
      <c r="B164" s="147" t="s">
        <v>137</v>
      </c>
      <c r="C164" s="148" t="s">
        <v>254</v>
      </c>
      <c r="D164" s="146" t="s">
        <v>887</v>
      </c>
      <c r="E164" s="146" t="s">
        <v>808</v>
      </c>
      <c r="F164" s="146" t="s">
        <v>888</v>
      </c>
      <c r="G164" s="146" t="s">
        <v>889</v>
      </c>
      <c r="H164" s="146">
        <v>1.0</v>
      </c>
      <c r="I164" s="146" t="s">
        <v>800</v>
      </c>
      <c r="J164" s="154" t="s">
        <v>891</v>
      </c>
      <c r="K164" s="151">
        <f>2.38954795698479+5.70944722011449</f>
        <v>8.098995177</v>
      </c>
      <c r="L164" s="146"/>
      <c r="M164" s="146"/>
      <c r="N164" s="146" t="s">
        <v>18</v>
      </c>
      <c r="O164" s="116"/>
      <c r="P164" s="146" t="s">
        <v>808</v>
      </c>
      <c r="Q164" s="116"/>
      <c r="R164" s="116"/>
      <c r="S164" s="116"/>
      <c r="T164" s="116"/>
      <c r="U164" s="116"/>
      <c r="V164" s="116"/>
      <c r="W164" s="116"/>
      <c r="X164" s="116"/>
      <c r="Y164" s="116"/>
      <c r="Z164" s="116"/>
    </row>
    <row r="165" hidden="1">
      <c r="A165" s="146"/>
      <c r="B165" s="147" t="s">
        <v>137</v>
      </c>
      <c r="C165" s="148" t="s">
        <v>259</v>
      </c>
      <c r="D165" s="146" t="s">
        <v>797</v>
      </c>
      <c r="E165" s="146" t="s">
        <v>106</v>
      </c>
      <c r="F165" s="146" t="s">
        <v>866</v>
      </c>
      <c r="G165" s="146" t="s">
        <v>867</v>
      </c>
      <c r="H165" s="146">
        <v>57.6</v>
      </c>
      <c r="I165" s="146" t="s">
        <v>868</v>
      </c>
      <c r="J165" s="160" t="s">
        <v>892</v>
      </c>
      <c r="K165" s="151"/>
      <c r="L165" s="146" t="s">
        <v>870</v>
      </c>
      <c r="M165" s="146">
        <v>1.74</v>
      </c>
      <c r="N165" s="146" t="s">
        <v>871</v>
      </c>
      <c r="O165" s="116"/>
      <c r="P165" s="146" t="s">
        <v>893</v>
      </c>
      <c r="Q165" s="116"/>
      <c r="R165" s="116"/>
      <c r="S165" s="116"/>
      <c r="T165" s="116"/>
      <c r="U165" s="116"/>
      <c r="V165" s="116"/>
      <c r="W165" s="116"/>
      <c r="X165" s="116"/>
      <c r="Y165" s="116"/>
      <c r="Z165" s="116"/>
    </row>
    <row r="166" hidden="1">
      <c r="A166" s="126" t="s">
        <v>98</v>
      </c>
      <c r="B166" s="147" t="s">
        <v>137</v>
      </c>
      <c r="C166" s="148" t="s">
        <v>259</v>
      </c>
      <c r="D166" s="146" t="s">
        <v>797</v>
      </c>
      <c r="E166" s="146" t="s">
        <v>106</v>
      </c>
      <c r="F166" s="146" t="s">
        <v>866</v>
      </c>
      <c r="G166" s="126"/>
      <c r="H166" s="126"/>
      <c r="I166" s="126"/>
      <c r="J166" s="127"/>
      <c r="K166" s="128">
        <f>$M$165*'Electricity EFs'!B2</f>
        <v>1.453758409</v>
      </c>
      <c r="L166" s="129"/>
      <c r="M166" s="129"/>
      <c r="N166" s="149"/>
      <c r="O166" s="116"/>
      <c r="P166" s="149"/>
      <c r="Q166" s="116"/>
      <c r="R166" s="116"/>
      <c r="S166" s="116"/>
      <c r="T166" s="116"/>
      <c r="U166" s="116"/>
      <c r="V166" s="116"/>
      <c r="W166" s="116"/>
      <c r="X166" s="116"/>
      <c r="Y166" s="116"/>
      <c r="Z166" s="116"/>
    </row>
    <row r="167" hidden="1">
      <c r="A167" s="126" t="s">
        <v>816</v>
      </c>
      <c r="B167" s="147" t="s">
        <v>137</v>
      </c>
      <c r="C167" s="148" t="s">
        <v>259</v>
      </c>
      <c r="D167" s="146" t="s">
        <v>797</v>
      </c>
      <c r="E167" s="146" t="s">
        <v>106</v>
      </c>
      <c r="F167" s="146" t="s">
        <v>866</v>
      </c>
      <c r="G167" s="126"/>
      <c r="H167" s="126"/>
      <c r="I167" s="126"/>
      <c r="J167" s="127"/>
      <c r="K167" s="128">
        <f>$M$165*'Electricity EFs'!B3</f>
        <v>1.094950046</v>
      </c>
      <c r="L167" s="129"/>
      <c r="M167" s="129"/>
      <c r="N167" s="149"/>
      <c r="O167" s="116"/>
      <c r="P167" s="149"/>
      <c r="Q167" s="116"/>
      <c r="R167" s="116"/>
      <c r="S167" s="116"/>
      <c r="T167" s="116"/>
      <c r="U167" s="116"/>
      <c r="V167" s="116"/>
      <c r="W167" s="116"/>
      <c r="X167" s="116"/>
      <c r="Y167" s="116"/>
      <c r="Z167" s="116"/>
    </row>
    <row r="168" hidden="1">
      <c r="A168" s="126" t="s">
        <v>28</v>
      </c>
      <c r="B168" s="147" t="s">
        <v>137</v>
      </c>
      <c r="C168" s="148" t="s">
        <v>259</v>
      </c>
      <c r="D168" s="146" t="s">
        <v>797</v>
      </c>
      <c r="E168" s="146" t="s">
        <v>106</v>
      </c>
      <c r="F168" s="146" t="s">
        <v>866</v>
      </c>
      <c r="G168" s="126"/>
      <c r="H168" s="126"/>
      <c r="I168" s="126"/>
      <c r="J168" s="127"/>
      <c r="K168" s="128">
        <f>$M$165*'Electricity EFs'!B4</f>
        <v>1.177868382</v>
      </c>
      <c r="L168" s="129"/>
      <c r="M168" s="129"/>
      <c r="N168" s="149"/>
      <c r="O168" s="116"/>
      <c r="P168" s="149"/>
      <c r="Q168" s="116"/>
      <c r="R168" s="116"/>
      <c r="S168" s="116"/>
      <c r="T168" s="116"/>
      <c r="U168" s="116"/>
      <c r="V168" s="116"/>
      <c r="W168" s="116"/>
      <c r="X168" s="116"/>
      <c r="Y168" s="116"/>
      <c r="Z168" s="116"/>
    </row>
    <row r="169" hidden="1">
      <c r="A169" s="126" t="s">
        <v>817</v>
      </c>
      <c r="B169" s="147" t="s">
        <v>137</v>
      </c>
      <c r="C169" s="148" t="s">
        <v>259</v>
      </c>
      <c r="D169" s="146" t="s">
        <v>797</v>
      </c>
      <c r="E169" s="146" t="s">
        <v>106</v>
      </c>
      <c r="F169" s="146" t="s">
        <v>866</v>
      </c>
      <c r="G169" s="126"/>
      <c r="H169" s="126"/>
      <c r="I169" s="126"/>
      <c r="J169" s="127"/>
      <c r="K169" s="128">
        <f>$M$165*'Electricity EFs'!B5</f>
        <v>1.151644841</v>
      </c>
      <c r="L169" s="129"/>
      <c r="M169" s="129"/>
      <c r="N169" s="149"/>
      <c r="O169" s="116"/>
      <c r="P169" s="149"/>
      <c r="Q169" s="116"/>
      <c r="R169" s="116"/>
      <c r="S169" s="116"/>
      <c r="T169" s="116"/>
      <c r="U169" s="116"/>
      <c r="V169" s="116"/>
      <c r="W169" s="116"/>
      <c r="X169" s="116"/>
      <c r="Y169" s="116"/>
      <c r="Z169" s="116"/>
    </row>
    <row r="170" hidden="1">
      <c r="A170" s="126" t="s">
        <v>818</v>
      </c>
      <c r="B170" s="147" t="s">
        <v>137</v>
      </c>
      <c r="C170" s="148" t="s">
        <v>259</v>
      </c>
      <c r="D170" s="146" t="s">
        <v>797</v>
      </c>
      <c r="E170" s="146" t="s">
        <v>106</v>
      </c>
      <c r="F170" s="146" t="s">
        <v>866</v>
      </c>
      <c r="G170" s="126"/>
      <c r="H170" s="126"/>
      <c r="I170" s="126"/>
      <c r="J170" s="127"/>
      <c r="K170" s="128">
        <f>$M$165*'Electricity EFs'!B6</f>
        <v>0.1340109764</v>
      </c>
      <c r="L170" s="129"/>
      <c r="M170" s="129"/>
      <c r="N170" s="149"/>
      <c r="O170" s="116"/>
      <c r="P170" s="149"/>
      <c r="Q170" s="116"/>
      <c r="R170" s="116"/>
      <c r="S170" s="116"/>
      <c r="T170" s="116"/>
      <c r="U170" s="116"/>
      <c r="V170" s="116"/>
      <c r="W170" s="116"/>
      <c r="X170" s="116"/>
      <c r="Y170" s="116"/>
      <c r="Z170" s="116"/>
    </row>
    <row r="171" hidden="1">
      <c r="A171" s="126" t="s">
        <v>819</v>
      </c>
      <c r="B171" s="147" t="s">
        <v>137</v>
      </c>
      <c r="C171" s="148" t="s">
        <v>259</v>
      </c>
      <c r="D171" s="146" t="s">
        <v>797</v>
      </c>
      <c r="E171" s="146" t="s">
        <v>106</v>
      </c>
      <c r="F171" s="146" t="s">
        <v>866</v>
      </c>
      <c r="G171" s="126"/>
      <c r="H171" s="126"/>
      <c r="I171" s="126"/>
      <c r="J171" s="127"/>
      <c r="K171" s="128">
        <f>$M$165*'Electricity EFs'!B7</f>
        <v>0.7695987856</v>
      </c>
      <c r="L171" s="129"/>
      <c r="M171" s="129"/>
      <c r="N171" s="149"/>
      <c r="O171" s="116"/>
      <c r="P171" s="149"/>
      <c r="Q171" s="116"/>
      <c r="R171" s="116"/>
      <c r="S171" s="116"/>
      <c r="T171" s="116"/>
      <c r="U171" s="116"/>
      <c r="V171" s="116"/>
      <c r="W171" s="116"/>
      <c r="X171" s="116"/>
      <c r="Y171" s="116"/>
      <c r="Z171" s="116"/>
    </row>
    <row r="172" hidden="1">
      <c r="A172" s="126" t="s">
        <v>820</v>
      </c>
      <c r="B172" s="147" t="s">
        <v>137</v>
      </c>
      <c r="C172" s="148" t="s">
        <v>259</v>
      </c>
      <c r="D172" s="146" t="s">
        <v>797</v>
      </c>
      <c r="E172" s="146" t="s">
        <v>106</v>
      </c>
      <c r="F172" s="146" t="s">
        <v>866</v>
      </c>
      <c r="G172" s="126"/>
      <c r="H172" s="126"/>
      <c r="I172" s="126"/>
      <c r="J172" s="127"/>
      <c r="K172" s="128">
        <f>$M$165*'Electricity EFs'!B8</f>
        <v>1.670719767</v>
      </c>
      <c r="L172" s="129"/>
      <c r="M172" s="129"/>
      <c r="N172" s="149"/>
      <c r="O172" s="116"/>
      <c r="P172" s="149"/>
      <c r="Q172" s="116"/>
      <c r="R172" s="116"/>
      <c r="S172" s="116"/>
      <c r="T172" s="116"/>
      <c r="U172" s="116"/>
      <c r="V172" s="116"/>
      <c r="W172" s="116"/>
      <c r="X172" s="116"/>
      <c r="Y172" s="116"/>
      <c r="Z172" s="116"/>
    </row>
    <row r="173" hidden="1">
      <c r="A173" s="126" t="s">
        <v>821</v>
      </c>
      <c r="B173" s="147" t="s">
        <v>137</v>
      </c>
      <c r="C173" s="148" t="s">
        <v>259</v>
      </c>
      <c r="D173" s="146" t="s">
        <v>797</v>
      </c>
      <c r="E173" s="146" t="s">
        <v>106</v>
      </c>
      <c r="F173" s="146" t="s">
        <v>866</v>
      </c>
      <c r="G173" s="126"/>
      <c r="H173" s="126"/>
      <c r="I173" s="126"/>
      <c r="J173" s="127"/>
      <c r="K173" s="128">
        <f>$M$165*'Electricity EFs'!B9</f>
        <v>0.3513242409</v>
      </c>
      <c r="L173" s="129"/>
      <c r="M173" s="129"/>
      <c r="N173" s="149"/>
      <c r="O173" s="116"/>
      <c r="P173" s="149"/>
      <c r="Q173" s="116"/>
      <c r="R173" s="116"/>
      <c r="S173" s="116"/>
      <c r="T173" s="116"/>
      <c r="U173" s="116"/>
      <c r="V173" s="116"/>
      <c r="W173" s="116"/>
      <c r="X173" s="116"/>
      <c r="Y173" s="116"/>
      <c r="Z173" s="116"/>
    </row>
    <row r="174" hidden="1">
      <c r="A174" s="126" t="s">
        <v>822</v>
      </c>
      <c r="B174" s="147" t="s">
        <v>137</v>
      </c>
      <c r="C174" s="148" t="s">
        <v>259</v>
      </c>
      <c r="D174" s="146" t="s">
        <v>797</v>
      </c>
      <c r="E174" s="146" t="s">
        <v>106</v>
      </c>
      <c r="F174" s="146" t="s">
        <v>866</v>
      </c>
      <c r="G174" s="126"/>
      <c r="H174" s="126"/>
      <c r="I174" s="126"/>
      <c r="J174" s="127"/>
      <c r="K174" s="128">
        <f>$M$165*'Electricity EFs'!B10</f>
        <v>1.340796796</v>
      </c>
      <c r="L174" s="129"/>
      <c r="M174" s="129"/>
      <c r="N174" s="149"/>
      <c r="O174" s="116"/>
      <c r="P174" s="149"/>
      <c r="Q174" s="116"/>
      <c r="R174" s="116"/>
      <c r="S174" s="116"/>
      <c r="T174" s="116"/>
      <c r="U174" s="116"/>
      <c r="V174" s="116"/>
      <c r="W174" s="116"/>
      <c r="X174" s="116"/>
      <c r="Y174" s="116"/>
      <c r="Z174" s="116"/>
    </row>
    <row r="175" hidden="1">
      <c r="A175" s="126" t="s">
        <v>823</v>
      </c>
      <c r="B175" s="147" t="s">
        <v>137</v>
      </c>
      <c r="C175" s="148" t="s">
        <v>259</v>
      </c>
      <c r="D175" s="146" t="s">
        <v>797</v>
      </c>
      <c r="E175" s="146" t="s">
        <v>106</v>
      </c>
      <c r="F175" s="146" t="s">
        <v>866</v>
      </c>
      <c r="G175" s="126"/>
      <c r="H175" s="126"/>
      <c r="I175" s="126"/>
      <c r="J175" s="127"/>
      <c r="K175" s="128">
        <f>$M$165*'Electricity EFs'!B11</f>
        <v>0.839277008</v>
      </c>
      <c r="L175" s="129"/>
      <c r="M175" s="129"/>
      <c r="N175" s="149"/>
      <c r="O175" s="116"/>
      <c r="P175" s="149"/>
      <c r="Q175" s="116"/>
      <c r="R175" s="116"/>
      <c r="S175" s="116"/>
      <c r="T175" s="116"/>
      <c r="U175" s="116"/>
      <c r="V175" s="116"/>
      <c r="W175" s="116"/>
      <c r="X175" s="116"/>
      <c r="Y175" s="116"/>
      <c r="Z175" s="116"/>
    </row>
    <row r="176" hidden="1">
      <c r="A176" s="126" t="s">
        <v>142</v>
      </c>
      <c r="B176" s="147" t="s">
        <v>137</v>
      </c>
      <c r="C176" s="148" t="s">
        <v>259</v>
      </c>
      <c r="D176" s="146" t="s">
        <v>797</v>
      </c>
      <c r="E176" s="146" t="s">
        <v>106</v>
      </c>
      <c r="F176" s="146" t="s">
        <v>866</v>
      </c>
      <c r="G176" s="126"/>
      <c r="H176" s="126"/>
      <c r="I176" s="126"/>
      <c r="J176" s="127"/>
      <c r="K176" s="128">
        <f>$M$165*'Electricity EFs'!B12</f>
        <v>2.501470587</v>
      </c>
      <c r="L176" s="129"/>
      <c r="M176" s="129"/>
      <c r="N176" s="149"/>
      <c r="O176" s="116"/>
      <c r="P176" s="149"/>
      <c r="Q176" s="116"/>
      <c r="R176" s="116"/>
      <c r="S176" s="116"/>
      <c r="T176" s="116"/>
      <c r="U176" s="116"/>
      <c r="V176" s="116"/>
      <c r="W176" s="116"/>
      <c r="X176" s="116"/>
      <c r="Y176" s="116"/>
      <c r="Z176" s="116"/>
    </row>
    <row r="177" hidden="1">
      <c r="A177" s="126" t="s">
        <v>824</v>
      </c>
      <c r="B177" s="147" t="s">
        <v>137</v>
      </c>
      <c r="C177" s="148" t="s">
        <v>259</v>
      </c>
      <c r="D177" s="146" t="s">
        <v>797</v>
      </c>
      <c r="E177" s="146" t="s">
        <v>106</v>
      </c>
      <c r="F177" s="146" t="s">
        <v>866</v>
      </c>
      <c r="G177" s="126"/>
      <c r="H177" s="126"/>
      <c r="I177" s="126"/>
      <c r="J177" s="127"/>
      <c r="K177" s="128">
        <f>$M$165*'Electricity EFs'!B13</f>
        <v>0.4880471168</v>
      </c>
      <c r="L177" s="129"/>
      <c r="M177" s="129"/>
      <c r="N177" s="149"/>
      <c r="O177" s="116"/>
      <c r="P177" s="149"/>
      <c r="Q177" s="116"/>
      <c r="R177" s="116"/>
      <c r="S177" s="116"/>
      <c r="T177" s="116"/>
      <c r="U177" s="116"/>
      <c r="V177" s="116"/>
      <c r="W177" s="116"/>
      <c r="X177" s="116"/>
      <c r="Y177" s="116"/>
      <c r="Z177" s="116"/>
    </row>
    <row r="178" hidden="1">
      <c r="A178" s="126" t="s">
        <v>13</v>
      </c>
      <c r="B178" s="147" t="s">
        <v>137</v>
      </c>
      <c r="C178" s="148" t="s">
        <v>259</v>
      </c>
      <c r="D178" s="146" t="s">
        <v>797</v>
      </c>
      <c r="E178" s="146" t="s">
        <v>106</v>
      </c>
      <c r="F178" s="146" t="s">
        <v>866</v>
      </c>
      <c r="G178" s="126"/>
      <c r="H178" s="126"/>
      <c r="I178" s="126"/>
      <c r="J178" s="127"/>
      <c r="K178" s="128">
        <f>$M$165*'Electricity EFs'!B14</f>
        <v>1.791465833</v>
      </c>
      <c r="L178" s="129"/>
      <c r="M178" s="129"/>
      <c r="N178" s="149"/>
      <c r="O178" s="116"/>
      <c r="P178" s="149"/>
      <c r="Q178" s="116"/>
      <c r="R178" s="116"/>
      <c r="S178" s="116"/>
      <c r="T178" s="116"/>
      <c r="U178" s="116"/>
      <c r="V178" s="116"/>
      <c r="W178" s="116"/>
      <c r="X178" s="116"/>
      <c r="Y178" s="116"/>
      <c r="Z178" s="116"/>
    </row>
    <row r="179">
      <c r="A179" s="149" t="s">
        <v>894</v>
      </c>
      <c r="B179" s="161" t="s">
        <v>15</v>
      </c>
      <c r="C179" s="162" t="s">
        <v>16</v>
      </c>
      <c r="D179" s="149" t="s">
        <v>895</v>
      </c>
      <c r="E179" s="149" t="s">
        <v>808</v>
      </c>
      <c r="F179" s="149" t="s">
        <v>896</v>
      </c>
      <c r="G179" s="149" t="s">
        <v>897</v>
      </c>
      <c r="H179" s="149">
        <v>1.0</v>
      </c>
      <c r="I179" s="149"/>
      <c r="J179" s="163" t="s">
        <v>898</v>
      </c>
      <c r="K179" s="143">
        <v>2.11227848516767</v>
      </c>
      <c r="L179" s="149"/>
      <c r="M179" s="149"/>
      <c r="N179" s="149" t="s">
        <v>18</v>
      </c>
      <c r="O179" s="116"/>
      <c r="P179" s="149" t="s">
        <v>808</v>
      </c>
      <c r="Q179" s="116"/>
      <c r="R179" s="116"/>
      <c r="S179" s="116"/>
      <c r="T179" s="116"/>
      <c r="U179" s="116"/>
      <c r="V179" s="116"/>
      <c r="W179" s="116"/>
      <c r="X179" s="116"/>
      <c r="Y179" s="116"/>
      <c r="Z179" s="116"/>
    </row>
    <row r="180">
      <c r="A180" s="149" t="s">
        <v>894</v>
      </c>
      <c r="B180" s="161" t="s">
        <v>15</v>
      </c>
      <c r="C180" s="162" t="s">
        <v>16</v>
      </c>
      <c r="D180" s="149" t="s">
        <v>895</v>
      </c>
      <c r="E180" s="149" t="s">
        <v>808</v>
      </c>
      <c r="F180" s="149" t="s">
        <v>896</v>
      </c>
      <c r="G180" s="149" t="s">
        <v>897</v>
      </c>
      <c r="H180" s="149">
        <v>1.0</v>
      </c>
      <c r="I180" s="149"/>
      <c r="J180" s="163" t="s">
        <v>898</v>
      </c>
      <c r="K180" s="143">
        <v>2.11227848516767</v>
      </c>
      <c r="L180" s="149"/>
      <c r="M180" s="149"/>
      <c r="N180" s="149" t="s">
        <v>18</v>
      </c>
      <c r="O180" s="116"/>
      <c r="P180" s="149" t="s">
        <v>808</v>
      </c>
      <c r="Q180" s="116"/>
      <c r="R180" s="116"/>
      <c r="S180" s="116"/>
      <c r="T180" s="116"/>
      <c r="U180" s="116"/>
      <c r="V180" s="116"/>
      <c r="W180" s="116"/>
      <c r="X180" s="116"/>
      <c r="Y180" s="116"/>
      <c r="Z180" s="116"/>
    </row>
    <row r="181">
      <c r="A181" s="149" t="s">
        <v>894</v>
      </c>
      <c r="B181" s="161" t="s">
        <v>15</v>
      </c>
      <c r="C181" s="162" t="s">
        <v>30</v>
      </c>
      <c r="D181" s="149" t="s">
        <v>895</v>
      </c>
      <c r="E181" s="149" t="s">
        <v>808</v>
      </c>
      <c r="F181" s="149" t="s">
        <v>896</v>
      </c>
      <c r="G181" s="149" t="s">
        <v>897</v>
      </c>
      <c r="H181" s="149">
        <v>1.0</v>
      </c>
      <c r="I181" s="149"/>
      <c r="J181" s="163" t="s">
        <v>898</v>
      </c>
      <c r="K181" s="143">
        <v>2.11227848516767</v>
      </c>
      <c r="L181" s="149"/>
      <c r="M181" s="149"/>
      <c r="N181" s="149" t="s">
        <v>18</v>
      </c>
      <c r="O181" s="116"/>
      <c r="P181" s="149" t="s">
        <v>808</v>
      </c>
      <c r="Q181" s="116"/>
      <c r="R181" s="116"/>
      <c r="S181" s="116"/>
      <c r="T181" s="116"/>
      <c r="U181" s="116"/>
      <c r="V181" s="116"/>
      <c r="W181" s="116"/>
      <c r="X181" s="116"/>
      <c r="Y181" s="116"/>
      <c r="Z181" s="116"/>
    </row>
    <row r="182">
      <c r="A182" s="149" t="s">
        <v>894</v>
      </c>
      <c r="B182" s="161" t="s">
        <v>15</v>
      </c>
      <c r="C182" s="162" t="s">
        <v>34</v>
      </c>
      <c r="D182" s="149" t="s">
        <v>895</v>
      </c>
      <c r="E182" s="149" t="s">
        <v>808</v>
      </c>
      <c r="F182" s="149" t="s">
        <v>896</v>
      </c>
      <c r="G182" s="149" t="s">
        <v>897</v>
      </c>
      <c r="H182" s="149">
        <v>1.0</v>
      </c>
      <c r="I182" s="149"/>
      <c r="J182" s="163" t="s">
        <v>898</v>
      </c>
      <c r="K182" s="143">
        <v>2.11227848516767</v>
      </c>
      <c r="L182" s="149"/>
      <c r="M182" s="149"/>
      <c r="N182" s="149" t="s">
        <v>18</v>
      </c>
      <c r="O182" s="116"/>
      <c r="P182" s="149" t="s">
        <v>808</v>
      </c>
      <c r="Q182" s="116"/>
      <c r="R182" s="116"/>
      <c r="S182" s="116"/>
      <c r="T182" s="116"/>
      <c r="U182" s="116"/>
      <c r="V182" s="116"/>
      <c r="W182" s="116"/>
      <c r="X182" s="116"/>
      <c r="Y182" s="116"/>
      <c r="Z182" s="116"/>
    </row>
    <row r="183">
      <c r="A183" s="149" t="s">
        <v>894</v>
      </c>
      <c r="B183" s="161" t="s">
        <v>15</v>
      </c>
      <c r="C183" s="162" t="s">
        <v>37</v>
      </c>
      <c r="D183" s="149" t="s">
        <v>895</v>
      </c>
      <c r="E183" s="149" t="s">
        <v>808</v>
      </c>
      <c r="F183" s="149" t="s">
        <v>896</v>
      </c>
      <c r="G183" s="149" t="s">
        <v>897</v>
      </c>
      <c r="H183" s="149">
        <v>1.0</v>
      </c>
      <c r="I183" s="149"/>
      <c r="J183" s="163" t="s">
        <v>898</v>
      </c>
      <c r="K183" s="143">
        <v>2.11227848516767</v>
      </c>
      <c r="L183" s="149"/>
      <c r="M183" s="149"/>
      <c r="N183" s="149" t="s">
        <v>18</v>
      </c>
      <c r="O183" s="116"/>
      <c r="P183" s="149" t="s">
        <v>808</v>
      </c>
      <c r="Q183" s="116"/>
      <c r="R183" s="116"/>
      <c r="S183" s="116"/>
      <c r="T183" s="116"/>
      <c r="U183" s="116"/>
      <c r="V183" s="116"/>
      <c r="W183" s="116"/>
      <c r="X183" s="116"/>
      <c r="Y183" s="116"/>
      <c r="Z183" s="116"/>
    </row>
    <row r="184">
      <c r="A184" s="149" t="s">
        <v>894</v>
      </c>
      <c r="B184" s="161" t="s">
        <v>15</v>
      </c>
      <c r="C184" s="162" t="s">
        <v>40</v>
      </c>
      <c r="D184" s="149" t="s">
        <v>895</v>
      </c>
      <c r="E184" s="149" t="s">
        <v>808</v>
      </c>
      <c r="F184" s="149" t="s">
        <v>896</v>
      </c>
      <c r="G184" s="149" t="s">
        <v>897</v>
      </c>
      <c r="H184" s="149">
        <v>1.0</v>
      </c>
      <c r="I184" s="149"/>
      <c r="J184" s="163" t="s">
        <v>898</v>
      </c>
      <c r="K184" s="143">
        <v>2.11227848516767</v>
      </c>
      <c r="L184" s="149"/>
      <c r="M184" s="149"/>
      <c r="N184" s="149" t="s">
        <v>18</v>
      </c>
      <c r="O184" s="116"/>
      <c r="P184" s="149" t="s">
        <v>808</v>
      </c>
      <c r="Q184" s="116"/>
      <c r="R184" s="116"/>
      <c r="S184" s="116"/>
      <c r="T184" s="116"/>
      <c r="U184" s="116"/>
      <c r="V184" s="116"/>
      <c r="W184" s="116"/>
      <c r="X184" s="116"/>
      <c r="Y184" s="116"/>
      <c r="Z184" s="116"/>
    </row>
    <row r="185">
      <c r="A185" s="149" t="s">
        <v>894</v>
      </c>
      <c r="B185" s="161" t="s">
        <v>15</v>
      </c>
      <c r="C185" s="162" t="s">
        <v>40</v>
      </c>
      <c r="D185" s="149" t="s">
        <v>895</v>
      </c>
      <c r="E185" s="149" t="s">
        <v>808</v>
      </c>
      <c r="F185" s="149" t="s">
        <v>896</v>
      </c>
      <c r="G185" s="149" t="s">
        <v>897</v>
      </c>
      <c r="H185" s="149">
        <v>1.0</v>
      </c>
      <c r="I185" s="149"/>
      <c r="J185" s="163" t="s">
        <v>898</v>
      </c>
      <c r="K185" s="143">
        <v>2.11227848516767</v>
      </c>
      <c r="L185" s="149"/>
      <c r="M185" s="149"/>
      <c r="N185" s="149" t="s">
        <v>18</v>
      </c>
      <c r="O185" s="116"/>
      <c r="P185" s="149" t="s">
        <v>808</v>
      </c>
      <c r="Q185" s="116"/>
      <c r="R185" s="116"/>
      <c r="S185" s="116"/>
      <c r="T185" s="116"/>
      <c r="U185" s="116"/>
      <c r="V185" s="116"/>
      <c r="W185" s="116"/>
      <c r="X185" s="116"/>
      <c r="Y185" s="116"/>
      <c r="Z185" s="116"/>
    </row>
    <row r="186">
      <c r="A186" s="149" t="s">
        <v>894</v>
      </c>
      <c r="B186" s="161" t="s">
        <v>15</v>
      </c>
      <c r="C186" s="162" t="s">
        <v>47</v>
      </c>
      <c r="D186" s="149" t="s">
        <v>895</v>
      </c>
      <c r="E186" s="149" t="s">
        <v>808</v>
      </c>
      <c r="F186" s="149" t="s">
        <v>896</v>
      </c>
      <c r="G186" s="149" t="s">
        <v>897</v>
      </c>
      <c r="H186" s="149">
        <v>1.0</v>
      </c>
      <c r="I186" s="149"/>
      <c r="J186" s="163" t="s">
        <v>898</v>
      </c>
      <c r="K186" s="143">
        <v>2.11227848516767</v>
      </c>
      <c r="L186" s="149"/>
      <c r="M186" s="149"/>
      <c r="N186" s="149" t="s">
        <v>18</v>
      </c>
      <c r="O186" s="116"/>
      <c r="P186" s="149" t="s">
        <v>808</v>
      </c>
      <c r="Q186" s="116"/>
      <c r="R186" s="116"/>
      <c r="S186" s="116"/>
      <c r="T186" s="116"/>
      <c r="U186" s="116"/>
      <c r="V186" s="116"/>
      <c r="W186" s="116"/>
      <c r="X186" s="116"/>
      <c r="Y186" s="116"/>
      <c r="Z186" s="116"/>
    </row>
    <row r="187">
      <c r="A187" s="149" t="s">
        <v>894</v>
      </c>
      <c r="B187" s="161" t="s">
        <v>15</v>
      </c>
      <c r="C187" s="162" t="s">
        <v>50</v>
      </c>
      <c r="D187" s="149" t="s">
        <v>895</v>
      </c>
      <c r="E187" s="149" t="s">
        <v>808</v>
      </c>
      <c r="F187" s="149" t="s">
        <v>896</v>
      </c>
      <c r="G187" s="149" t="s">
        <v>897</v>
      </c>
      <c r="H187" s="149">
        <v>1.0</v>
      </c>
      <c r="I187" s="149"/>
      <c r="J187" s="163" t="s">
        <v>898</v>
      </c>
      <c r="K187" s="143">
        <v>2.11227848516767</v>
      </c>
      <c r="L187" s="149"/>
      <c r="M187" s="149"/>
      <c r="N187" s="149" t="s">
        <v>18</v>
      </c>
      <c r="O187" s="116"/>
      <c r="P187" s="149" t="s">
        <v>808</v>
      </c>
      <c r="Q187" s="116"/>
      <c r="R187" s="116"/>
      <c r="S187" s="116"/>
      <c r="T187" s="116"/>
      <c r="U187" s="116"/>
      <c r="V187" s="116"/>
      <c r="W187" s="116"/>
      <c r="X187" s="116"/>
      <c r="Y187" s="116"/>
      <c r="Z187" s="116"/>
    </row>
    <row r="188">
      <c r="A188" s="149" t="s">
        <v>894</v>
      </c>
      <c r="B188" s="161" t="s">
        <v>15</v>
      </c>
      <c r="C188" s="164" t="s">
        <v>50</v>
      </c>
      <c r="D188" s="149" t="s">
        <v>895</v>
      </c>
      <c r="E188" s="149" t="s">
        <v>808</v>
      </c>
      <c r="F188" s="149" t="s">
        <v>896</v>
      </c>
      <c r="G188" s="149" t="s">
        <v>897</v>
      </c>
      <c r="H188" s="149">
        <v>1.0</v>
      </c>
      <c r="I188" s="149"/>
      <c r="J188" s="163" t="s">
        <v>898</v>
      </c>
      <c r="K188" s="143">
        <v>2.11227848516767</v>
      </c>
      <c r="L188" s="149"/>
      <c r="M188" s="149"/>
      <c r="N188" s="149" t="s">
        <v>18</v>
      </c>
      <c r="O188" s="116"/>
      <c r="P188" s="149" t="s">
        <v>808</v>
      </c>
      <c r="Q188" s="116"/>
      <c r="R188" s="116"/>
      <c r="S188" s="116"/>
      <c r="T188" s="116"/>
      <c r="U188" s="116"/>
      <c r="V188" s="116"/>
      <c r="W188" s="116"/>
      <c r="X188" s="116"/>
      <c r="Y188" s="116"/>
      <c r="Z188" s="116"/>
    </row>
    <row r="189">
      <c r="A189" s="149" t="s">
        <v>894</v>
      </c>
      <c r="B189" s="161" t="s">
        <v>15</v>
      </c>
      <c r="C189" s="164" t="s">
        <v>50</v>
      </c>
      <c r="D189" s="149" t="s">
        <v>895</v>
      </c>
      <c r="E189" s="149" t="s">
        <v>808</v>
      </c>
      <c r="F189" s="149" t="s">
        <v>896</v>
      </c>
      <c r="G189" s="149" t="s">
        <v>897</v>
      </c>
      <c r="H189" s="149">
        <v>1.0</v>
      </c>
      <c r="I189" s="149"/>
      <c r="J189" s="163" t="s">
        <v>898</v>
      </c>
      <c r="K189" s="143">
        <v>2.11227848516767</v>
      </c>
      <c r="L189" s="149"/>
      <c r="M189" s="149"/>
      <c r="N189" s="149" t="s">
        <v>18</v>
      </c>
      <c r="O189" s="116"/>
      <c r="P189" s="149" t="s">
        <v>808</v>
      </c>
      <c r="Q189" s="116"/>
      <c r="R189" s="116"/>
      <c r="S189" s="116"/>
      <c r="T189" s="116"/>
      <c r="U189" s="116"/>
      <c r="V189" s="116"/>
      <c r="W189" s="116"/>
      <c r="X189" s="116"/>
      <c r="Y189" s="116"/>
      <c r="Z189" s="116"/>
    </row>
    <row r="190">
      <c r="A190" s="149" t="s">
        <v>894</v>
      </c>
      <c r="B190" s="161" t="s">
        <v>15</v>
      </c>
      <c r="C190" s="162" t="s">
        <v>60</v>
      </c>
      <c r="D190" s="149" t="s">
        <v>895</v>
      </c>
      <c r="E190" s="149" t="s">
        <v>808</v>
      </c>
      <c r="F190" s="149" t="s">
        <v>896</v>
      </c>
      <c r="G190" s="149" t="s">
        <v>897</v>
      </c>
      <c r="H190" s="149">
        <v>1.0</v>
      </c>
      <c r="I190" s="149"/>
      <c r="J190" s="163" t="s">
        <v>898</v>
      </c>
      <c r="K190" s="143">
        <v>2.11227848516767</v>
      </c>
      <c r="L190" s="149"/>
      <c r="M190" s="149"/>
      <c r="N190" s="149" t="s">
        <v>18</v>
      </c>
      <c r="O190" s="116"/>
      <c r="P190" s="149" t="s">
        <v>808</v>
      </c>
      <c r="Q190" s="116"/>
      <c r="R190" s="116"/>
      <c r="S190" s="116"/>
      <c r="T190" s="116"/>
      <c r="U190" s="116"/>
      <c r="V190" s="116"/>
      <c r="W190" s="116"/>
      <c r="X190" s="116"/>
      <c r="Y190" s="116"/>
      <c r="Z190" s="116"/>
    </row>
    <row r="191">
      <c r="A191" s="149" t="s">
        <v>894</v>
      </c>
      <c r="B191" s="161" t="s">
        <v>15</v>
      </c>
      <c r="C191" s="162" t="s">
        <v>60</v>
      </c>
      <c r="D191" s="149" t="s">
        <v>895</v>
      </c>
      <c r="E191" s="149" t="s">
        <v>808</v>
      </c>
      <c r="F191" s="149" t="s">
        <v>896</v>
      </c>
      <c r="G191" s="149" t="s">
        <v>897</v>
      </c>
      <c r="H191" s="149">
        <v>1.0</v>
      </c>
      <c r="I191" s="149"/>
      <c r="J191" s="163" t="s">
        <v>898</v>
      </c>
      <c r="K191" s="143">
        <v>2.11227848516767</v>
      </c>
      <c r="L191" s="149"/>
      <c r="M191" s="149"/>
      <c r="N191" s="149" t="s">
        <v>18</v>
      </c>
      <c r="O191" s="116"/>
      <c r="P191" s="149" t="s">
        <v>808</v>
      </c>
      <c r="Q191" s="116"/>
      <c r="R191" s="116"/>
      <c r="S191" s="116"/>
      <c r="T191" s="116"/>
      <c r="U191" s="116"/>
      <c r="V191" s="116"/>
      <c r="W191" s="116"/>
      <c r="X191" s="116"/>
      <c r="Y191" s="116"/>
      <c r="Z191" s="116"/>
    </row>
    <row r="192">
      <c r="A192" s="149" t="s">
        <v>894</v>
      </c>
      <c r="B192" s="161" t="s">
        <v>15</v>
      </c>
      <c r="C192" s="162" t="s">
        <v>67</v>
      </c>
      <c r="D192" s="149" t="s">
        <v>895</v>
      </c>
      <c r="E192" s="149" t="s">
        <v>808</v>
      </c>
      <c r="F192" s="149" t="s">
        <v>896</v>
      </c>
      <c r="G192" s="149" t="s">
        <v>897</v>
      </c>
      <c r="H192" s="149">
        <v>1.0</v>
      </c>
      <c r="I192" s="149"/>
      <c r="J192" s="163" t="s">
        <v>898</v>
      </c>
      <c r="K192" s="143">
        <v>2.11227848516767</v>
      </c>
      <c r="L192" s="149"/>
      <c r="M192" s="149"/>
      <c r="N192" s="149" t="s">
        <v>18</v>
      </c>
      <c r="O192" s="116"/>
      <c r="P192" s="149" t="s">
        <v>808</v>
      </c>
      <c r="Q192" s="116"/>
      <c r="R192" s="116"/>
      <c r="S192" s="116"/>
      <c r="T192" s="116"/>
      <c r="U192" s="116"/>
      <c r="V192" s="116"/>
      <c r="W192" s="116"/>
      <c r="X192" s="116"/>
      <c r="Y192" s="116"/>
      <c r="Z192" s="116"/>
    </row>
    <row r="193">
      <c r="A193" s="149" t="s">
        <v>894</v>
      </c>
      <c r="B193" s="161" t="s">
        <v>15</v>
      </c>
      <c r="C193" s="162" t="s">
        <v>70</v>
      </c>
      <c r="D193" s="149" t="s">
        <v>895</v>
      </c>
      <c r="E193" s="149" t="s">
        <v>808</v>
      </c>
      <c r="F193" s="149" t="s">
        <v>896</v>
      </c>
      <c r="G193" s="149" t="s">
        <v>897</v>
      </c>
      <c r="H193" s="149">
        <v>1.0</v>
      </c>
      <c r="I193" s="149"/>
      <c r="J193" s="163" t="s">
        <v>898</v>
      </c>
      <c r="K193" s="143">
        <v>2.11227848516767</v>
      </c>
      <c r="L193" s="149"/>
      <c r="M193" s="149"/>
      <c r="N193" s="149" t="s">
        <v>18</v>
      </c>
      <c r="O193" s="116"/>
      <c r="P193" s="149" t="s">
        <v>808</v>
      </c>
      <c r="Q193" s="116"/>
      <c r="R193" s="116"/>
      <c r="S193" s="116"/>
      <c r="T193" s="116"/>
      <c r="U193" s="116"/>
      <c r="V193" s="116"/>
      <c r="W193" s="116"/>
      <c r="X193" s="116"/>
      <c r="Y193" s="116"/>
      <c r="Z193" s="116"/>
    </row>
    <row r="194">
      <c r="A194" s="149" t="s">
        <v>894</v>
      </c>
      <c r="B194" s="161" t="s">
        <v>15</v>
      </c>
      <c r="C194" s="162" t="s">
        <v>73</v>
      </c>
      <c r="D194" s="149" t="s">
        <v>895</v>
      </c>
      <c r="E194" s="149" t="s">
        <v>808</v>
      </c>
      <c r="F194" s="149" t="s">
        <v>896</v>
      </c>
      <c r="G194" s="149" t="s">
        <v>897</v>
      </c>
      <c r="H194" s="149">
        <v>1.0</v>
      </c>
      <c r="I194" s="149"/>
      <c r="J194" s="163" t="s">
        <v>898</v>
      </c>
      <c r="K194" s="143">
        <v>2.11227848516767</v>
      </c>
      <c r="L194" s="149"/>
      <c r="M194" s="149"/>
      <c r="N194" s="149" t="s">
        <v>18</v>
      </c>
      <c r="O194" s="116"/>
      <c r="P194" s="149" t="s">
        <v>808</v>
      </c>
      <c r="Q194" s="116"/>
      <c r="R194" s="116"/>
      <c r="S194" s="116"/>
      <c r="T194" s="116"/>
      <c r="U194" s="116"/>
      <c r="V194" s="116"/>
      <c r="W194" s="116"/>
      <c r="X194" s="116"/>
      <c r="Y194" s="116"/>
      <c r="Z194" s="116"/>
    </row>
    <row r="195">
      <c r="A195" s="149" t="s">
        <v>894</v>
      </c>
      <c r="B195" s="161" t="s">
        <v>15</v>
      </c>
      <c r="C195" s="162" t="s">
        <v>76</v>
      </c>
      <c r="D195" s="149" t="s">
        <v>895</v>
      </c>
      <c r="E195" s="149" t="s">
        <v>808</v>
      </c>
      <c r="F195" s="149" t="s">
        <v>896</v>
      </c>
      <c r="G195" s="149" t="s">
        <v>897</v>
      </c>
      <c r="H195" s="149">
        <v>1.0</v>
      </c>
      <c r="I195" s="149"/>
      <c r="J195" s="163" t="s">
        <v>898</v>
      </c>
      <c r="K195" s="143">
        <v>2.11227848516767</v>
      </c>
      <c r="L195" s="149"/>
      <c r="M195" s="149"/>
      <c r="N195" s="149" t="s">
        <v>18</v>
      </c>
      <c r="O195" s="116"/>
      <c r="P195" s="149" t="s">
        <v>808</v>
      </c>
      <c r="Q195" s="116"/>
      <c r="R195" s="116"/>
      <c r="S195" s="116"/>
      <c r="T195" s="116"/>
      <c r="U195" s="116"/>
      <c r="V195" s="116"/>
      <c r="W195" s="116"/>
      <c r="X195" s="116"/>
      <c r="Y195" s="116"/>
      <c r="Z195" s="116"/>
    </row>
    <row r="196">
      <c r="A196" s="149" t="s">
        <v>894</v>
      </c>
      <c r="B196" s="161" t="s">
        <v>15</v>
      </c>
      <c r="C196" s="162" t="s">
        <v>79</v>
      </c>
      <c r="D196" s="149" t="s">
        <v>895</v>
      </c>
      <c r="E196" s="149" t="s">
        <v>808</v>
      </c>
      <c r="F196" s="149" t="s">
        <v>896</v>
      </c>
      <c r="G196" s="149" t="s">
        <v>897</v>
      </c>
      <c r="H196" s="149">
        <v>1.0</v>
      </c>
      <c r="I196" s="149"/>
      <c r="J196" s="163" t="s">
        <v>898</v>
      </c>
      <c r="K196" s="143">
        <v>2.11227848516767</v>
      </c>
      <c r="L196" s="149"/>
      <c r="M196" s="149"/>
      <c r="N196" s="149" t="s">
        <v>18</v>
      </c>
      <c r="O196" s="116"/>
      <c r="P196" s="149" t="s">
        <v>808</v>
      </c>
      <c r="Q196" s="116"/>
      <c r="R196" s="116"/>
      <c r="S196" s="116"/>
      <c r="T196" s="116"/>
      <c r="U196" s="116"/>
      <c r="V196" s="116"/>
      <c r="W196" s="116"/>
      <c r="X196" s="116"/>
      <c r="Y196" s="116"/>
      <c r="Z196" s="116"/>
    </row>
    <row r="197">
      <c r="A197" s="149" t="s">
        <v>894</v>
      </c>
      <c r="B197" s="161" t="s">
        <v>15</v>
      </c>
      <c r="C197" s="162" t="s">
        <v>82</v>
      </c>
      <c r="D197" s="149" t="s">
        <v>895</v>
      </c>
      <c r="E197" s="149" t="s">
        <v>808</v>
      </c>
      <c r="F197" s="149" t="s">
        <v>896</v>
      </c>
      <c r="G197" s="149" t="s">
        <v>897</v>
      </c>
      <c r="H197" s="149">
        <v>1.0</v>
      </c>
      <c r="I197" s="149"/>
      <c r="J197" s="163" t="s">
        <v>898</v>
      </c>
      <c r="K197" s="143">
        <v>2.11227848516767</v>
      </c>
      <c r="L197" s="149"/>
      <c r="M197" s="149"/>
      <c r="N197" s="149" t="s">
        <v>18</v>
      </c>
      <c r="O197" s="116"/>
      <c r="P197" s="149" t="s">
        <v>808</v>
      </c>
      <c r="Q197" s="116"/>
      <c r="R197" s="116"/>
      <c r="S197" s="116"/>
      <c r="T197" s="116"/>
      <c r="U197" s="116"/>
      <c r="V197" s="116"/>
      <c r="W197" s="116"/>
      <c r="X197" s="116"/>
      <c r="Y197" s="116"/>
      <c r="Z197" s="116"/>
    </row>
    <row r="198">
      <c r="A198" s="149" t="s">
        <v>894</v>
      </c>
      <c r="B198" s="161" t="s">
        <v>15</v>
      </c>
      <c r="C198" s="164" t="s">
        <v>86</v>
      </c>
      <c r="D198" s="149" t="s">
        <v>895</v>
      </c>
      <c r="E198" s="149" t="s">
        <v>808</v>
      </c>
      <c r="F198" s="149" t="s">
        <v>896</v>
      </c>
      <c r="G198" s="149" t="s">
        <v>897</v>
      </c>
      <c r="H198" s="149">
        <v>1.0</v>
      </c>
      <c r="I198" s="149"/>
      <c r="J198" s="163" t="s">
        <v>898</v>
      </c>
      <c r="K198" s="143">
        <v>2.11227848516767</v>
      </c>
      <c r="L198" s="149"/>
      <c r="M198" s="149"/>
      <c r="N198" s="149" t="s">
        <v>18</v>
      </c>
      <c r="O198" s="116"/>
      <c r="P198" s="149" t="s">
        <v>808</v>
      </c>
      <c r="Q198" s="116"/>
      <c r="R198" s="116"/>
      <c r="S198" s="116"/>
      <c r="T198" s="116"/>
      <c r="U198" s="116"/>
      <c r="V198" s="116"/>
      <c r="W198" s="116"/>
      <c r="X198" s="116"/>
      <c r="Y198" s="116"/>
      <c r="Z198" s="116"/>
    </row>
    <row r="199">
      <c r="A199" s="149" t="s">
        <v>894</v>
      </c>
      <c r="B199" s="161" t="s">
        <v>15</v>
      </c>
      <c r="C199" s="164" t="s">
        <v>86</v>
      </c>
      <c r="D199" s="149" t="s">
        <v>895</v>
      </c>
      <c r="E199" s="149" t="s">
        <v>808</v>
      </c>
      <c r="F199" s="149" t="s">
        <v>896</v>
      </c>
      <c r="G199" s="149" t="s">
        <v>897</v>
      </c>
      <c r="H199" s="149">
        <v>1.0</v>
      </c>
      <c r="I199" s="149"/>
      <c r="J199" s="163" t="s">
        <v>898</v>
      </c>
      <c r="K199" s="143">
        <v>2.11227848516767</v>
      </c>
      <c r="L199" s="149"/>
      <c r="M199" s="149"/>
      <c r="N199" s="149" t="s">
        <v>18</v>
      </c>
      <c r="O199" s="116"/>
      <c r="P199" s="149" t="s">
        <v>808</v>
      </c>
      <c r="Q199" s="116"/>
      <c r="R199" s="116"/>
      <c r="S199" s="116"/>
      <c r="T199" s="116"/>
      <c r="U199" s="116"/>
      <c r="V199" s="116"/>
      <c r="W199" s="116"/>
      <c r="X199" s="116"/>
      <c r="Y199" s="116"/>
      <c r="Z199" s="116"/>
    </row>
    <row r="200">
      <c r="A200" s="149" t="s">
        <v>894</v>
      </c>
      <c r="B200" s="161" t="s">
        <v>15</v>
      </c>
      <c r="C200" s="164" t="s">
        <v>86</v>
      </c>
      <c r="D200" s="149" t="s">
        <v>895</v>
      </c>
      <c r="E200" s="149" t="s">
        <v>808</v>
      </c>
      <c r="F200" s="149" t="s">
        <v>896</v>
      </c>
      <c r="G200" s="149" t="s">
        <v>897</v>
      </c>
      <c r="H200" s="149">
        <v>1.0</v>
      </c>
      <c r="I200" s="149"/>
      <c r="J200" s="163" t="s">
        <v>898</v>
      </c>
      <c r="K200" s="143">
        <v>2.11227848516767</v>
      </c>
      <c r="L200" s="149"/>
      <c r="M200" s="149"/>
      <c r="N200" s="149" t="s">
        <v>18</v>
      </c>
      <c r="O200" s="116"/>
      <c r="P200" s="149" t="s">
        <v>808</v>
      </c>
      <c r="Q200" s="116"/>
      <c r="R200" s="116"/>
      <c r="S200" s="116"/>
      <c r="T200" s="116"/>
      <c r="U200" s="116"/>
      <c r="V200" s="116"/>
      <c r="W200" s="116"/>
      <c r="X200" s="116"/>
      <c r="Y200" s="116"/>
      <c r="Z200" s="116"/>
    </row>
    <row r="201">
      <c r="A201" s="149" t="s">
        <v>894</v>
      </c>
      <c r="B201" s="161" t="s">
        <v>15</v>
      </c>
      <c r="C201" s="164" t="s">
        <v>86</v>
      </c>
      <c r="D201" s="149" t="s">
        <v>895</v>
      </c>
      <c r="E201" s="149" t="s">
        <v>808</v>
      </c>
      <c r="F201" s="149" t="s">
        <v>896</v>
      </c>
      <c r="G201" s="149" t="s">
        <v>897</v>
      </c>
      <c r="H201" s="149">
        <v>1.0</v>
      </c>
      <c r="I201" s="149"/>
      <c r="J201" s="163" t="s">
        <v>898</v>
      </c>
      <c r="K201" s="143">
        <v>2.11227848516767</v>
      </c>
      <c r="L201" s="149"/>
      <c r="M201" s="149"/>
      <c r="N201" s="149" t="s">
        <v>18</v>
      </c>
      <c r="O201" s="116"/>
      <c r="P201" s="149" t="s">
        <v>808</v>
      </c>
      <c r="Q201" s="116"/>
      <c r="R201" s="116"/>
      <c r="S201" s="116"/>
      <c r="T201" s="116"/>
      <c r="U201" s="116"/>
      <c r="V201" s="116"/>
      <c r="W201" s="116"/>
      <c r="X201" s="116"/>
      <c r="Y201" s="116"/>
      <c r="Z201" s="116"/>
    </row>
    <row r="202">
      <c r="A202" s="149" t="s">
        <v>894</v>
      </c>
      <c r="B202" s="161" t="s">
        <v>15</v>
      </c>
      <c r="C202" s="164" t="s">
        <v>86</v>
      </c>
      <c r="D202" s="149" t="s">
        <v>895</v>
      </c>
      <c r="E202" s="149" t="s">
        <v>808</v>
      </c>
      <c r="F202" s="149" t="s">
        <v>896</v>
      </c>
      <c r="G202" s="149" t="s">
        <v>897</v>
      </c>
      <c r="H202" s="149">
        <v>1.0</v>
      </c>
      <c r="I202" s="149"/>
      <c r="J202" s="163" t="s">
        <v>898</v>
      </c>
      <c r="K202" s="143">
        <v>2.11227848516767</v>
      </c>
      <c r="L202" s="149"/>
      <c r="M202" s="149"/>
      <c r="N202" s="149" t="s">
        <v>18</v>
      </c>
      <c r="O202" s="116"/>
      <c r="P202" s="149" t="s">
        <v>808</v>
      </c>
      <c r="Q202" s="116"/>
      <c r="R202" s="116"/>
      <c r="S202" s="116"/>
      <c r="T202" s="116"/>
      <c r="U202" s="116"/>
      <c r="V202" s="116"/>
      <c r="W202" s="116"/>
      <c r="X202" s="116"/>
      <c r="Y202" s="116"/>
      <c r="Z202" s="116"/>
    </row>
    <row r="203">
      <c r="A203" s="149" t="s">
        <v>894</v>
      </c>
      <c r="B203" s="161" t="s">
        <v>15</v>
      </c>
      <c r="C203" s="164" t="s">
        <v>86</v>
      </c>
      <c r="D203" s="149" t="s">
        <v>895</v>
      </c>
      <c r="E203" s="149" t="s">
        <v>808</v>
      </c>
      <c r="F203" s="149" t="s">
        <v>896</v>
      </c>
      <c r="G203" s="149" t="s">
        <v>897</v>
      </c>
      <c r="H203" s="149">
        <v>1.0</v>
      </c>
      <c r="I203" s="149"/>
      <c r="J203" s="163" t="s">
        <v>898</v>
      </c>
      <c r="K203" s="143">
        <v>2.11227848516767</v>
      </c>
      <c r="L203" s="149"/>
      <c r="M203" s="149"/>
      <c r="N203" s="149" t="s">
        <v>18</v>
      </c>
      <c r="O203" s="116"/>
      <c r="P203" s="149" t="s">
        <v>808</v>
      </c>
      <c r="Q203" s="116"/>
      <c r="R203" s="116"/>
      <c r="S203" s="116"/>
      <c r="T203" s="116"/>
      <c r="U203" s="116"/>
      <c r="V203" s="116"/>
      <c r="W203" s="116"/>
      <c r="X203" s="116"/>
      <c r="Y203" s="116"/>
      <c r="Z203" s="116"/>
    </row>
    <row r="204">
      <c r="A204" s="149" t="s">
        <v>894</v>
      </c>
      <c r="B204" s="161" t="s">
        <v>15</v>
      </c>
      <c r="C204" s="164" t="s">
        <v>105</v>
      </c>
      <c r="D204" s="149" t="s">
        <v>895</v>
      </c>
      <c r="E204" s="149" t="s">
        <v>808</v>
      </c>
      <c r="F204" s="149" t="s">
        <v>896</v>
      </c>
      <c r="G204" s="149" t="s">
        <v>897</v>
      </c>
      <c r="H204" s="149">
        <v>1.0</v>
      </c>
      <c r="I204" s="149"/>
      <c r="J204" s="163" t="s">
        <v>898</v>
      </c>
      <c r="K204" s="143">
        <v>2.11227848516767</v>
      </c>
      <c r="L204" s="149"/>
      <c r="M204" s="149"/>
      <c r="N204" s="149" t="s">
        <v>18</v>
      </c>
      <c r="O204" s="116"/>
      <c r="P204" s="149" t="s">
        <v>808</v>
      </c>
      <c r="Q204" s="116"/>
      <c r="R204" s="116"/>
      <c r="S204" s="116"/>
      <c r="T204" s="116"/>
      <c r="U204" s="116"/>
      <c r="V204" s="116"/>
      <c r="W204" s="116"/>
      <c r="X204" s="116"/>
      <c r="Y204" s="116"/>
      <c r="Z204" s="116"/>
    </row>
    <row r="205">
      <c r="A205" s="149" t="s">
        <v>894</v>
      </c>
      <c r="B205" s="161" t="s">
        <v>15</v>
      </c>
      <c r="C205" s="164" t="s">
        <v>105</v>
      </c>
      <c r="D205" s="149" t="s">
        <v>895</v>
      </c>
      <c r="E205" s="149" t="s">
        <v>808</v>
      </c>
      <c r="F205" s="149" t="s">
        <v>896</v>
      </c>
      <c r="G205" s="149" t="s">
        <v>897</v>
      </c>
      <c r="H205" s="149">
        <v>1.0</v>
      </c>
      <c r="I205" s="149"/>
      <c r="J205" s="163" t="s">
        <v>898</v>
      </c>
      <c r="K205" s="143">
        <v>2.11227848516767</v>
      </c>
      <c r="L205" s="149"/>
      <c r="M205" s="149"/>
      <c r="N205" s="149" t="s">
        <v>18</v>
      </c>
      <c r="O205" s="116"/>
      <c r="P205" s="149" t="s">
        <v>808</v>
      </c>
      <c r="Q205" s="116"/>
      <c r="R205" s="116"/>
      <c r="S205" s="116"/>
      <c r="T205" s="116"/>
      <c r="U205" s="116"/>
      <c r="V205" s="116"/>
      <c r="W205" s="116"/>
      <c r="X205" s="116"/>
      <c r="Y205" s="116"/>
      <c r="Z205" s="116"/>
    </row>
    <row r="206">
      <c r="A206" s="149" t="s">
        <v>894</v>
      </c>
      <c r="B206" s="161" t="s">
        <v>15</v>
      </c>
      <c r="C206" s="162" t="s">
        <v>115</v>
      </c>
      <c r="D206" s="149" t="s">
        <v>895</v>
      </c>
      <c r="E206" s="149" t="s">
        <v>808</v>
      </c>
      <c r="F206" s="149" t="s">
        <v>896</v>
      </c>
      <c r="G206" s="149" t="s">
        <v>897</v>
      </c>
      <c r="H206" s="149">
        <v>1.0</v>
      </c>
      <c r="I206" s="149"/>
      <c r="J206" s="163" t="s">
        <v>898</v>
      </c>
      <c r="K206" s="143">
        <v>2.11227848516767</v>
      </c>
      <c r="L206" s="149"/>
      <c r="M206" s="149"/>
      <c r="N206" s="149" t="s">
        <v>18</v>
      </c>
      <c r="O206" s="116"/>
      <c r="P206" s="149" t="s">
        <v>808</v>
      </c>
      <c r="Q206" s="116"/>
      <c r="R206" s="116"/>
      <c r="S206" s="116"/>
      <c r="T206" s="116"/>
      <c r="U206" s="116"/>
      <c r="V206" s="116"/>
      <c r="W206" s="116"/>
      <c r="X206" s="116"/>
      <c r="Y206" s="116"/>
      <c r="Z206" s="116"/>
    </row>
    <row r="207">
      <c r="A207" s="149" t="s">
        <v>894</v>
      </c>
      <c r="B207" s="161" t="s">
        <v>15</v>
      </c>
      <c r="C207" s="165" t="s">
        <v>124</v>
      </c>
      <c r="D207" s="149" t="s">
        <v>895</v>
      </c>
      <c r="E207" s="149" t="s">
        <v>808</v>
      </c>
      <c r="F207" s="149" t="s">
        <v>896</v>
      </c>
      <c r="G207" s="149" t="s">
        <v>897</v>
      </c>
      <c r="H207" s="149">
        <v>1.0</v>
      </c>
      <c r="I207" s="149"/>
      <c r="J207" s="163" t="s">
        <v>898</v>
      </c>
      <c r="K207" s="143">
        <v>2.11227848516767</v>
      </c>
      <c r="L207" s="149"/>
      <c r="M207" s="149"/>
      <c r="N207" s="149" t="s">
        <v>18</v>
      </c>
      <c r="O207" s="116"/>
      <c r="P207" s="149" t="s">
        <v>808</v>
      </c>
      <c r="Q207" s="116"/>
      <c r="R207" s="116"/>
      <c r="S207" s="116"/>
      <c r="T207" s="116"/>
      <c r="U207" s="116"/>
      <c r="V207" s="116"/>
      <c r="W207" s="116"/>
      <c r="X207" s="116"/>
      <c r="Y207" s="116"/>
      <c r="Z207" s="116"/>
    </row>
    <row r="208">
      <c r="A208" s="149" t="s">
        <v>894</v>
      </c>
      <c r="B208" s="161" t="s">
        <v>15</v>
      </c>
      <c r="C208" s="165" t="s">
        <v>124</v>
      </c>
      <c r="D208" s="149" t="s">
        <v>895</v>
      </c>
      <c r="E208" s="149" t="s">
        <v>808</v>
      </c>
      <c r="F208" s="149" t="s">
        <v>896</v>
      </c>
      <c r="G208" s="149" t="s">
        <v>897</v>
      </c>
      <c r="H208" s="149">
        <v>1.0</v>
      </c>
      <c r="I208" s="149"/>
      <c r="J208" s="163" t="s">
        <v>898</v>
      </c>
      <c r="K208" s="143">
        <v>2.11227848516767</v>
      </c>
      <c r="L208" s="149"/>
      <c r="M208" s="149"/>
      <c r="N208" s="149" t="s">
        <v>18</v>
      </c>
      <c r="O208" s="116"/>
      <c r="P208" s="149" t="s">
        <v>808</v>
      </c>
      <c r="Q208" s="116"/>
      <c r="R208" s="116"/>
      <c r="S208" s="116"/>
      <c r="T208" s="116"/>
      <c r="U208" s="116"/>
      <c r="V208" s="116"/>
      <c r="W208" s="116"/>
      <c r="X208" s="116"/>
      <c r="Y208" s="116"/>
      <c r="Z208" s="116"/>
    </row>
    <row r="209" ht="63.0" hidden="1" customHeight="1">
      <c r="A209" s="166"/>
      <c r="B209" s="167" t="s">
        <v>343</v>
      </c>
      <c r="C209" s="168" t="s">
        <v>344</v>
      </c>
      <c r="D209" s="166" t="s">
        <v>899</v>
      </c>
      <c r="E209" s="166" t="s">
        <v>106</v>
      </c>
      <c r="F209" s="169" t="s">
        <v>900</v>
      </c>
      <c r="G209" s="170" t="s">
        <v>901</v>
      </c>
      <c r="H209" s="166">
        <v>57.0</v>
      </c>
      <c r="I209" s="170" t="s">
        <v>800</v>
      </c>
      <c r="J209" s="171" t="s">
        <v>902</v>
      </c>
      <c r="K209" s="172"/>
      <c r="L209" s="166" t="s">
        <v>903</v>
      </c>
      <c r="M209" s="166">
        <v>0.45</v>
      </c>
      <c r="N209" s="170" t="s">
        <v>803</v>
      </c>
      <c r="O209" s="173" t="s">
        <v>904</v>
      </c>
      <c r="P209" s="174" t="s">
        <v>905</v>
      </c>
      <c r="Q209" s="116"/>
      <c r="R209" s="116"/>
      <c r="S209" s="116"/>
      <c r="T209" s="116"/>
      <c r="U209" s="116"/>
      <c r="V209" s="116"/>
      <c r="W209" s="116"/>
      <c r="X209" s="116"/>
      <c r="Y209" s="116"/>
      <c r="Z209" s="116"/>
    </row>
    <row r="210" hidden="1">
      <c r="A210" s="126" t="s">
        <v>98</v>
      </c>
      <c r="B210" s="167" t="s">
        <v>343</v>
      </c>
      <c r="C210" s="168" t="s">
        <v>344</v>
      </c>
      <c r="D210" s="175" t="s">
        <v>899</v>
      </c>
      <c r="E210" s="175" t="s">
        <v>106</v>
      </c>
      <c r="F210" s="133" t="s">
        <v>900</v>
      </c>
      <c r="G210" s="126"/>
      <c r="H210" s="126"/>
      <c r="I210" s="126"/>
      <c r="J210" s="127"/>
      <c r="K210" s="128">
        <f>$M$209*'Electricity EFs'!B2</f>
        <v>0.3759720024</v>
      </c>
      <c r="L210" s="129"/>
      <c r="M210" s="129"/>
      <c r="N210" s="126"/>
      <c r="O210" s="116"/>
      <c r="P210" s="123"/>
      <c r="Q210" s="116"/>
      <c r="R210" s="116"/>
      <c r="S210" s="116"/>
      <c r="T210" s="116"/>
      <c r="U210" s="116"/>
      <c r="V210" s="116"/>
      <c r="W210" s="116"/>
      <c r="X210" s="116"/>
      <c r="Y210" s="116"/>
      <c r="Z210" s="116"/>
    </row>
    <row r="211" hidden="1">
      <c r="A211" s="126" t="s">
        <v>816</v>
      </c>
      <c r="B211" s="167" t="s">
        <v>343</v>
      </c>
      <c r="C211" s="168" t="s">
        <v>344</v>
      </c>
      <c r="D211" s="175" t="s">
        <v>899</v>
      </c>
      <c r="E211" s="175" t="s">
        <v>106</v>
      </c>
      <c r="F211" s="133" t="s">
        <v>900</v>
      </c>
      <c r="G211" s="126"/>
      <c r="H211" s="126"/>
      <c r="I211" s="126"/>
      <c r="J211" s="127"/>
      <c r="K211" s="128">
        <f>$M$209*'Electricity EFs'!B3</f>
        <v>0.283176736</v>
      </c>
      <c r="L211" s="129"/>
      <c r="M211" s="129"/>
      <c r="N211" s="126"/>
      <c r="O211" s="116"/>
      <c r="P211" s="123"/>
      <c r="Q211" s="116"/>
      <c r="R211" s="116"/>
      <c r="S211" s="116"/>
      <c r="T211" s="116"/>
      <c r="U211" s="116"/>
      <c r="V211" s="116"/>
      <c r="W211" s="116"/>
      <c r="X211" s="116"/>
      <c r="Y211" s="116"/>
      <c r="Z211" s="116"/>
    </row>
    <row r="212" hidden="1">
      <c r="A212" s="126" t="s">
        <v>28</v>
      </c>
      <c r="B212" s="167" t="s">
        <v>343</v>
      </c>
      <c r="C212" s="168" t="s">
        <v>344</v>
      </c>
      <c r="D212" s="175" t="s">
        <v>899</v>
      </c>
      <c r="E212" s="175" t="s">
        <v>106</v>
      </c>
      <c r="F212" s="133" t="s">
        <v>900</v>
      </c>
      <c r="G212" s="126"/>
      <c r="H212" s="126"/>
      <c r="I212" s="126"/>
      <c r="J212" s="127"/>
      <c r="K212" s="128">
        <f>$M$209*'Electricity EFs'!B4</f>
        <v>0.3046211333</v>
      </c>
      <c r="L212" s="129"/>
      <c r="M212" s="129"/>
      <c r="N212" s="126"/>
      <c r="O212" s="116"/>
      <c r="P212" s="123"/>
      <c r="Q212" s="116"/>
      <c r="R212" s="116"/>
      <c r="S212" s="116"/>
      <c r="T212" s="116"/>
      <c r="U212" s="116"/>
      <c r="V212" s="116"/>
      <c r="W212" s="116"/>
      <c r="X212" s="116"/>
      <c r="Y212" s="116"/>
      <c r="Z212" s="116"/>
    </row>
    <row r="213" hidden="1">
      <c r="A213" s="126" t="s">
        <v>817</v>
      </c>
      <c r="B213" s="167" t="s">
        <v>343</v>
      </c>
      <c r="C213" s="168" t="s">
        <v>344</v>
      </c>
      <c r="D213" s="175" t="s">
        <v>899</v>
      </c>
      <c r="E213" s="175" t="s">
        <v>106</v>
      </c>
      <c r="F213" s="133" t="s">
        <v>900</v>
      </c>
      <c r="G213" s="126"/>
      <c r="H213" s="126"/>
      <c r="I213" s="126"/>
      <c r="J213" s="127"/>
      <c r="K213" s="128">
        <f>$M$209*'Electricity EFs'!B5</f>
        <v>0.297839183</v>
      </c>
      <c r="L213" s="129"/>
      <c r="M213" s="129"/>
      <c r="N213" s="126"/>
      <c r="O213" s="116"/>
      <c r="P213" s="123"/>
      <c r="Q213" s="116"/>
      <c r="R213" s="116"/>
      <c r="S213" s="116"/>
      <c r="T213" s="116"/>
      <c r="U213" s="116"/>
      <c r="V213" s="116"/>
      <c r="W213" s="116"/>
      <c r="X213" s="116"/>
      <c r="Y213" s="116"/>
      <c r="Z213" s="116"/>
    </row>
    <row r="214" hidden="1">
      <c r="A214" s="126" t="s">
        <v>818</v>
      </c>
      <c r="B214" s="167" t="s">
        <v>343</v>
      </c>
      <c r="C214" s="168" t="s">
        <v>344</v>
      </c>
      <c r="D214" s="175" t="s">
        <v>899</v>
      </c>
      <c r="E214" s="175" t="s">
        <v>106</v>
      </c>
      <c r="F214" s="133" t="s">
        <v>900</v>
      </c>
      <c r="G214" s="126"/>
      <c r="H214" s="126"/>
      <c r="I214" s="126"/>
      <c r="J214" s="127"/>
      <c r="K214" s="128">
        <f>$M$209*'Electricity EFs'!B6</f>
        <v>0.03465801113</v>
      </c>
      <c r="L214" s="129"/>
      <c r="M214" s="129"/>
      <c r="N214" s="126"/>
      <c r="O214" s="116"/>
      <c r="P214" s="123"/>
      <c r="Q214" s="116"/>
      <c r="R214" s="116"/>
      <c r="S214" s="116"/>
      <c r="T214" s="116"/>
      <c r="U214" s="116"/>
      <c r="V214" s="116"/>
      <c r="W214" s="116"/>
      <c r="X214" s="116"/>
      <c r="Y214" s="116"/>
      <c r="Z214" s="116"/>
    </row>
    <row r="215" hidden="1">
      <c r="A215" s="126" t="s">
        <v>819</v>
      </c>
      <c r="B215" s="167" t="s">
        <v>343</v>
      </c>
      <c r="C215" s="168" t="s">
        <v>344</v>
      </c>
      <c r="D215" s="175" t="s">
        <v>899</v>
      </c>
      <c r="E215" s="175" t="s">
        <v>106</v>
      </c>
      <c r="F215" s="133" t="s">
        <v>900</v>
      </c>
      <c r="G215" s="126"/>
      <c r="H215" s="126"/>
      <c r="I215" s="126"/>
      <c r="J215" s="127"/>
      <c r="K215" s="128">
        <f>$M$209*'Electricity EFs'!B7</f>
        <v>0.1990341687</v>
      </c>
      <c r="L215" s="129"/>
      <c r="M215" s="129"/>
      <c r="N215" s="126"/>
      <c r="O215" s="116"/>
      <c r="P215" s="123"/>
      <c r="Q215" s="116"/>
      <c r="R215" s="116"/>
      <c r="S215" s="116"/>
      <c r="T215" s="116"/>
      <c r="U215" s="116"/>
      <c r="V215" s="116"/>
      <c r="W215" s="116"/>
      <c r="X215" s="116"/>
      <c r="Y215" s="116"/>
      <c r="Z215" s="116"/>
    </row>
    <row r="216" hidden="1">
      <c r="A216" s="126" t="s">
        <v>820</v>
      </c>
      <c r="B216" s="167" t="s">
        <v>343</v>
      </c>
      <c r="C216" s="168" t="s">
        <v>344</v>
      </c>
      <c r="D216" s="175" t="s">
        <v>899</v>
      </c>
      <c r="E216" s="175" t="s">
        <v>106</v>
      </c>
      <c r="F216" s="133" t="s">
        <v>900</v>
      </c>
      <c r="G216" s="126"/>
      <c r="H216" s="126"/>
      <c r="I216" s="126"/>
      <c r="J216" s="127"/>
      <c r="K216" s="128">
        <f>$M$209*'Electricity EFs'!B8</f>
        <v>0.4320826982</v>
      </c>
      <c r="L216" s="129"/>
      <c r="M216" s="129"/>
      <c r="N216" s="126"/>
      <c r="O216" s="116"/>
      <c r="P216" s="123"/>
      <c r="Q216" s="116"/>
      <c r="R216" s="116"/>
      <c r="S216" s="116"/>
      <c r="T216" s="116"/>
      <c r="U216" s="116"/>
      <c r="V216" s="116"/>
      <c r="W216" s="116"/>
      <c r="X216" s="116"/>
      <c r="Y216" s="116"/>
      <c r="Z216" s="116"/>
    </row>
    <row r="217" hidden="1">
      <c r="A217" s="126" t="s">
        <v>821</v>
      </c>
      <c r="B217" s="167" t="s">
        <v>343</v>
      </c>
      <c r="C217" s="168" t="s">
        <v>344</v>
      </c>
      <c r="D217" s="175" t="s">
        <v>899</v>
      </c>
      <c r="E217" s="175" t="s">
        <v>106</v>
      </c>
      <c r="F217" s="133" t="s">
        <v>900</v>
      </c>
      <c r="G217" s="126"/>
      <c r="H217" s="126"/>
      <c r="I217" s="126"/>
      <c r="J217" s="127"/>
      <c r="K217" s="128">
        <f>$M$209*'Electricity EFs'!B9</f>
        <v>0.09085971747</v>
      </c>
      <c r="L217" s="129"/>
      <c r="M217" s="129"/>
      <c r="N217" s="126"/>
      <c r="O217" s="116"/>
      <c r="P217" s="123"/>
      <c r="Q217" s="116"/>
      <c r="R217" s="116"/>
      <c r="S217" s="116"/>
      <c r="T217" s="116"/>
      <c r="U217" s="116"/>
      <c r="V217" s="116"/>
      <c r="W217" s="116"/>
      <c r="X217" s="116"/>
      <c r="Y217" s="116"/>
      <c r="Z217" s="116"/>
    </row>
    <row r="218" hidden="1">
      <c r="A218" s="126" t="s">
        <v>822</v>
      </c>
      <c r="B218" s="167" t="s">
        <v>343</v>
      </c>
      <c r="C218" s="168" t="s">
        <v>344</v>
      </c>
      <c r="D218" s="175" t="s">
        <v>899</v>
      </c>
      <c r="E218" s="175" t="s">
        <v>106</v>
      </c>
      <c r="F218" s="133" t="s">
        <v>900</v>
      </c>
      <c r="G218" s="126"/>
      <c r="H218" s="126"/>
      <c r="I218" s="126"/>
      <c r="J218" s="127"/>
      <c r="K218" s="128">
        <f>$M$209*'Electricity EFs'!B10</f>
        <v>0.3467577922</v>
      </c>
      <c r="L218" s="129"/>
      <c r="M218" s="129"/>
      <c r="N218" s="126"/>
      <c r="O218" s="116"/>
      <c r="P218" s="123"/>
      <c r="Q218" s="116"/>
      <c r="R218" s="116"/>
      <c r="S218" s="116"/>
      <c r="T218" s="116"/>
      <c r="U218" s="116"/>
      <c r="V218" s="116"/>
      <c r="W218" s="116"/>
      <c r="X218" s="116"/>
      <c r="Y218" s="116"/>
      <c r="Z218" s="116"/>
    </row>
    <row r="219" hidden="1">
      <c r="A219" s="126" t="s">
        <v>823</v>
      </c>
      <c r="B219" s="167" t="s">
        <v>343</v>
      </c>
      <c r="C219" s="168" t="s">
        <v>344</v>
      </c>
      <c r="D219" s="175" t="s">
        <v>899</v>
      </c>
      <c r="E219" s="175" t="s">
        <v>106</v>
      </c>
      <c r="F219" s="133" t="s">
        <v>900</v>
      </c>
      <c r="G219" s="126"/>
      <c r="H219" s="126"/>
      <c r="I219" s="126"/>
      <c r="J219" s="127"/>
      <c r="K219" s="128">
        <f>$M$209*'Electricity EFs'!B11</f>
        <v>0.2170543986</v>
      </c>
      <c r="L219" s="129"/>
      <c r="M219" s="129"/>
      <c r="N219" s="126"/>
      <c r="O219" s="116"/>
      <c r="P219" s="123"/>
      <c r="Q219" s="116"/>
      <c r="R219" s="116"/>
      <c r="S219" s="116"/>
      <c r="T219" s="116"/>
      <c r="U219" s="116"/>
      <c r="V219" s="116"/>
      <c r="W219" s="116"/>
      <c r="X219" s="116"/>
      <c r="Y219" s="116"/>
      <c r="Z219" s="116"/>
    </row>
    <row r="220" hidden="1">
      <c r="A220" s="126" t="s">
        <v>142</v>
      </c>
      <c r="B220" s="167" t="s">
        <v>343</v>
      </c>
      <c r="C220" s="168" t="s">
        <v>344</v>
      </c>
      <c r="D220" s="175" t="s">
        <v>899</v>
      </c>
      <c r="E220" s="175" t="s">
        <v>106</v>
      </c>
      <c r="F220" s="133" t="s">
        <v>900</v>
      </c>
      <c r="G220" s="126"/>
      <c r="H220" s="126"/>
      <c r="I220" s="126"/>
      <c r="J220" s="127"/>
      <c r="K220" s="128">
        <f>$M$209*'Electricity EFs'!B12</f>
        <v>0.6469320485</v>
      </c>
      <c r="L220" s="129"/>
      <c r="M220" s="129"/>
      <c r="N220" s="126"/>
      <c r="O220" s="116"/>
      <c r="P220" s="123"/>
      <c r="Q220" s="116"/>
      <c r="R220" s="116"/>
      <c r="S220" s="116"/>
      <c r="T220" s="116"/>
      <c r="U220" s="116"/>
      <c r="V220" s="116"/>
      <c r="W220" s="116"/>
      <c r="X220" s="116"/>
      <c r="Y220" s="116"/>
      <c r="Z220" s="116"/>
    </row>
    <row r="221" hidden="1">
      <c r="A221" s="126" t="s">
        <v>824</v>
      </c>
      <c r="B221" s="167" t="s">
        <v>343</v>
      </c>
      <c r="C221" s="168" t="s">
        <v>344</v>
      </c>
      <c r="D221" s="175" t="s">
        <v>899</v>
      </c>
      <c r="E221" s="175" t="s">
        <v>106</v>
      </c>
      <c r="F221" s="133" t="s">
        <v>900</v>
      </c>
      <c r="G221" s="126"/>
      <c r="H221" s="126"/>
      <c r="I221" s="126"/>
      <c r="J221" s="127"/>
      <c r="K221" s="128">
        <f>$M$209*'Electricity EFs'!B13</f>
        <v>0.1262190819</v>
      </c>
      <c r="L221" s="129"/>
      <c r="M221" s="129"/>
      <c r="N221" s="126"/>
      <c r="O221" s="116"/>
      <c r="P221" s="123"/>
      <c r="Q221" s="116"/>
      <c r="R221" s="116"/>
      <c r="S221" s="116"/>
      <c r="T221" s="116"/>
      <c r="U221" s="116"/>
      <c r="V221" s="116"/>
      <c r="W221" s="116"/>
      <c r="X221" s="116"/>
      <c r="Y221" s="116"/>
      <c r="Z221" s="116"/>
    </row>
    <row r="222" hidden="1">
      <c r="A222" s="126" t="s">
        <v>13</v>
      </c>
      <c r="B222" s="167" t="s">
        <v>343</v>
      </c>
      <c r="C222" s="168" t="s">
        <v>344</v>
      </c>
      <c r="D222" s="175" t="s">
        <v>899</v>
      </c>
      <c r="E222" s="175" t="s">
        <v>106</v>
      </c>
      <c r="F222" s="133" t="s">
        <v>900</v>
      </c>
      <c r="G222" s="126"/>
      <c r="H222" s="126"/>
      <c r="I222" s="126"/>
      <c r="J222" s="127"/>
      <c r="K222" s="128">
        <f>$M$209*'Electricity EFs'!B14</f>
        <v>0.4633101291</v>
      </c>
      <c r="L222" s="129"/>
      <c r="M222" s="129"/>
      <c r="N222" s="126"/>
      <c r="O222" s="116"/>
      <c r="P222" s="123"/>
      <c r="Q222" s="116"/>
      <c r="R222" s="116"/>
      <c r="S222" s="116"/>
      <c r="T222" s="116"/>
      <c r="U222" s="116"/>
      <c r="V222" s="116"/>
      <c r="W222" s="116"/>
      <c r="X222" s="116"/>
      <c r="Y222" s="116"/>
      <c r="Z222" s="116"/>
    </row>
    <row r="223" ht="63.0" hidden="1" customHeight="1">
      <c r="A223" s="166"/>
      <c r="B223" s="167" t="s">
        <v>343</v>
      </c>
      <c r="C223" s="168" t="s">
        <v>352</v>
      </c>
      <c r="D223" s="166" t="s">
        <v>899</v>
      </c>
      <c r="E223" s="166" t="s">
        <v>106</v>
      </c>
      <c r="F223" s="169" t="s">
        <v>900</v>
      </c>
      <c r="G223" s="170" t="s">
        <v>901</v>
      </c>
      <c r="H223" s="166">
        <v>57.0</v>
      </c>
      <c r="I223" s="170" t="s">
        <v>800</v>
      </c>
      <c r="J223" s="176" t="s">
        <v>906</v>
      </c>
      <c r="K223" s="172"/>
      <c r="L223" s="166" t="s">
        <v>907</v>
      </c>
      <c r="M223" s="166">
        <v>0.45</v>
      </c>
      <c r="N223" s="170" t="s">
        <v>803</v>
      </c>
      <c r="O223" s="177" t="s">
        <v>904</v>
      </c>
      <c r="P223" s="174" t="s">
        <v>905</v>
      </c>
      <c r="Q223" s="116"/>
      <c r="R223" s="116"/>
      <c r="S223" s="116"/>
      <c r="T223" s="116"/>
      <c r="U223" s="116"/>
      <c r="V223" s="116"/>
      <c r="W223" s="116"/>
      <c r="X223" s="116"/>
      <c r="Y223" s="116"/>
      <c r="Z223" s="116"/>
    </row>
    <row r="224" ht="63.0" hidden="1" customHeight="1">
      <c r="A224" s="126" t="s">
        <v>98</v>
      </c>
      <c r="B224" s="167" t="s">
        <v>343</v>
      </c>
      <c r="C224" s="168" t="s">
        <v>352</v>
      </c>
      <c r="D224" s="175" t="s">
        <v>899</v>
      </c>
      <c r="E224" s="175" t="s">
        <v>106</v>
      </c>
      <c r="F224" s="133" t="s">
        <v>900</v>
      </c>
      <c r="G224" s="126"/>
      <c r="H224" s="126"/>
      <c r="I224" s="126"/>
      <c r="J224" s="127"/>
      <c r="K224" s="128">
        <f>$M$223*'Electricity EFs'!B2</f>
        <v>0.3759720024</v>
      </c>
      <c r="L224" s="175"/>
      <c r="M224" s="175"/>
      <c r="N224" s="149"/>
      <c r="O224" s="178"/>
      <c r="P224" s="179"/>
      <c r="Q224" s="116"/>
      <c r="R224" s="116"/>
      <c r="S224" s="116"/>
      <c r="T224" s="116"/>
      <c r="U224" s="116"/>
      <c r="V224" s="116"/>
      <c r="W224" s="116"/>
      <c r="X224" s="116"/>
      <c r="Y224" s="116"/>
      <c r="Z224" s="116"/>
    </row>
    <row r="225" ht="63.0" hidden="1" customHeight="1">
      <c r="A225" s="126" t="s">
        <v>816</v>
      </c>
      <c r="B225" s="167" t="s">
        <v>343</v>
      </c>
      <c r="C225" s="168" t="s">
        <v>352</v>
      </c>
      <c r="D225" s="175" t="s">
        <v>899</v>
      </c>
      <c r="E225" s="175" t="s">
        <v>106</v>
      </c>
      <c r="F225" s="133" t="s">
        <v>900</v>
      </c>
      <c r="G225" s="126"/>
      <c r="H225" s="126"/>
      <c r="I225" s="126"/>
      <c r="J225" s="127"/>
      <c r="K225" s="128">
        <f>$M$223*'Electricity EFs'!B3</f>
        <v>0.283176736</v>
      </c>
      <c r="L225" s="175"/>
      <c r="M225" s="175"/>
      <c r="N225" s="149"/>
      <c r="O225" s="178"/>
      <c r="P225" s="179"/>
      <c r="Q225" s="116"/>
      <c r="R225" s="116"/>
      <c r="S225" s="116"/>
      <c r="T225" s="116"/>
      <c r="U225" s="116"/>
      <c r="V225" s="116"/>
      <c r="W225" s="116"/>
      <c r="X225" s="116"/>
      <c r="Y225" s="116"/>
      <c r="Z225" s="116"/>
    </row>
    <row r="226" ht="63.0" hidden="1" customHeight="1">
      <c r="A226" s="126" t="s">
        <v>28</v>
      </c>
      <c r="B226" s="167" t="s">
        <v>343</v>
      </c>
      <c r="C226" s="168" t="s">
        <v>352</v>
      </c>
      <c r="D226" s="175" t="s">
        <v>899</v>
      </c>
      <c r="E226" s="175" t="s">
        <v>106</v>
      </c>
      <c r="F226" s="133" t="s">
        <v>900</v>
      </c>
      <c r="G226" s="126"/>
      <c r="H226" s="126"/>
      <c r="I226" s="126"/>
      <c r="J226" s="127"/>
      <c r="K226" s="128">
        <f>$M$223*'Electricity EFs'!B4</f>
        <v>0.3046211333</v>
      </c>
      <c r="L226" s="175"/>
      <c r="M226" s="175"/>
      <c r="N226" s="149"/>
      <c r="O226" s="178"/>
      <c r="P226" s="179"/>
      <c r="Q226" s="116"/>
      <c r="R226" s="116"/>
      <c r="S226" s="116"/>
      <c r="T226" s="116"/>
      <c r="U226" s="116"/>
      <c r="V226" s="116"/>
      <c r="W226" s="116"/>
      <c r="X226" s="116"/>
      <c r="Y226" s="116"/>
      <c r="Z226" s="116"/>
    </row>
    <row r="227" ht="63.0" hidden="1" customHeight="1">
      <c r="A227" s="126" t="s">
        <v>817</v>
      </c>
      <c r="B227" s="167" t="s">
        <v>343</v>
      </c>
      <c r="C227" s="168" t="s">
        <v>352</v>
      </c>
      <c r="D227" s="175" t="s">
        <v>899</v>
      </c>
      <c r="E227" s="175" t="s">
        <v>106</v>
      </c>
      <c r="F227" s="133" t="s">
        <v>900</v>
      </c>
      <c r="G227" s="126"/>
      <c r="H227" s="126"/>
      <c r="I227" s="126"/>
      <c r="J227" s="127"/>
      <c r="K227" s="128">
        <f>$M$223*'Electricity EFs'!B5</f>
        <v>0.297839183</v>
      </c>
      <c r="L227" s="175"/>
      <c r="M227" s="175"/>
      <c r="N227" s="149"/>
      <c r="O227" s="178"/>
      <c r="P227" s="179"/>
      <c r="Q227" s="116"/>
      <c r="R227" s="116"/>
      <c r="S227" s="116"/>
      <c r="T227" s="116"/>
      <c r="U227" s="116"/>
      <c r="V227" s="116"/>
      <c r="W227" s="116"/>
      <c r="X227" s="116"/>
      <c r="Y227" s="116"/>
      <c r="Z227" s="116"/>
    </row>
    <row r="228" ht="63.0" hidden="1" customHeight="1">
      <c r="A228" s="126" t="s">
        <v>818</v>
      </c>
      <c r="B228" s="167" t="s">
        <v>343</v>
      </c>
      <c r="C228" s="168" t="s">
        <v>352</v>
      </c>
      <c r="D228" s="175" t="s">
        <v>899</v>
      </c>
      <c r="E228" s="175" t="s">
        <v>106</v>
      </c>
      <c r="F228" s="133" t="s">
        <v>900</v>
      </c>
      <c r="G228" s="126"/>
      <c r="H228" s="126"/>
      <c r="I228" s="126"/>
      <c r="J228" s="127"/>
      <c r="K228" s="128">
        <f>$M$223*'Electricity EFs'!B6</f>
        <v>0.03465801113</v>
      </c>
      <c r="L228" s="175"/>
      <c r="M228" s="175"/>
      <c r="N228" s="149"/>
      <c r="O228" s="178"/>
      <c r="P228" s="179"/>
      <c r="Q228" s="116"/>
      <c r="R228" s="116"/>
      <c r="S228" s="116"/>
      <c r="T228" s="116"/>
      <c r="U228" s="116"/>
      <c r="V228" s="116"/>
      <c r="W228" s="116"/>
      <c r="X228" s="116"/>
      <c r="Y228" s="116"/>
      <c r="Z228" s="116"/>
    </row>
    <row r="229" ht="63.0" hidden="1" customHeight="1">
      <c r="A229" s="126" t="s">
        <v>819</v>
      </c>
      <c r="B229" s="167" t="s">
        <v>343</v>
      </c>
      <c r="C229" s="168" t="s">
        <v>352</v>
      </c>
      <c r="D229" s="175" t="s">
        <v>899</v>
      </c>
      <c r="E229" s="175" t="s">
        <v>106</v>
      </c>
      <c r="F229" s="133" t="s">
        <v>900</v>
      </c>
      <c r="G229" s="126"/>
      <c r="H229" s="126"/>
      <c r="I229" s="126"/>
      <c r="J229" s="127"/>
      <c r="K229" s="128">
        <f>$M$223*'Electricity EFs'!B7</f>
        <v>0.1990341687</v>
      </c>
      <c r="L229" s="175"/>
      <c r="M229" s="175"/>
      <c r="N229" s="149"/>
      <c r="O229" s="178"/>
      <c r="P229" s="179"/>
      <c r="Q229" s="116"/>
      <c r="R229" s="116"/>
      <c r="S229" s="116"/>
      <c r="T229" s="116"/>
      <c r="U229" s="116"/>
      <c r="V229" s="116"/>
      <c r="W229" s="116"/>
      <c r="X229" s="116"/>
      <c r="Y229" s="116"/>
      <c r="Z229" s="116"/>
    </row>
    <row r="230" ht="63.0" hidden="1" customHeight="1">
      <c r="A230" s="126" t="s">
        <v>820</v>
      </c>
      <c r="B230" s="167" t="s">
        <v>343</v>
      </c>
      <c r="C230" s="168" t="s">
        <v>352</v>
      </c>
      <c r="D230" s="175" t="s">
        <v>899</v>
      </c>
      <c r="E230" s="175" t="s">
        <v>106</v>
      </c>
      <c r="F230" s="133" t="s">
        <v>900</v>
      </c>
      <c r="G230" s="126"/>
      <c r="H230" s="126"/>
      <c r="I230" s="126"/>
      <c r="J230" s="127"/>
      <c r="K230" s="128">
        <f>$M$223*'Electricity EFs'!B8</f>
        <v>0.4320826982</v>
      </c>
      <c r="L230" s="175"/>
      <c r="M230" s="175"/>
      <c r="N230" s="149"/>
      <c r="O230" s="178"/>
      <c r="P230" s="179"/>
      <c r="Q230" s="116"/>
      <c r="R230" s="116"/>
      <c r="S230" s="116"/>
      <c r="T230" s="116"/>
      <c r="U230" s="116"/>
      <c r="V230" s="116"/>
      <c r="W230" s="116"/>
      <c r="X230" s="116"/>
      <c r="Y230" s="116"/>
      <c r="Z230" s="116"/>
    </row>
    <row r="231" ht="63.0" hidden="1" customHeight="1">
      <c r="A231" s="126" t="s">
        <v>821</v>
      </c>
      <c r="B231" s="167" t="s">
        <v>343</v>
      </c>
      <c r="C231" s="168" t="s">
        <v>352</v>
      </c>
      <c r="D231" s="175" t="s">
        <v>899</v>
      </c>
      <c r="E231" s="175" t="s">
        <v>106</v>
      </c>
      <c r="F231" s="133" t="s">
        <v>900</v>
      </c>
      <c r="G231" s="126"/>
      <c r="H231" s="126"/>
      <c r="I231" s="126"/>
      <c r="J231" s="127"/>
      <c r="K231" s="128">
        <f>$M$223*'Electricity EFs'!B9</f>
        <v>0.09085971747</v>
      </c>
      <c r="L231" s="175"/>
      <c r="M231" s="175"/>
      <c r="N231" s="149"/>
      <c r="O231" s="178"/>
      <c r="P231" s="179"/>
      <c r="Q231" s="116"/>
      <c r="R231" s="116"/>
      <c r="S231" s="116"/>
      <c r="T231" s="116"/>
      <c r="U231" s="116"/>
      <c r="V231" s="116"/>
      <c r="W231" s="116"/>
      <c r="X231" s="116"/>
      <c r="Y231" s="116"/>
      <c r="Z231" s="116"/>
    </row>
    <row r="232" ht="63.0" hidden="1" customHeight="1">
      <c r="A232" s="126" t="s">
        <v>822</v>
      </c>
      <c r="B232" s="167" t="s">
        <v>343</v>
      </c>
      <c r="C232" s="168" t="s">
        <v>352</v>
      </c>
      <c r="D232" s="175" t="s">
        <v>899</v>
      </c>
      <c r="E232" s="175" t="s">
        <v>106</v>
      </c>
      <c r="F232" s="133" t="s">
        <v>900</v>
      </c>
      <c r="G232" s="126"/>
      <c r="H232" s="126"/>
      <c r="I232" s="126"/>
      <c r="J232" s="127"/>
      <c r="K232" s="128">
        <f>$M$223*'Electricity EFs'!B10</f>
        <v>0.3467577922</v>
      </c>
      <c r="L232" s="175"/>
      <c r="M232" s="175"/>
      <c r="N232" s="149"/>
      <c r="O232" s="178"/>
      <c r="P232" s="179"/>
      <c r="Q232" s="116"/>
      <c r="R232" s="116"/>
      <c r="S232" s="116"/>
      <c r="T232" s="116"/>
      <c r="U232" s="116"/>
      <c r="V232" s="116"/>
      <c r="W232" s="116"/>
      <c r="X232" s="116"/>
      <c r="Y232" s="116"/>
      <c r="Z232" s="116"/>
    </row>
    <row r="233" ht="63.0" hidden="1" customHeight="1">
      <c r="A233" s="126" t="s">
        <v>823</v>
      </c>
      <c r="B233" s="167" t="s">
        <v>343</v>
      </c>
      <c r="C233" s="168" t="s">
        <v>352</v>
      </c>
      <c r="D233" s="175" t="s">
        <v>899</v>
      </c>
      <c r="E233" s="175" t="s">
        <v>106</v>
      </c>
      <c r="F233" s="133" t="s">
        <v>900</v>
      </c>
      <c r="G233" s="126"/>
      <c r="H233" s="126"/>
      <c r="I233" s="126"/>
      <c r="J233" s="127"/>
      <c r="K233" s="128">
        <f>$M$223*'Electricity EFs'!B11</f>
        <v>0.2170543986</v>
      </c>
      <c r="L233" s="175"/>
      <c r="M233" s="175"/>
      <c r="N233" s="149"/>
      <c r="O233" s="178"/>
      <c r="P233" s="179"/>
      <c r="Q233" s="116"/>
      <c r="R233" s="116"/>
      <c r="S233" s="116"/>
      <c r="T233" s="116"/>
      <c r="U233" s="116"/>
      <c r="V233" s="116"/>
      <c r="W233" s="116"/>
      <c r="X233" s="116"/>
      <c r="Y233" s="116"/>
      <c r="Z233" s="116"/>
    </row>
    <row r="234" ht="63.0" hidden="1" customHeight="1">
      <c r="A234" s="126" t="s">
        <v>142</v>
      </c>
      <c r="B234" s="167" t="s">
        <v>343</v>
      </c>
      <c r="C234" s="168" t="s">
        <v>352</v>
      </c>
      <c r="D234" s="175" t="s">
        <v>899</v>
      </c>
      <c r="E234" s="175" t="s">
        <v>106</v>
      </c>
      <c r="F234" s="133" t="s">
        <v>900</v>
      </c>
      <c r="G234" s="126"/>
      <c r="H234" s="126"/>
      <c r="I234" s="126"/>
      <c r="J234" s="127"/>
      <c r="K234" s="128">
        <f>$M$223*'Electricity EFs'!B12</f>
        <v>0.6469320485</v>
      </c>
      <c r="L234" s="175"/>
      <c r="M234" s="175"/>
      <c r="N234" s="149"/>
      <c r="O234" s="178"/>
      <c r="P234" s="179"/>
      <c r="Q234" s="116"/>
      <c r="R234" s="116"/>
      <c r="S234" s="116"/>
      <c r="T234" s="116"/>
      <c r="U234" s="116"/>
      <c r="V234" s="116"/>
      <c r="W234" s="116"/>
      <c r="X234" s="116"/>
      <c r="Y234" s="116"/>
      <c r="Z234" s="116"/>
    </row>
    <row r="235" ht="63.0" hidden="1" customHeight="1">
      <c r="A235" s="126" t="s">
        <v>824</v>
      </c>
      <c r="B235" s="167" t="s">
        <v>343</v>
      </c>
      <c r="C235" s="168" t="s">
        <v>352</v>
      </c>
      <c r="D235" s="175" t="s">
        <v>899</v>
      </c>
      <c r="E235" s="175" t="s">
        <v>106</v>
      </c>
      <c r="F235" s="133" t="s">
        <v>900</v>
      </c>
      <c r="G235" s="126"/>
      <c r="H235" s="126"/>
      <c r="I235" s="126"/>
      <c r="J235" s="127"/>
      <c r="K235" s="128">
        <f>$M$223*'Electricity EFs'!B13</f>
        <v>0.1262190819</v>
      </c>
      <c r="L235" s="175"/>
      <c r="M235" s="175"/>
      <c r="N235" s="149"/>
      <c r="O235" s="178"/>
      <c r="P235" s="179"/>
      <c r="Q235" s="116"/>
      <c r="R235" s="116"/>
      <c r="S235" s="116"/>
      <c r="T235" s="116"/>
      <c r="U235" s="116"/>
      <c r="V235" s="116"/>
      <c r="W235" s="116"/>
      <c r="X235" s="116"/>
      <c r="Y235" s="116"/>
      <c r="Z235" s="116"/>
    </row>
    <row r="236" ht="63.0" hidden="1" customHeight="1">
      <c r="A236" s="126" t="s">
        <v>13</v>
      </c>
      <c r="B236" s="167" t="s">
        <v>343</v>
      </c>
      <c r="C236" s="168" t="s">
        <v>352</v>
      </c>
      <c r="D236" s="175" t="s">
        <v>899</v>
      </c>
      <c r="E236" s="175" t="s">
        <v>106</v>
      </c>
      <c r="F236" s="133" t="s">
        <v>900</v>
      </c>
      <c r="G236" s="126"/>
      <c r="H236" s="126"/>
      <c r="I236" s="126"/>
      <c r="J236" s="127"/>
      <c r="K236" s="128">
        <f>$M$223*'Electricity EFs'!B14</f>
        <v>0.4633101291</v>
      </c>
      <c r="L236" s="175"/>
      <c r="M236" s="175"/>
      <c r="N236" s="149" t="s">
        <v>803</v>
      </c>
      <c r="O236" s="177" t="s">
        <v>904</v>
      </c>
      <c r="P236" s="179" t="s">
        <v>905</v>
      </c>
      <c r="Q236" s="116"/>
      <c r="R236" s="116"/>
      <c r="S236" s="116"/>
      <c r="T236" s="116"/>
      <c r="U236" s="116"/>
      <c r="V236" s="116"/>
      <c r="W236" s="116"/>
      <c r="X236" s="116"/>
      <c r="Y236" s="116"/>
      <c r="Z236" s="116"/>
    </row>
    <row r="237" ht="63.0" hidden="1" customHeight="1">
      <c r="A237" s="175"/>
      <c r="B237" s="167" t="s">
        <v>343</v>
      </c>
      <c r="C237" s="168" t="s">
        <v>358</v>
      </c>
      <c r="D237" s="175" t="s">
        <v>899</v>
      </c>
      <c r="E237" s="175" t="s">
        <v>106</v>
      </c>
      <c r="F237" s="133" t="s">
        <v>900</v>
      </c>
      <c r="G237" s="149" t="s">
        <v>901</v>
      </c>
      <c r="H237" s="175">
        <v>57.0</v>
      </c>
      <c r="I237" s="149" t="s">
        <v>800</v>
      </c>
      <c r="J237" s="180" t="s">
        <v>908</v>
      </c>
      <c r="K237" s="143"/>
      <c r="L237" s="175" t="s">
        <v>909</v>
      </c>
      <c r="M237" s="175">
        <v>0.45</v>
      </c>
      <c r="N237" s="149" t="s">
        <v>803</v>
      </c>
      <c r="O237" s="177" t="s">
        <v>904</v>
      </c>
      <c r="P237" s="179" t="s">
        <v>905</v>
      </c>
      <c r="Q237" s="116"/>
      <c r="R237" s="116"/>
      <c r="S237" s="116"/>
      <c r="T237" s="116"/>
      <c r="U237" s="116"/>
      <c r="V237" s="116"/>
      <c r="W237" s="116"/>
      <c r="X237" s="116"/>
      <c r="Y237" s="116"/>
      <c r="Z237" s="116"/>
    </row>
    <row r="238" ht="63.0" hidden="1" customHeight="1">
      <c r="A238" s="126" t="s">
        <v>98</v>
      </c>
      <c r="B238" s="167" t="s">
        <v>343</v>
      </c>
      <c r="C238" s="168" t="s">
        <v>358</v>
      </c>
      <c r="D238" s="175" t="s">
        <v>899</v>
      </c>
      <c r="E238" s="175" t="s">
        <v>106</v>
      </c>
      <c r="F238" s="133" t="s">
        <v>900</v>
      </c>
      <c r="G238" s="126"/>
      <c r="H238" s="126"/>
      <c r="I238" s="126"/>
      <c r="J238" s="127"/>
      <c r="K238" s="128">
        <f>$M$237*'Electricity EFs'!B2</f>
        <v>0.3759720024</v>
      </c>
      <c r="L238" s="175"/>
      <c r="M238" s="175"/>
      <c r="N238" s="149"/>
      <c r="O238" s="178"/>
      <c r="P238" s="179"/>
      <c r="Q238" s="116"/>
      <c r="R238" s="116"/>
      <c r="S238" s="116"/>
      <c r="T238" s="116"/>
      <c r="U238" s="116"/>
      <c r="V238" s="116"/>
      <c r="W238" s="116"/>
      <c r="X238" s="116"/>
      <c r="Y238" s="116"/>
      <c r="Z238" s="116"/>
    </row>
    <row r="239" ht="63.0" hidden="1" customHeight="1">
      <c r="A239" s="126" t="s">
        <v>816</v>
      </c>
      <c r="B239" s="167" t="s">
        <v>343</v>
      </c>
      <c r="C239" s="168" t="s">
        <v>358</v>
      </c>
      <c r="D239" s="175" t="s">
        <v>899</v>
      </c>
      <c r="E239" s="175" t="s">
        <v>106</v>
      </c>
      <c r="F239" s="133" t="s">
        <v>900</v>
      </c>
      <c r="G239" s="126"/>
      <c r="H239" s="126"/>
      <c r="I239" s="126"/>
      <c r="J239" s="127"/>
      <c r="K239" s="128">
        <f>$M$237*'Electricity EFs'!B3</f>
        <v>0.283176736</v>
      </c>
      <c r="L239" s="175"/>
      <c r="M239" s="175"/>
      <c r="N239" s="149"/>
      <c r="O239" s="178"/>
      <c r="P239" s="179"/>
      <c r="Q239" s="116"/>
      <c r="R239" s="116"/>
      <c r="S239" s="116"/>
      <c r="T239" s="116"/>
      <c r="U239" s="116"/>
      <c r="V239" s="116"/>
      <c r="W239" s="116"/>
      <c r="X239" s="116"/>
      <c r="Y239" s="116"/>
      <c r="Z239" s="116"/>
    </row>
    <row r="240" ht="63.0" hidden="1" customHeight="1">
      <c r="A240" s="126" t="s">
        <v>28</v>
      </c>
      <c r="B240" s="167" t="s">
        <v>343</v>
      </c>
      <c r="C240" s="168" t="s">
        <v>358</v>
      </c>
      <c r="D240" s="175" t="s">
        <v>899</v>
      </c>
      <c r="E240" s="175" t="s">
        <v>106</v>
      </c>
      <c r="F240" s="133" t="s">
        <v>900</v>
      </c>
      <c r="G240" s="126"/>
      <c r="H240" s="126"/>
      <c r="I240" s="126"/>
      <c r="J240" s="127"/>
      <c r="K240" s="128">
        <f>$M$237*'Electricity EFs'!B4</f>
        <v>0.3046211333</v>
      </c>
      <c r="L240" s="175"/>
      <c r="M240" s="175"/>
      <c r="N240" s="149"/>
      <c r="O240" s="178"/>
      <c r="P240" s="179"/>
      <c r="Q240" s="116"/>
      <c r="R240" s="116"/>
      <c r="S240" s="116"/>
      <c r="T240" s="116"/>
      <c r="U240" s="116"/>
      <c r="V240" s="116"/>
      <c r="W240" s="116"/>
      <c r="X240" s="116"/>
      <c r="Y240" s="116"/>
      <c r="Z240" s="116"/>
    </row>
    <row r="241" ht="63.0" hidden="1" customHeight="1">
      <c r="A241" s="126" t="s">
        <v>817</v>
      </c>
      <c r="B241" s="167" t="s">
        <v>343</v>
      </c>
      <c r="C241" s="168" t="s">
        <v>358</v>
      </c>
      <c r="D241" s="175" t="s">
        <v>899</v>
      </c>
      <c r="E241" s="175" t="s">
        <v>106</v>
      </c>
      <c r="F241" s="133" t="s">
        <v>900</v>
      </c>
      <c r="G241" s="126"/>
      <c r="H241" s="126"/>
      <c r="I241" s="126"/>
      <c r="J241" s="127"/>
      <c r="K241" s="128">
        <f>$M$237*'Electricity EFs'!B5</f>
        <v>0.297839183</v>
      </c>
      <c r="L241" s="175"/>
      <c r="M241" s="175"/>
      <c r="N241" s="149"/>
      <c r="O241" s="178"/>
      <c r="P241" s="179"/>
      <c r="Q241" s="116"/>
      <c r="R241" s="116"/>
      <c r="S241" s="116"/>
      <c r="T241" s="116"/>
      <c r="U241" s="116"/>
      <c r="V241" s="116"/>
      <c r="W241" s="116"/>
      <c r="X241" s="116"/>
      <c r="Y241" s="116"/>
      <c r="Z241" s="116"/>
    </row>
    <row r="242" ht="63.0" hidden="1" customHeight="1">
      <c r="A242" s="126" t="s">
        <v>818</v>
      </c>
      <c r="B242" s="167" t="s">
        <v>343</v>
      </c>
      <c r="C242" s="168" t="s">
        <v>358</v>
      </c>
      <c r="D242" s="175" t="s">
        <v>899</v>
      </c>
      <c r="E242" s="175" t="s">
        <v>106</v>
      </c>
      <c r="F242" s="133" t="s">
        <v>900</v>
      </c>
      <c r="G242" s="126"/>
      <c r="H242" s="126"/>
      <c r="I242" s="126"/>
      <c r="J242" s="127"/>
      <c r="K242" s="128">
        <f>$M$237*'Electricity EFs'!B6</f>
        <v>0.03465801113</v>
      </c>
      <c r="L242" s="175"/>
      <c r="M242" s="175"/>
      <c r="N242" s="149"/>
      <c r="O242" s="178"/>
      <c r="P242" s="179"/>
      <c r="Q242" s="116"/>
      <c r="R242" s="116"/>
      <c r="S242" s="116"/>
      <c r="T242" s="116"/>
      <c r="U242" s="116"/>
      <c r="V242" s="116"/>
      <c r="W242" s="116"/>
      <c r="X242" s="116"/>
      <c r="Y242" s="116"/>
      <c r="Z242" s="116"/>
    </row>
    <row r="243" ht="63.0" hidden="1" customHeight="1">
      <c r="A243" s="126" t="s">
        <v>819</v>
      </c>
      <c r="B243" s="167" t="s">
        <v>343</v>
      </c>
      <c r="C243" s="168" t="s">
        <v>358</v>
      </c>
      <c r="D243" s="175" t="s">
        <v>899</v>
      </c>
      <c r="E243" s="175" t="s">
        <v>106</v>
      </c>
      <c r="F243" s="133" t="s">
        <v>900</v>
      </c>
      <c r="G243" s="126"/>
      <c r="H243" s="126"/>
      <c r="I243" s="126"/>
      <c r="J243" s="127"/>
      <c r="K243" s="128">
        <f>$M$237*'Electricity EFs'!B7</f>
        <v>0.1990341687</v>
      </c>
      <c r="L243" s="175"/>
      <c r="M243" s="175"/>
      <c r="N243" s="149"/>
      <c r="O243" s="178"/>
      <c r="P243" s="179"/>
      <c r="Q243" s="116"/>
      <c r="R243" s="116"/>
      <c r="S243" s="116"/>
      <c r="T243" s="116"/>
      <c r="U243" s="116"/>
      <c r="V243" s="116"/>
      <c r="W243" s="116"/>
      <c r="X243" s="116"/>
      <c r="Y243" s="116"/>
      <c r="Z243" s="116"/>
    </row>
    <row r="244" ht="63.0" hidden="1" customHeight="1">
      <c r="A244" s="126" t="s">
        <v>820</v>
      </c>
      <c r="B244" s="167" t="s">
        <v>343</v>
      </c>
      <c r="C244" s="168" t="s">
        <v>358</v>
      </c>
      <c r="D244" s="175" t="s">
        <v>899</v>
      </c>
      <c r="E244" s="175" t="s">
        <v>106</v>
      </c>
      <c r="F244" s="133" t="s">
        <v>900</v>
      </c>
      <c r="G244" s="126"/>
      <c r="H244" s="126"/>
      <c r="I244" s="126"/>
      <c r="J244" s="127"/>
      <c r="K244" s="128">
        <f>$M$237*'Electricity EFs'!B8</f>
        <v>0.4320826982</v>
      </c>
      <c r="L244" s="175"/>
      <c r="M244" s="175"/>
      <c r="N244" s="149"/>
      <c r="O244" s="178"/>
      <c r="P244" s="179"/>
      <c r="Q244" s="116"/>
      <c r="R244" s="116"/>
      <c r="S244" s="116"/>
      <c r="T244" s="116"/>
      <c r="U244" s="116"/>
      <c r="V244" s="116"/>
      <c r="W244" s="116"/>
      <c r="X244" s="116"/>
      <c r="Y244" s="116"/>
      <c r="Z244" s="116"/>
    </row>
    <row r="245" ht="63.0" hidden="1" customHeight="1">
      <c r="A245" s="126" t="s">
        <v>821</v>
      </c>
      <c r="B245" s="167" t="s">
        <v>343</v>
      </c>
      <c r="C245" s="168" t="s">
        <v>358</v>
      </c>
      <c r="D245" s="175" t="s">
        <v>899</v>
      </c>
      <c r="E245" s="175" t="s">
        <v>106</v>
      </c>
      <c r="F245" s="133" t="s">
        <v>900</v>
      </c>
      <c r="G245" s="126"/>
      <c r="H245" s="126"/>
      <c r="I245" s="126"/>
      <c r="J245" s="127"/>
      <c r="K245" s="128">
        <f>$M$237*'Electricity EFs'!B9</f>
        <v>0.09085971747</v>
      </c>
      <c r="L245" s="175"/>
      <c r="M245" s="175"/>
      <c r="N245" s="149"/>
      <c r="O245" s="178"/>
      <c r="P245" s="179"/>
      <c r="Q245" s="116"/>
      <c r="R245" s="116"/>
      <c r="S245" s="116"/>
      <c r="T245" s="116"/>
      <c r="U245" s="116"/>
      <c r="V245" s="116"/>
      <c r="W245" s="116"/>
      <c r="X245" s="116"/>
      <c r="Y245" s="116"/>
      <c r="Z245" s="116"/>
    </row>
    <row r="246" ht="63.0" hidden="1" customHeight="1">
      <c r="A246" s="126" t="s">
        <v>822</v>
      </c>
      <c r="B246" s="167" t="s">
        <v>343</v>
      </c>
      <c r="C246" s="168" t="s">
        <v>358</v>
      </c>
      <c r="D246" s="175" t="s">
        <v>899</v>
      </c>
      <c r="E246" s="175" t="s">
        <v>106</v>
      </c>
      <c r="F246" s="133" t="s">
        <v>900</v>
      </c>
      <c r="G246" s="126"/>
      <c r="H246" s="126"/>
      <c r="I246" s="126"/>
      <c r="J246" s="127"/>
      <c r="K246" s="128">
        <f>$M$237*'Electricity EFs'!B10</f>
        <v>0.3467577922</v>
      </c>
      <c r="L246" s="175"/>
      <c r="M246" s="175"/>
      <c r="N246" s="149"/>
      <c r="O246" s="178"/>
      <c r="P246" s="179"/>
      <c r="Q246" s="116"/>
      <c r="R246" s="116"/>
      <c r="S246" s="116"/>
      <c r="T246" s="116"/>
      <c r="U246" s="116"/>
      <c r="V246" s="116"/>
      <c r="W246" s="116"/>
      <c r="X246" s="116"/>
      <c r="Y246" s="116"/>
      <c r="Z246" s="116"/>
    </row>
    <row r="247" ht="63.0" hidden="1" customHeight="1">
      <c r="A247" s="126" t="s">
        <v>823</v>
      </c>
      <c r="B247" s="167" t="s">
        <v>343</v>
      </c>
      <c r="C247" s="168" t="s">
        <v>358</v>
      </c>
      <c r="D247" s="175" t="s">
        <v>899</v>
      </c>
      <c r="E247" s="175" t="s">
        <v>106</v>
      </c>
      <c r="F247" s="133" t="s">
        <v>900</v>
      </c>
      <c r="G247" s="126"/>
      <c r="H247" s="126"/>
      <c r="I247" s="126"/>
      <c r="J247" s="127"/>
      <c r="K247" s="128">
        <f>$M$237*'Electricity EFs'!B11</f>
        <v>0.2170543986</v>
      </c>
      <c r="L247" s="175"/>
      <c r="M247" s="175"/>
      <c r="N247" s="149"/>
      <c r="O247" s="178"/>
      <c r="P247" s="179"/>
      <c r="Q247" s="116"/>
      <c r="R247" s="116"/>
      <c r="S247" s="116"/>
      <c r="T247" s="116"/>
      <c r="U247" s="116"/>
      <c r="V247" s="116"/>
      <c r="W247" s="116"/>
      <c r="X247" s="116"/>
      <c r="Y247" s="116"/>
      <c r="Z247" s="116"/>
    </row>
    <row r="248" ht="63.0" hidden="1" customHeight="1">
      <c r="A248" s="126" t="s">
        <v>142</v>
      </c>
      <c r="B248" s="167" t="s">
        <v>343</v>
      </c>
      <c r="C248" s="168" t="s">
        <v>358</v>
      </c>
      <c r="D248" s="175" t="s">
        <v>899</v>
      </c>
      <c r="E248" s="175" t="s">
        <v>106</v>
      </c>
      <c r="F248" s="133" t="s">
        <v>900</v>
      </c>
      <c r="G248" s="126"/>
      <c r="H248" s="126"/>
      <c r="I248" s="126"/>
      <c r="J248" s="127"/>
      <c r="K248" s="128">
        <f>$M$237*'Electricity EFs'!B12</f>
        <v>0.6469320485</v>
      </c>
      <c r="L248" s="175"/>
      <c r="M248" s="175"/>
      <c r="N248" s="149"/>
      <c r="O248" s="178"/>
      <c r="P248" s="179"/>
      <c r="Q248" s="116"/>
      <c r="R248" s="116"/>
      <c r="S248" s="116"/>
      <c r="T248" s="116"/>
      <c r="U248" s="116"/>
      <c r="V248" s="116"/>
      <c r="W248" s="116"/>
      <c r="X248" s="116"/>
      <c r="Y248" s="116"/>
      <c r="Z248" s="116"/>
    </row>
    <row r="249" ht="63.0" hidden="1" customHeight="1">
      <c r="A249" s="126" t="s">
        <v>824</v>
      </c>
      <c r="B249" s="167" t="s">
        <v>343</v>
      </c>
      <c r="C249" s="168" t="s">
        <v>358</v>
      </c>
      <c r="D249" s="175" t="s">
        <v>899</v>
      </c>
      <c r="E249" s="175" t="s">
        <v>106</v>
      </c>
      <c r="F249" s="133" t="s">
        <v>900</v>
      </c>
      <c r="G249" s="126"/>
      <c r="H249" s="126"/>
      <c r="I249" s="126"/>
      <c r="J249" s="127"/>
      <c r="K249" s="128">
        <f>$M$237*'Electricity EFs'!B13</f>
        <v>0.1262190819</v>
      </c>
      <c r="L249" s="175"/>
      <c r="M249" s="175"/>
      <c r="N249" s="149"/>
      <c r="O249" s="178"/>
      <c r="P249" s="179"/>
      <c r="Q249" s="116"/>
      <c r="R249" s="116"/>
      <c r="S249" s="116"/>
      <c r="T249" s="116"/>
      <c r="U249" s="116"/>
      <c r="V249" s="116"/>
      <c r="W249" s="116"/>
      <c r="X249" s="116"/>
      <c r="Y249" s="116"/>
      <c r="Z249" s="116"/>
    </row>
    <row r="250" ht="63.0" hidden="1" customHeight="1">
      <c r="A250" s="126" t="s">
        <v>13</v>
      </c>
      <c r="B250" s="167" t="s">
        <v>343</v>
      </c>
      <c r="C250" s="168" t="s">
        <v>358</v>
      </c>
      <c r="D250" s="175" t="s">
        <v>899</v>
      </c>
      <c r="E250" s="175" t="s">
        <v>106</v>
      </c>
      <c r="F250" s="133" t="s">
        <v>900</v>
      </c>
      <c r="G250" s="126"/>
      <c r="H250" s="126"/>
      <c r="I250" s="126"/>
      <c r="J250" s="127"/>
      <c r="K250" s="128">
        <f>$M$237*'Electricity EFs'!B14</f>
        <v>0.4633101291</v>
      </c>
      <c r="L250" s="175"/>
      <c r="M250" s="175"/>
      <c r="N250" s="149"/>
      <c r="O250" s="178"/>
      <c r="P250" s="179"/>
      <c r="Q250" s="116"/>
      <c r="R250" s="116"/>
      <c r="S250" s="116"/>
      <c r="T250" s="116"/>
      <c r="U250" s="116"/>
      <c r="V250" s="116"/>
      <c r="W250" s="116"/>
      <c r="X250" s="116"/>
      <c r="Y250" s="116"/>
      <c r="Z250" s="116"/>
    </row>
    <row r="251" ht="63.0" hidden="1" customHeight="1">
      <c r="A251" s="175"/>
      <c r="B251" s="167" t="s">
        <v>343</v>
      </c>
      <c r="C251" s="168" t="s">
        <v>364</v>
      </c>
      <c r="D251" s="175" t="s">
        <v>899</v>
      </c>
      <c r="E251" s="175" t="s">
        <v>106</v>
      </c>
      <c r="F251" s="133" t="s">
        <v>900</v>
      </c>
      <c r="G251" s="149" t="s">
        <v>901</v>
      </c>
      <c r="H251" s="175">
        <v>57.0</v>
      </c>
      <c r="I251" s="149" t="s">
        <v>800</v>
      </c>
      <c r="J251" s="180" t="s">
        <v>910</v>
      </c>
      <c r="K251" s="143"/>
      <c r="L251" s="175" t="s">
        <v>911</v>
      </c>
      <c r="M251" s="175">
        <v>0.45</v>
      </c>
      <c r="N251" s="149" t="s">
        <v>803</v>
      </c>
      <c r="O251" s="177" t="s">
        <v>904</v>
      </c>
      <c r="P251" s="179" t="s">
        <v>905</v>
      </c>
      <c r="Q251" s="116"/>
      <c r="R251" s="116"/>
      <c r="S251" s="116"/>
      <c r="T251" s="116"/>
      <c r="U251" s="116"/>
      <c r="V251" s="116"/>
      <c r="W251" s="116"/>
      <c r="X251" s="116"/>
      <c r="Y251" s="116"/>
      <c r="Z251" s="116"/>
    </row>
    <row r="252" ht="63.0" hidden="1" customHeight="1">
      <c r="A252" s="126" t="s">
        <v>98</v>
      </c>
      <c r="B252" s="167" t="s">
        <v>343</v>
      </c>
      <c r="C252" s="168" t="s">
        <v>364</v>
      </c>
      <c r="D252" s="175" t="s">
        <v>899</v>
      </c>
      <c r="E252" s="175" t="s">
        <v>106</v>
      </c>
      <c r="F252" s="133" t="s">
        <v>900</v>
      </c>
      <c r="G252" s="126"/>
      <c r="H252" s="126"/>
      <c r="I252" s="126"/>
      <c r="J252" s="127"/>
      <c r="K252" s="128">
        <f>$M$251*'Electricity EFs'!B2</f>
        <v>0.3759720024</v>
      </c>
      <c r="L252" s="175"/>
      <c r="M252" s="175"/>
      <c r="N252" s="149"/>
      <c r="O252" s="178"/>
      <c r="P252" s="179"/>
      <c r="Q252" s="116"/>
      <c r="R252" s="116"/>
      <c r="S252" s="116"/>
      <c r="T252" s="116"/>
      <c r="U252" s="116"/>
      <c r="V252" s="116"/>
      <c r="W252" s="116"/>
      <c r="X252" s="116"/>
      <c r="Y252" s="116"/>
      <c r="Z252" s="116"/>
    </row>
    <row r="253" ht="63.0" hidden="1" customHeight="1">
      <c r="A253" s="126" t="s">
        <v>816</v>
      </c>
      <c r="B253" s="167" t="s">
        <v>343</v>
      </c>
      <c r="C253" s="168" t="s">
        <v>364</v>
      </c>
      <c r="D253" s="175" t="s">
        <v>899</v>
      </c>
      <c r="E253" s="175" t="s">
        <v>106</v>
      </c>
      <c r="F253" s="133" t="s">
        <v>900</v>
      </c>
      <c r="G253" s="126"/>
      <c r="H253" s="126"/>
      <c r="I253" s="126"/>
      <c r="J253" s="127"/>
      <c r="K253" s="128">
        <f>$M$251*'Electricity EFs'!B3</f>
        <v>0.283176736</v>
      </c>
      <c r="L253" s="175"/>
      <c r="M253" s="175"/>
      <c r="N253" s="149"/>
      <c r="O253" s="178"/>
      <c r="P253" s="179"/>
      <c r="Q253" s="116"/>
      <c r="R253" s="116"/>
      <c r="S253" s="116"/>
      <c r="T253" s="116"/>
      <c r="U253" s="116"/>
      <c r="V253" s="116"/>
      <c r="W253" s="116"/>
      <c r="X253" s="116"/>
      <c r="Y253" s="116"/>
      <c r="Z253" s="116"/>
    </row>
    <row r="254" ht="63.0" hidden="1" customHeight="1">
      <c r="A254" s="126" t="s">
        <v>28</v>
      </c>
      <c r="B254" s="167" t="s">
        <v>343</v>
      </c>
      <c r="C254" s="168" t="s">
        <v>364</v>
      </c>
      <c r="D254" s="175" t="s">
        <v>899</v>
      </c>
      <c r="E254" s="175" t="s">
        <v>106</v>
      </c>
      <c r="F254" s="133" t="s">
        <v>900</v>
      </c>
      <c r="G254" s="126"/>
      <c r="H254" s="126"/>
      <c r="I254" s="126"/>
      <c r="J254" s="127"/>
      <c r="K254" s="128">
        <f>$M$251*'Electricity EFs'!B4</f>
        <v>0.3046211333</v>
      </c>
      <c r="L254" s="175"/>
      <c r="M254" s="175"/>
      <c r="N254" s="149"/>
      <c r="O254" s="178"/>
      <c r="P254" s="179"/>
      <c r="Q254" s="116"/>
      <c r="R254" s="116"/>
      <c r="S254" s="116"/>
      <c r="T254" s="116"/>
      <c r="U254" s="116"/>
      <c r="V254" s="116"/>
      <c r="W254" s="116"/>
      <c r="X254" s="116"/>
      <c r="Y254" s="116"/>
      <c r="Z254" s="116"/>
    </row>
    <row r="255" ht="63.0" hidden="1" customHeight="1">
      <c r="A255" s="126" t="s">
        <v>817</v>
      </c>
      <c r="B255" s="167" t="s">
        <v>343</v>
      </c>
      <c r="C255" s="168" t="s">
        <v>364</v>
      </c>
      <c r="D255" s="175" t="s">
        <v>899</v>
      </c>
      <c r="E255" s="175" t="s">
        <v>106</v>
      </c>
      <c r="F255" s="133" t="s">
        <v>900</v>
      </c>
      <c r="G255" s="126"/>
      <c r="H255" s="126"/>
      <c r="I255" s="126"/>
      <c r="J255" s="127"/>
      <c r="K255" s="128">
        <f>$M$251*'Electricity EFs'!B5</f>
        <v>0.297839183</v>
      </c>
      <c r="L255" s="175"/>
      <c r="M255" s="175"/>
      <c r="N255" s="149"/>
      <c r="O255" s="178"/>
      <c r="P255" s="179"/>
      <c r="Q255" s="116"/>
      <c r="R255" s="116"/>
      <c r="S255" s="116"/>
      <c r="T255" s="116"/>
      <c r="U255" s="116"/>
      <c r="V255" s="116"/>
      <c r="W255" s="116"/>
      <c r="X255" s="116"/>
      <c r="Y255" s="116"/>
      <c r="Z255" s="116"/>
    </row>
    <row r="256" ht="63.0" hidden="1" customHeight="1">
      <c r="A256" s="126" t="s">
        <v>818</v>
      </c>
      <c r="B256" s="167" t="s">
        <v>343</v>
      </c>
      <c r="C256" s="168" t="s">
        <v>364</v>
      </c>
      <c r="D256" s="175" t="s">
        <v>899</v>
      </c>
      <c r="E256" s="175" t="s">
        <v>106</v>
      </c>
      <c r="F256" s="133" t="s">
        <v>900</v>
      </c>
      <c r="G256" s="126"/>
      <c r="H256" s="126"/>
      <c r="I256" s="126"/>
      <c r="J256" s="127"/>
      <c r="K256" s="128">
        <f>$M$251*'Electricity EFs'!B6</f>
        <v>0.03465801113</v>
      </c>
      <c r="L256" s="175"/>
      <c r="M256" s="175"/>
      <c r="N256" s="149"/>
      <c r="O256" s="178"/>
      <c r="P256" s="179"/>
      <c r="Q256" s="116"/>
      <c r="R256" s="116"/>
      <c r="S256" s="116"/>
      <c r="T256" s="116"/>
      <c r="U256" s="116"/>
      <c r="V256" s="116"/>
      <c r="W256" s="116"/>
      <c r="X256" s="116"/>
      <c r="Y256" s="116"/>
      <c r="Z256" s="116"/>
    </row>
    <row r="257" ht="63.0" hidden="1" customHeight="1">
      <c r="A257" s="126" t="s">
        <v>819</v>
      </c>
      <c r="B257" s="167" t="s">
        <v>343</v>
      </c>
      <c r="C257" s="168" t="s">
        <v>364</v>
      </c>
      <c r="D257" s="175" t="s">
        <v>899</v>
      </c>
      <c r="E257" s="175" t="s">
        <v>106</v>
      </c>
      <c r="F257" s="133" t="s">
        <v>900</v>
      </c>
      <c r="G257" s="126"/>
      <c r="H257" s="126"/>
      <c r="I257" s="126"/>
      <c r="J257" s="127"/>
      <c r="K257" s="128">
        <f>$M$251*'Electricity EFs'!B7</f>
        <v>0.1990341687</v>
      </c>
      <c r="L257" s="175"/>
      <c r="M257" s="175"/>
      <c r="N257" s="149"/>
      <c r="O257" s="178"/>
      <c r="P257" s="179"/>
      <c r="Q257" s="116"/>
      <c r="R257" s="116"/>
      <c r="S257" s="116"/>
      <c r="T257" s="116"/>
      <c r="U257" s="116"/>
      <c r="V257" s="116"/>
      <c r="W257" s="116"/>
      <c r="X257" s="116"/>
      <c r="Y257" s="116"/>
      <c r="Z257" s="116"/>
    </row>
    <row r="258" ht="63.0" hidden="1" customHeight="1">
      <c r="A258" s="126" t="s">
        <v>820</v>
      </c>
      <c r="B258" s="167" t="s">
        <v>343</v>
      </c>
      <c r="C258" s="168" t="s">
        <v>364</v>
      </c>
      <c r="D258" s="175" t="s">
        <v>899</v>
      </c>
      <c r="E258" s="175" t="s">
        <v>106</v>
      </c>
      <c r="F258" s="133" t="s">
        <v>900</v>
      </c>
      <c r="G258" s="126"/>
      <c r="H258" s="126"/>
      <c r="I258" s="126"/>
      <c r="J258" s="127"/>
      <c r="K258" s="128">
        <f>$M$251*'Electricity EFs'!B8</f>
        <v>0.4320826982</v>
      </c>
      <c r="L258" s="175"/>
      <c r="M258" s="175"/>
      <c r="N258" s="149"/>
      <c r="O258" s="178"/>
      <c r="P258" s="179"/>
      <c r="Q258" s="116"/>
      <c r="R258" s="116"/>
      <c r="S258" s="116"/>
      <c r="T258" s="116"/>
      <c r="U258" s="116"/>
      <c r="V258" s="116"/>
      <c r="W258" s="116"/>
      <c r="X258" s="116"/>
      <c r="Y258" s="116"/>
      <c r="Z258" s="116"/>
    </row>
    <row r="259" ht="63.0" hidden="1" customHeight="1">
      <c r="A259" s="126" t="s">
        <v>821</v>
      </c>
      <c r="B259" s="167" t="s">
        <v>343</v>
      </c>
      <c r="C259" s="168" t="s">
        <v>364</v>
      </c>
      <c r="D259" s="175" t="s">
        <v>899</v>
      </c>
      <c r="E259" s="175" t="s">
        <v>106</v>
      </c>
      <c r="F259" s="133" t="s">
        <v>900</v>
      </c>
      <c r="G259" s="126"/>
      <c r="H259" s="126"/>
      <c r="I259" s="126"/>
      <c r="J259" s="127"/>
      <c r="K259" s="128">
        <f>$M$251*'Electricity EFs'!B9</f>
        <v>0.09085971747</v>
      </c>
      <c r="L259" s="175"/>
      <c r="M259" s="175"/>
      <c r="N259" s="149"/>
      <c r="O259" s="178"/>
      <c r="P259" s="179"/>
      <c r="Q259" s="116"/>
      <c r="R259" s="116"/>
      <c r="S259" s="116"/>
      <c r="T259" s="116"/>
      <c r="U259" s="116"/>
      <c r="V259" s="116"/>
      <c r="W259" s="116"/>
      <c r="X259" s="116"/>
      <c r="Y259" s="116"/>
      <c r="Z259" s="116"/>
    </row>
    <row r="260" ht="63.0" hidden="1" customHeight="1">
      <c r="A260" s="126" t="s">
        <v>822</v>
      </c>
      <c r="B260" s="167" t="s">
        <v>343</v>
      </c>
      <c r="C260" s="168" t="s">
        <v>364</v>
      </c>
      <c r="D260" s="175" t="s">
        <v>899</v>
      </c>
      <c r="E260" s="175" t="s">
        <v>106</v>
      </c>
      <c r="F260" s="133" t="s">
        <v>900</v>
      </c>
      <c r="G260" s="126"/>
      <c r="H260" s="126"/>
      <c r="I260" s="126"/>
      <c r="J260" s="127"/>
      <c r="K260" s="128">
        <f>$M$251*'Electricity EFs'!B10</f>
        <v>0.3467577922</v>
      </c>
      <c r="L260" s="175"/>
      <c r="M260" s="175"/>
      <c r="N260" s="149"/>
      <c r="O260" s="178"/>
      <c r="P260" s="179"/>
      <c r="Q260" s="116"/>
      <c r="R260" s="116"/>
      <c r="S260" s="116"/>
      <c r="T260" s="116"/>
      <c r="U260" s="116"/>
      <c r="V260" s="116"/>
      <c r="W260" s="116"/>
      <c r="X260" s="116"/>
      <c r="Y260" s="116"/>
      <c r="Z260" s="116"/>
    </row>
    <row r="261" ht="63.0" hidden="1" customHeight="1">
      <c r="A261" s="126" t="s">
        <v>823</v>
      </c>
      <c r="B261" s="167" t="s">
        <v>343</v>
      </c>
      <c r="C261" s="168" t="s">
        <v>364</v>
      </c>
      <c r="D261" s="175" t="s">
        <v>899</v>
      </c>
      <c r="E261" s="175" t="s">
        <v>106</v>
      </c>
      <c r="F261" s="133" t="s">
        <v>900</v>
      </c>
      <c r="G261" s="126"/>
      <c r="H261" s="126"/>
      <c r="I261" s="126"/>
      <c r="J261" s="127"/>
      <c r="K261" s="128">
        <f>$M$251*'Electricity EFs'!B11</f>
        <v>0.2170543986</v>
      </c>
      <c r="L261" s="175"/>
      <c r="M261" s="175"/>
      <c r="N261" s="149"/>
      <c r="O261" s="178"/>
      <c r="P261" s="179"/>
      <c r="Q261" s="116"/>
      <c r="R261" s="116"/>
      <c r="S261" s="116"/>
      <c r="T261" s="116"/>
      <c r="U261" s="116"/>
      <c r="V261" s="116"/>
      <c r="W261" s="116"/>
      <c r="X261" s="116"/>
      <c r="Y261" s="116"/>
      <c r="Z261" s="116"/>
    </row>
    <row r="262" ht="63.0" hidden="1" customHeight="1">
      <c r="A262" s="126" t="s">
        <v>142</v>
      </c>
      <c r="B262" s="167" t="s">
        <v>343</v>
      </c>
      <c r="C262" s="168" t="s">
        <v>364</v>
      </c>
      <c r="D262" s="175" t="s">
        <v>899</v>
      </c>
      <c r="E262" s="175" t="s">
        <v>106</v>
      </c>
      <c r="F262" s="133" t="s">
        <v>900</v>
      </c>
      <c r="G262" s="126"/>
      <c r="H262" s="126"/>
      <c r="I262" s="126"/>
      <c r="J262" s="127"/>
      <c r="K262" s="128">
        <f>$M$251*'Electricity EFs'!B12</f>
        <v>0.6469320485</v>
      </c>
      <c r="L262" s="175"/>
      <c r="M262" s="175"/>
      <c r="N262" s="149"/>
      <c r="O262" s="178"/>
      <c r="P262" s="179"/>
      <c r="Q262" s="116"/>
      <c r="R262" s="116"/>
      <c r="S262" s="116"/>
      <c r="T262" s="116"/>
      <c r="U262" s="116"/>
      <c r="V262" s="116"/>
      <c r="W262" s="116"/>
      <c r="X262" s="116"/>
      <c r="Y262" s="116"/>
      <c r="Z262" s="116"/>
    </row>
    <row r="263" ht="63.0" hidden="1" customHeight="1">
      <c r="A263" s="126" t="s">
        <v>824</v>
      </c>
      <c r="B263" s="167" t="s">
        <v>343</v>
      </c>
      <c r="C263" s="168" t="s">
        <v>364</v>
      </c>
      <c r="D263" s="175" t="s">
        <v>899</v>
      </c>
      <c r="E263" s="175" t="s">
        <v>106</v>
      </c>
      <c r="F263" s="133" t="s">
        <v>900</v>
      </c>
      <c r="G263" s="126"/>
      <c r="H263" s="126"/>
      <c r="I263" s="126"/>
      <c r="J263" s="127"/>
      <c r="K263" s="128">
        <f>$M$251*'Electricity EFs'!B13</f>
        <v>0.1262190819</v>
      </c>
      <c r="L263" s="175"/>
      <c r="M263" s="175"/>
      <c r="N263" s="149"/>
      <c r="O263" s="178"/>
      <c r="P263" s="179"/>
      <c r="Q263" s="116"/>
      <c r="R263" s="116"/>
      <c r="S263" s="116"/>
      <c r="T263" s="116"/>
      <c r="U263" s="116"/>
      <c r="V263" s="116"/>
      <c r="W263" s="116"/>
      <c r="X263" s="116"/>
      <c r="Y263" s="116"/>
      <c r="Z263" s="116"/>
    </row>
    <row r="264" ht="63.0" hidden="1" customHeight="1">
      <c r="A264" s="126" t="s">
        <v>13</v>
      </c>
      <c r="B264" s="167" t="s">
        <v>343</v>
      </c>
      <c r="C264" s="168" t="s">
        <v>364</v>
      </c>
      <c r="D264" s="175" t="s">
        <v>899</v>
      </c>
      <c r="E264" s="175" t="s">
        <v>106</v>
      </c>
      <c r="F264" s="133" t="s">
        <v>900</v>
      </c>
      <c r="G264" s="126"/>
      <c r="H264" s="126"/>
      <c r="I264" s="126"/>
      <c r="J264" s="127"/>
      <c r="K264" s="128">
        <f>$M$251*'Electricity EFs'!B14</f>
        <v>0.4633101291</v>
      </c>
      <c r="L264" s="175"/>
      <c r="M264" s="175"/>
      <c r="N264" s="149"/>
      <c r="O264" s="178"/>
      <c r="P264" s="179"/>
      <c r="Q264" s="116"/>
      <c r="R264" s="116"/>
      <c r="S264" s="116"/>
      <c r="T264" s="116"/>
      <c r="U264" s="116"/>
      <c r="V264" s="116"/>
      <c r="W264" s="116"/>
      <c r="X264" s="116"/>
      <c r="Y264" s="116"/>
      <c r="Z264" s="116"/>
    </row>
    <row r="265" ht="63.0" hidden="1" customHeight="1">
      <c r="A265" s="175"/>
      <c r="B265" s="167" t="s">
        <v>343</v>
      </c>
      <c r="C265" s="168" t="s">
        <v>364</v>
      </c>
      <c r="D265" s="175" t="s">
        <v>899</v>
      </c>
      <c r="E265" s="175" t="s">
        <v>106</v>
      </c>
      <c r="F265" s="133" t="s">
        <v>900</v>
      </c>
      <c r="G265" s="149" t="s">
        <v>901</v>
      </c>
      <c r="H265" s="175">
        <v>57.0</v>
      </c>
      <c r="I265" s="149" t="s">
        <v>800</v>
      </c>
      <c r="J265" s="180" t="s">
        <v>912</v>
      </c>
      <c r="K265" s="143"/>
      <c r="L265" s="175" t="s">
        <v>913</v>
      </c>
      <c r="M265" s="175">
        <v>0.45</v>
      </c>
      <c r="N265" s="149" t="s">
        <v>803</v>
      </c>
      <c r="O265" s="177" t="s">
        <v>904</v>
      </c>
      <c r="P265" s="179" t="s">
        <v>905</v>
      </c>
      <c r="Q265" s="116"/>
      <c r="R265" s="116"/>
      <c r="S265" s="116"/>
      <c r="T265" s="116"/>
      <c r="U265" s="116"/>
      <c r="V265" s="116"/>
      <c r="W265" s="116"/>
      <c r="X265" s="116"/>
      <c r="Y265" s="116"/>
      <c r="Z265" s="116"/>
    </row>
    <row r="266" ht="63.0" hidden="1" customHeight="1">
      <c r="A266" s="126" t="s">
        <v>98</v>
      </c>
      <c r="B266" s="167" t="s">
        <v>343</v>
      </c>
      <c r="C266" s="168" t="s">
        <v>364</v>
      </c>
      <c r="D266" s="175" t="s">
        <v>899</v>
      </c>
      <c r="E266" s="175" t="s">
        <v>106</v>
      </c>
      <c r="F266" s="133" t="s">
        <v>900</v>
      </c>
      <c r="G266" s="126"/>
      <c r="H266" s="126"/>
      <c r="I266" s="126"/>
      <c r="J266" s="127"/>
      <c r="K266" s="128">
        <f>$M$265*'Electricity EFs'!B2</f>
        <v>0.3759720024</v>
      </c>
      <c r="L266" s="175"/>
      <c r="M266" s="175"/>
      <c r="N266" s="149"/>
      <c r="O266" s="178"/>
      <c r="P266" s="179"/>
      <c r="Q266" s="116"/>
      <c r="R266" s="116"/>
      <c r="S266" s="116"/>
      <c r="T266" s="116"/>
      <c r="U266" s="116"/>
      <c r="V266" s="116"/>
      <c r="W266" s="116"/>
      <c r="X266" s="116"/>
      <c r="Y266" s="116"/>
      <c r="Z266" s="116"/>
    </row>
    <row r="267" ht="63.0" hidden="1" customHeight="1">
      <c r="A267" s="126" t="s">
        <v>816</v>
      </c>
      <c r="B267" s="167" t="s">
        <v>343</v>
      </c>
      <c r="C267" s="168" t="s">
        <v>364</v>
      </c>
      <c r="D267" s="175" t="s">
        <v>899</v>
      </c>
      <c r="E267" s="175" t="s">
        <v>106</v>
      </c>
      <c r="F267" s="133" t="s">
        <v>900</v>
      </c>
      <c r="G267" s="126"/>
      <c r="H267" s="126"/>
      <c r="I267" s="126"/>
      <c r="J267" s="127"/>
      <c r="K267" s="128">
        <f>$M$265*'Electricity EFs'!B3</f>
        <v>0.283176736</v>
      </c>
      <c r="L267" s="175"/>
      <c r="M267" s="175"/>
      <c r="N267" s="149"/>
      <c r="O267" s="178"/>
      <c r="P267" s="179"/>
      <c r="Q267" s="116"/>
      <c r="R267" s="116"/>
      <c r="S267" s="116"/>
      <c r="T267" s="116"/>
      <c r="U267" s="116"/>
      <c r="V267" s="116"/>
      <c r="W267" s="116"/>
      <c r="X267" s="116"/>
      <c r="Y267" s="116"/>
      <c r="Z267" s="116"/>
    </row>
    <row r="268" ht="63.0" hidden="1" customHeight="1">
      <c r="A268" s="126" t="s">
        <v>28</v>
      </c>
      <c r="B268" s="167" t="s">
        <v>343</v>
      </c>
      <c r="C268" s="168" t="s">
        <v>364</v>
      </c>
      <c r="D268" s="175" t="s">
        <v>899</v>
      </c>
      <c r="E268" s="175" t="s">
        <v>106</v>
      </c>
      <c r="F268" s="133" t="s">
        <v>900</v>
      </c>
      <c r="G268" s="126"/>
      <c r="H268" s="126"/>
      <c r="I268" s="126"/>
      <c r="J268" s="127"/>
      <c r="K268" s="128">
        <f>$M$265*'Electricity EFs'!B4</f>
        <v>0.3046211333</v>
      </c>
      <c r="L268" s="175"/>
      <c r="M268" s="175"/>
      <c r="N268" s="149"/>
      <c r="O268" s="178"/>
      <c r="P268" s="179"/>
      <c r="Q268" s="116"/>
      <c r="R268" s="116"/>
      <c r="S268" s="116"/>
      <c r="T268" s="116"/>
      <c r="U268" s="116"/>
      <c r="V268" s="116"/>
      <c r="W268" s="116"/>
      <c r="X268" s="116"/>
      <c r="Y268" s="116"/>
      <c r="Z268" s="116"/>
    </row>
    <row r="269" ht="63.0" hidden="1" customHeight="1">
      <c r="A269" s="126" t="s">
        <v>817</v>
      </c>
      <c r="B269" s="167" t="s">
        <v>343</v>
      </c>
      <c r="C269" s="168" t="s">
        <v>364</v>
      </c>
      <c r="D269" s="175" t="s">
        <v>899</v>
      </c>
      <c r="E269" s="175" t="s">
        <v>106</v>
      </c>
      <c r="F269" s="133" t="s">
        <v>900</v>
      </c>
      <c r="G269" s="126"/>
      <c r="H269" s="126"/>
      <c r="I269" s="126"/>
      <c r="J269" s="127"/>
      <c r="K269" s="128">
        <f>$M$265*'Electricity EFs'!B5</f>
        <v>0.297839183</v>
      </c>
      <c r="L269" s="175"/>
      <c r="M269" s="175"/>
      <c r="N269" s="149"/>
      <c r="O269" s="178"/>
      <c r="P269" s="179"/>
      <c r="Q269" s="116"/>
      <c r="R269" s="116"/>
      <c r="S269" s="116"/>
      <c r="T269" s="116"/>
      <c r="U269" s="116"/>
      <c r="V269" s="116"/>
      <c r="W269" s="116"/>
      <c r="X269" s="116"/>
      <c r="Y269" s="116"/>
      <c r="Z269" s="116"/>
    </row>
    <row r="270" ht="63.0" hidden="1" customHeight="1">
      <c r="A270" s="126" t="s">
        <v>818</v>
      </c>
      <c r="B270" s="167" t="s">
        <v>343</v>
      </c>
      <c r="C270" s="168" t="s">
        <v>364</v>
      </c>
      <c r="D270" s="175" t="s">
        <v>899</v>
      </c>
      <c r="E270" s="175" t="s">
        <v>106</v>
      </c>
      <c r="F270" s="133" t="s">
        <v>900</v>
      </c>
      <c r="G270" s="126"/>
      <c r="H270" s="126"/>
      <c r="I270" s="126"/>
      <c r="J270" s="127"/>
      <c r="K270" s="128">
        <f>$M$265*'Electricity EFs'!B6</f>
        <v>0.03465801113</v>
      </c>
      <c r="L270" s="175"/>
      <c r="M270" s="175"/>
      <c r="N270" s="149"/>
      <c r="O270" s="178"/>
      <c r="P270" s="179"/>
      <c r="Q270" s="116"/>
      <c r="R270" s="116"/>
      <c r="S270" s="116"/>
      <c r="T270" s="116"/>
      <c r="U270" s="116"/>
      <c r="V270" s="116"/>
      <c r="W270" s="116"/>
      <c r="X270" s="116"/>
      <c r="Y270" s="116"/>
      <c r="Z270" s="116"/>
    </row>
    <row r="271" ht="63.0" hidden="1" customHeight="1">
      <c r="A271" s="126" t="s">
        <v>819</v>
      </c>
      <c r="B271" s="167" t="s">
        <v>343</v>
      </c>
      <c r="C271" s="168" t="s">
        <v>364</v>
      </c>
      <c r="D271" s="175" t="s">
        <v>899</v>
      </c>
      <c r="E271" s="175" t="s">
        <v>106</v>
      </c>
      <c r="F271" s="133" t="s">
        <v>900</v>
      </c>
      <c r="G271" s="126"/>
      <c r="H271" s="126"/>
      <c r="I271" s="126"/>
      <c r="J271" s="127"/>
      <c r="K271" s="128">
        <f>$M$265*'Electricity EFs'!B7</f>
        <v>0.1990341687</v>
      </c>
      <c r="L271" s="175"/>
      <c r="M271" s="175"/>
      <c r="N271" s="149"/>
      <c r="O271" s="178"/>
      <c r="P271" s="179"/>
      <c r="Q271" s="116"/>
      <c r="R271" s="116"/>
      <c r="S271" s="116"/>
      <c r="T271" s="116"/>
      <c r="U271" s="116"/>
      <c r="V271" s="116"/>
      <c r="W271" s="116"/>
      <c r="X271" s="116"/>
      <c r="Y271" s="116"/>
      <c r="Z271" s="116"/>
    </row>
    <row r="272" ht="63.0" hidden="1" customHeight="1">
      <c r="A272" s="126" t="s">
        <v>820</v>
      </c>
      <c r="B272" s="167" t="s">
        <v>343</v>
      </c>
      <c r="C272" s="168" t="s">
        <v>364</v>
      </c>
      <c r="D272" s="175" t="s">
        <v>899</v>
      </c>
      <c r="E272" s="175" t="s">
        <v>106</v>
      </c>
      <c r="F272" s="133" t="s">
        <v>900</v>
      </c>
      <c r="G272" s="126"/>
      <c r="H272" s="126"/>
      <c r="I272" s="126"/>
      <c r="J272" s="127"/>
      <c r="K272" s="128">
        <f>$M$265*'Electricity EFs'!B8</f>
        <v>0.4320826982</v>
      </c>
      <c r="L272" s="175"/>
      <c r="M272" s="175"/>
      <c r="N272" s="149"/>
      <c r="O272" s="178"/>
      <c r="P272" s="179"/>
      <c r="Q272" s="116"/>
      <c r="R272" s="116"/>
      <c r="S272" s="116"/>
      <c r="T272" s="116"/>
      <c r="U272" s="116"/>
      <c r="V272" s="116"/>
      <c r="W272" s="116"/>
      <c r="X272" s="116"/>
      <c r="Y272" s="116"/>
      <c r="Z272" s="116"/>
    </row>
    <row r="273" ht="63.0" hidden="1" customHeight="1">
      <c r="A273" s="126" t="s">
        <v>821</v>
      </c>
      <c r="B273" s="167" t="s">
        <v>343</v>
      </c>
      <c r="C273" s="168" t="s">
        <v>364</v>
      </c>
      <c r="D273" s="175" t="s">
        <v>899</v>
      </c>
      <c r="E273" s="175" t="s">
        <v>106</v>
      </c>
      <c r="F273" s="133" t="s">
        <v>900</v>
      </c>
      <c r="G273" s="126"/>
      <c r="H273" s="126"/>
      <c r="I273" s="126"/>
      <c r="J273" s="127"/>
      <c r="K273" s="128">
        <f>$M$265*'Electricity EFs'!B9</f>
        <v>0.09085971747</v>
      </c>
      <c r="L273" s="175"/>
      <c r="M273" s="175"/>
      <c r="N273" s="149"/>
      <c r="O273" s="178"/>
      <c r="P273" s="179"/>
      <c r="Q273" s="116"/>
      <c r="R273" s="116"/>
      <c r="S273" s="116"/>
      <c r="T273" s="116"/>
      <c r="U273" s="116"/>
      <c r="V273" s="116"/>
      <c r="W273" s="116"/>
      <c r="X273" s="116"/>
      <c r="Y273" s="116"/>
      <c r="Z273" s="116"/>
    </row>
    <row r="274" ht="63.0" hidden="1" customHeight="1">
      <c r="A274" s="126" t="s">
        <v>822</v>
      </c>
      <c r="B274" s="167" t="s">
        <v>343</v>
      </c>
      <c r="C274" s="168" t="s">
        <v>364</v>
      </c>
      <c r="D274" s="175" t="s">
        <v>899</v>
      </c>
      <c r="E274" s="175" t="s">
        <v>106</v>
      </c>
      <c r="F274" s="133" t="s">
        <v>900</v>
      </c>
      <c r="G274" s="126"/>
      <c r="H274" s="126"/>
      <c r="I274" s="126"/>
      <c r="J274" s="127"/>
      <c r="K274" s="128">
        <f>$M$265*'Electricity EFs'!B10</f>
        <v>0.3467577922</v>
      </c>
      <c r="L274" s="175"/>
      <c r="M274" s="175"/>
      <c r="N274" s="149"/>
      <c r="O274" s="178"/>
      <c r="P274" s="179"/>
      <c r="Q274" s="116"/>
      <c r="R274" s="116"/>
      <c r="S274" s="116"/>
      <c r="T274" s="116"/>
      <c r="U274" s="116"/>
      <c r="V274" s="116"/>
      <c r="W274" s="116"/>
      <c r="X274" s="116"/>
      <c r="Y274" s="116"/>
      <c r="Z274" s="116"/>
    </row>
    <row r="275" ht="63.0" hidden="1" customHeight="1">
      <c r="A275" s="126" t="s">
        <v>823</v>
      </c>
      <c r="B275" s="167" t="s">
        <v>343</v>
      </c>
      <c r="C275" s="168" t="s">
        <v>364</v>
      </c>
      <c r="D275" s="175" t="s">
        <v>899</v>
      </c>
      <c r="E275" s="175" t="s">
        <v>106</v>
      </c>
      <c r="F275" s="133" t="s">
        <v>900</v>
      </c>
      <c r="G275" s="126"/>
      <c r="H275" s="126"/>
      <c r="I275" s="126"/>
      <c r="J275" s="127"/>
      <c r="K275" s="128">
        <f>$M$265*'Electricity EFs'!B11</f>
        <v>0.2170543986</v>
      </c>
      <c r="L275" s="175"/>
      <c r="M275" s="175"/>
      <c r="N275" s="149"/>
      <c r="O275" s="178"/>
      <c r="P275" s="179"/>
      <c r="Q275" s="116"/>
      <c r="R275" s="116"/>
      <c r="S275" s="116"/>
      <c r="T275" s="116"/>
      <c r="U275" s="116"/>
      <c r="V275" s="116"/>
      <c r="W275" s="116"/>
      <c r="X275" s="116"/>
      <c r="Y275" s="116"/>
      <c r="Z275" s="116"/>
    </row>
    <row r="276" ht="63.0" hidden="1" customHeight="1">
      <c r="A276" s="126" t="s">
        <v>142</v>
      </c>
      <c r="B276" s="167" t="s">
        <v>343</v>
      </c>
      <c r="C276" s="168" t="s">
        <v>364</v>
      </c>
      <c r="D276" s="175" t="s">
        <v>899</v>
      </c>
      <c r="E276" s="175" t="s">
        <v>106</v>
      </c>
      <c r="F276" s="133" t="s">
        <v>900</v>
      </c>
      <c r="G276" s="126"/>
      <c r="H276" s="126"/>
      <c r="I276" s="126"/>
      <c r="J276" s="127"/>
      <c r="K276" s="128">
        <f>$M$265*'Electricity EFs'!B12</f>
        <v>0.6469320485</v>
      </c>
      <c r="L276" s="175"/>
      <c r="M276" s="175"/>
      <c r="N276" s="149"/>
      <c r="O276" s="178"/>
      <c r="P276" s="179"/>
      <c r="Q276" s="116"/>
      <c r="R276" s="116"/>
      <c r="S276" s="116"/>
      <c r="T276" s="116"/>
      <c r="U276" s="116"/>
      <c r="V276" s="116"/>
      <c r="W276" s="116"/>
      <c r="X276" s="116"/>
      <c r="Y276" s="116"/>
      <c r="Z276" s="116"/>
    </row>
    <row r="277" ht="63.0" hidden="1" customHeight="1">
      <c r="A277" s="126" t="s">
        <v>824</v>
      </c>
      <c r="B277" s="167" t="s">
        <v>343</v>
      </c>
      <c r="C277" s="168" t="s">
        <v>364</v>
      </c>
      <c r="D277" s="175" t="s">
        <v>899</v>
      </c>
      <c r="E277" s="175" t="s">
        <v>106</v>
      </c>
      <c r="F277" s="133" t="s">
        <v>900</v>
      </c>
      <c r="G277" s="126"/>
      <c r="H277" s="126"/>
      <c r="I277" s="126"/>
      <c r="J277" s="127"/>
      <c r="K277" s="128">
        <f>$M$265*'Electricity EFs'!B13</f>
        <v>0.1262190819</v>
      </c>
      <c r="L277" s="175"/>
      <c r="M277" s="175"/>
      <c r="N277" s="149"/>
      <c r="O277" s="178"/>
      <c r="P277" s="179"/>
      <c r="Q277" s="116"/>
      <c r="R277" s="116"/>
      <c r="S277" s="116"/>
      <c r="T277" s="116"/>
      <c r="U277" s="116"/>
      <c r="V277" s="116"/>
      <c r="W277" s="116"/>
      <c r="X277" s="116"/>
      <c r="Y277" s="116"/>
      <c r="Z277" s="116"/>
    </row>
    <row r="278" ht="63.0" hidden="1" customHeight="1">
      <c r="A278" s="126" t="s">
        <v>13</v>
      </c>
      <c r="B278" s="167" t="s">
        <v>343</v>
      </c>
      <c r="C278" s="168" t="s">
        <v>364</v>
      </c>
      <c r="D278" s="175" t="s">
        <v>899</v>
      </c>
      <c r="E278" s="175" t="s">
        <v>106</v>
      </c>
      <c r="F278" s="133" t="s">
        <v>900</v>
      </c>
      <c r="G278" s="126"/>
      <c r="H278" s="126"/>
      <c r="I278" s="126"/>
      <c r="J278" s="127"/>
      <c r="K278" s="128">
        <f>$M$265*'Electricity EFs'!B14</f>
        <v>0.4633101291</v>
      </c>
      <c r="L278" s="175"/>
      <c r="M278" s="175"/>
      <c r="N278" s="149"/>
      <c r="O278" s="178"/>
      <c r="P278" s="179"/>
      <c r="Q278" s="116"/>
      <c r="R278" s="116"/>
      <c r="S278" s="116"/>
      <c r="T278" s="116"/>
      <c r="U278" s="116"/>
      <c r="V278" s="116"/>
      <c r="W278" s="116"/>
      <c r="X278" s="116"/>
      <c r="Y278" s="116"/>
      <c r="Z278" s="116"/>
    </row>
    <row r="279" ht="63.0" hidden="1" customHeight="1">
      <c r="A279" s="175"/>
      <c r="B279" s="167" t="s">
        <v>343</v>
      </c>
      <c r="C279" s="168" t="s">
        <v>370</v>
      </c>
      <c r="D279" s="175" t="s">
        <v>899</v>
      </c>
      <c r="E279" s="175" t="s">
        <v>106</v>
      </c>
      <c r="F279" s="133" t="s">
        <v>900</v>
      </c>
      <c r="G279" s="149" t="s">
        <v>901</v>
      </c>
      <c r="H279" s="175">
        <v>57.0</v>
      </c>
      <c r="I279" s="149" t="s">
        <v>800</v>
      </c>
      <c r="J279" s="180" t="s">
        <v>914</v>
      </c>
      <c r="K279" s="143"/>
      <c r="L279" s="175" t="s">
        <v>915</v>
      </c>
      <c r="M279" s="175">
        <v>0.45</v>
      </c>
      <c r="N279" s="149" t="s">
        <v>803</v>
      </c>
      <c r="O279" s="177" t="s">
        <v>904</v>
      </c>
      <c r="P279" s="179" t="s">
        <v>905</v>
      </c>
      <c r="Q279" s="116"/>
      <c r="R279" s="116"/>
      <c r="S279" s="116"/>
      <c r="T279" s="116"/>
      <c r="U279" s="116"/>
      <c r="V279" s="116"/>
      <c r="W279" s="116"/>
      <c r="X279" s="116"/>
      <c r="Y279" s="116"/>
      <c r="Z279" s="116"/>
    </row>
    <row r="280" ht="63.0" hidden="1" customHeight="1">
      <c r="A280" s="126" t="s">
        <v>98</v>
      </c>
      <c r="B280" s="167" t="s">
        <v>343</v>
      </c>
      <c r="C280" s="168" t="s">
        <v>370</v>
      </c>
      <c r="D280" s="175" t="s">
        <v>899</v>
      </c>
      <c r="E280" s="175" t="s">
        <v>106</v>
      </c>
      <c r="F280" s="133" t="s">
        <v>900</v>
      </c>
      <c r="G280" s="126"/>
      <c r="H280" s="126"/>
      <c r="I280" s="126"/>
      <c r="J280" s="127"/>
      <c r="K280" s="128">
        <f>$M$279*'Electricity EFs'!B2</f>
        <v>0.3759720024</v>
      </c>
      <c r="L280" s="175"/>
      <c r="M280" s="175"/>
      <c r="N280" s="149"/>
      <c r="O280" s="178"/>
      <c r="P280" s="179"/>
      <c r="Q280" s="116"/>
      <c r="R280" s="116"/>
      <c r="S280" s="116"/>
      <c r="T280" s="116"/>
      <c r="U280" s="116"/>
      <c r="V280" s="116"/>
      <c r="W280" s="116"/>
      <c r="X280" s="116"/>
      <c r="Y280" s="116"/>
      <c r="Z280" s="116"/>
    </row>
    <row r="281" ht="63.0" hidden="1" customHeight="1">
      <c r="A281" s="126" t="s">
        <v>816</v>
      </c>
      <c r="B281" s="167" t="s">
        <v>343</v>
      </c>
      <c r="C281" s="168" t="s">
        <v>370</v>
      </c>
      <c r="D281" s="175" t="s">
        <v>899</v>
      </c>
      <c r="E281" s="175" t="s">
        <v>106</v>
      </c>
      <c r="F281" s="133" t="s">
        <v>900</v>
      </c>
      <c r="G281" s="126"/>
      <c r="H281" s="126"/>
      <c r="I281" s="126"/>
      <c r="J281" s="127"/>
      <c r="K281" s="128">
        <f>$M$279*'Electricity EFs'!B3</f>
        <v>0.283176736</v>
      </c>
      <c r="L281" s="175"/>
      <c r="M281" s="175"/>
      <c r="N281" s="149"/>
      <c r="O281" s="178"/>
      <c r="P281" s="179"/>
      <c r="Q281" s="116"/>
      <c r="R281" s="116"/>
      <c r="S281" s="116"/>
      <c r="T281" s="116"/>
      <c r="U281" s="116"/>
      <c r="V281" s="116"/>
      <c r="W281" s="116"/>
      <c r="X281" s="116"/>
      <c r="Y281" s="116"/>
      <c r="Z281" s="116"/>
    </row>
    <row r="282" ht="63.0" hidden="1" customHeight="1">
      <c r="A282" s="126" t="s">
        <v>28</v>
      </c>
      <c r="B282" s="167" t="s">
        <v>343</v>
      </c>
      <c r="C282" s="168" t="s">
        <v>370</v>
      </c>
      <c r="D282" s="175" t="s">
        <v>899</v>
      </c>
      <c r="E282" s="175" t="s">
        <v>106</v>
      </c>
      <c r="F282" s="133" t="s">
        <v>900</v>
      </c>
      <c r="G282" s="126"/>
      <c r="H282" s="126"/>
      <c r="I282" s="126"/>
      <c r="J282" s="127"/>
      <c r="K282" s="128">
        <f>$M$279*'Electricity EFs'!B4</f>
        <v>0.3046211333</v>
      </c>
      <c r="L282" s="175"/>
      <c r="M282" s="175"/>
      <c r="N282" s="149"/>
      <c r="O282" s="178"/>
      <c r="P282" s="179"/>
      <c r="Q282" s="116"/>
      <c r="R282" s="116"/>
      <c r="S282" s="116"/>
      <c r="T282" s="116"/>
      <c r="U282" s="116"/>
      <c r="V282" s="116"/>
      <c r="W282" s="116"/>
      <c r="X282" s="116"/>
      <c r="Y282" s="116"/>
      <c r="Z282" s="116"/>
    </row>
    <row r="283" ht="63.0" hidden="1" customHeight="1">
      <c r="A283" s="126" t="s">
        <v>817</v>
      </c>
      <c r="B283" s="167" t="s">
        <v>343</v>
      </c>
      <c r="C283" s="168" t="s">
        <v>370</v>
      </c>
      <c r="D283" s="175" t="s">
        <v>899</v>
      </c>
      <c r="E283" s="175" t="s">
        <v>106</v>
      </c>
      <c r="F283" s="133" t="s">
        <v>900</v>
      </c>
      <c r="G283" s="126"/>
      <c r="H283" s="126"/>
      <c r="I283" s="126"/>
      <c r="J283" s="127"/>
      <c r="K283" s="128">
        <f>$M$279*'Electricity EFs'!B5</f>
        <v>0.297839183</v>
      </c>
      <c r="L283" s="175"/>
      <c r="M283" s="175"/>
      <c r="N283" s="149"/>
      <c r="O283" s="178"/>
      <c r="P283" s="179"/>
      <c r="Q283" s="116"/>
      <c r="R283" s="116"/>
      <c r="S283" s="116"/>
      <c r="T283" s="116"/>
      <c r="U283" s="116"/>
      <c r="V283" s="116"/>
      <c r="W283" s="116"/>
      <c r="X283" s="116"/>
      <c r="Y283" s="116"/>
      <c r="Z283" s="116"/>
    </row>
    <row r="284" ht="63.0" hidden="1" customHeight="1">
      <c r="A284" s="126" t="s">
        <v>818</v>
      </c>
      <c r="B284" s="167" t="s">
        <v>343</v>
      </c>
      <c r="C284" s="168" t="s">
        <v>370</v>
      </c>
      <c r="D284" s="175" t="s">
        <v>899</v>
      </c>
      <c r="E284" s="175" t="s">
        <v>106</v>
      </c>
      <c r="F284" s="133" t="s">
        <v>900</v>
      </c>
      <c r="G284" s="126"/>
      <c r="H284" s="126"/>
      <c r="I284" s="126"/>
      <c r="J284" s="127"/>
      <c r="K284" s="128">
        <f>$M$279*'Electricity EFs'!B6</f>
        <v>0.03465801113</v>
      </c>
      <c r="L284" s="175"/>
      <c r="M284" s="175"/>
      <c r="N284" s="149"/>
      <c r="O284" s="178"/>
      <c r="P284" s="179"/>
      <c r="Q284" s="116"/>
      <c r="R284" s="116"/>
      <c r="S284" s="116"/>
      <c r="T284" s="116"/>
      <c r="U284" s="116"/>
      <c r="V284" s="116"/>
      <c r="W284" s="116"/>
      <c r="X284" s="116"/>
      <c r="Y284" s="116"/>
      <c r="Z284" s="116"/>
    </row>
    <row r="285" ht="63.0" hidden="1" customHeight="1">
      <c r="A285" s="126" t="s">
        <v>819</v>
      </c>
      <c r="B285" s="167" t="s">
        <v>343</v>
      </c>
      <c r="C285" s="168" t="s">
        <v>370</v>
      </c>
      <c r="D285" s="175" t="s">
        <v>899</v>
      </c>
      <c r="E285" s="175" t="s">
        <v>106</v>
      </c>
      <c r="F285" s="133" t="s">
        <v>900</v>
      </c>
      <c r="G285" s="126"/>
      <c r="H285" s="126"/>
      <c r="I285" s="126"/>
      <c r="J285" s="127"/>
      <c r="K285" s="128">
        <f>$M$279*'Electricity EFs'!B7</f>
        <v>0.1990341687</v>
      </c>
      <c r="L285" s="175"/>
      <c r="M285" s="175"/>
      <c r="N285" s="149"/>
      <c r="O285" s="178"/>
      <c r="P285" s="179"/>
      <c r="Q285" s="116"/>
      <c r="R285" s="116"/>
      <c r="S285" s="116"/>
      <c r="T285" s="116"/>
      <c r="U285" s="116"/>
      <c r="V285" s="116"/>
      <c r="W285" s="116"/>
      <c r="X285" s="116"/>
      <c r="Y285" s="116"/>
      <c r="Z285" s="116"/>
    </row>
    <row r="286" ht="63.0" hidden="1" customHeight="1">
      <c r="A286" s="126" t="s">
        <v>820</v>
      </c>
      <c r="B286" s="167" t="s">
        <v>343</v>
      </c>
      <c r="C286" s="168" t="s">
        <v>370</v>
      </c>
      <c r="D286" s="175" t="s">
        <v>899</v>
      </c>
      <c r="E286" s="175" t="s">
        <v>106</v>
      </c>
      <c r="F286" s="133" t="s">
        <v>900</v>
      </c>
      <c r="G286" s="126"/>
      <c r="H286" s="126"/>
      <c r="I286" s="126"/>
      <c r="J286" s="127"/>
      <c r="K286" s="128">
        <f>$M$279*'Electricity EFs'!B8</f>
        <v>0.4320826982</v>
      </c>
      <c r="L286" s="175"/>
      <c r="M286" s="175"/>
      <c r="N286" s="149"/>
      <c r="O286" s="178"/>
      <c r="P286" s="179"/>
      <c r="Q286" s="116"/>
      <c r="R286" s="116"/>
      <c r="S286" s="116"/>
      <c r="T286" s="116"/>
      <c r="U286" s="116"/>
      <c r="V286" s="116"/>
      <c r="W286" s="116"/>
      <c r="X286" s="116"/>
      <c r="Y286" s="116"/>
      <c r="Z286" s="116"/>
    </row>
    <row r="287" ht="63.0" hidden="1" customHeight="1">
      <c r="A287" s="126" t="s">
        <v>821</v>
      </c>
      <c r="B287" s="167" t="s">
        <v>343</v>
      </c>
      <c r="C287" s="168" t="s">
        <v>370</v>
      </c>
      <c r="D287" s="175" t="s">
        <v>899</v>
      </c>
      <c r="E287" s="175" t="s">
        <v>106</v>
      </c>
      <c r="F287" s="133" t="s">
        <v>900</v>
      </c>
      <c r="G287" s="126"/>
      <c r="H287" s="126"/>
      <c r="I287" s="126"/>
      <c r="J287" s="127"/>
      <c r="K287" s="128">
        <f>$M$279*'Electricity EFs'!B9</f>
        <v>0.09085971747</v>
      </c>
      <c r="L287" s="175"/>
      <c r="M287" s="175"/>
      <c r="N287" s="149"/>
      <c r="O287" s="178"/>
      <c r="P287" s="179"/>
      <c r="Q287" s="116"/>
      <c r="R287" s="116"/>
      <c r="S287" s="116"/>
      <c r="T287" s="116"/>
      <c r="U287" s="116"/>
      <c r="V287" s="116"/>
      <c r="W287" s="116"/>
      <c r="X287" s="116"/>
      <c r="Y287" s="116"/>
      <c r="Z287" s="116"/>
    </row>
    <row r="288" ht="63.0" hidden="1" customHeight="1">
      <c r="A288" s="126" t="s">
        <v>822</v>
      </c>
      <c r="B288" s="167" t="s">
        <v>343</v>
      </c>
      <c r="C288" s="168" t="s">
        <v>370</v>
      </c>
      <c r="D288" s="175" t="s">
        <v>899</v>
      </c>
      <c r="E288" s="175" t="s">
        <v>106</v>
      </c>
      <c r="F288" s="133" t="s">
        <v>900</v>
      </c>
      <c r="G288" s="126"/>
      <c r="H288" s="126"/>
      <c r="I288" s="126"/>
      <c r="J288" s="127"/>
      <c r="K288" s="128">
        <f>$M$279*'Electricity EFs'!B10</f>
        <v>0.3467577922</v>
      </c>
      <c r="L288" s="175"/>
      <c r="M288" s="175"/>
      <c r="N288" s="149"/>
      <c r="O288" s="178"/>
      <c r="P288" s="179"/>
      <c r="Q288" s="116"/>
      <c r="R288" s="116"/>
      <c r="S288" s="116"/>
      <c r="T288" s="116"/>
      <c r="U288" s="116"/>
      <c r="V288" s="116"/>
      <c r="W288" s="116"/>
      <c r="X288" s="116"/>
      <c r="Y288" s="116"/>
      <c r="Z288" s="116"/>
    </row>
    <row r="289" ht="63.0" hidden="1" customHeight="1">
      <c r="A289" s="126" t="s">
        <v>823</v>
      </c>
      <c r="B289" s="167" t="s">
        <v>343</v>
      </c>
      <c r="C289" s="168" t="s">
        <v>370</v>
      </c>
      <c r="D289" s="175" t="s">
        <v>899</v>
      </c>
      <c r="E289" s="175" t="s">
        <v>106</v>
      </c>
      <c r="F289" s="133" t="s">
        <v>900</v>
      </c>
      <c r="G289" s="126"/>
      <c r="H289" s="126"/>
      <c r="I289" s="126"/>
      <c r="J289" s="127"/>
      <c r="K289" s="128">
        <f>$M$279*'Electricity EFs'!B11</f>
        <v>0.2170543986</v>
      </c>
      <c r="L289" s="175"/>
      <c r="M289" s="175"/>
      <c r="N289" s="149"/>
      <c r="O289" s="178"/>
      <c r="P289" s="179"/>
      <c r="Q289" s="116"/>
      <c r="R289" s="116"/>
      <c r="S289" s="116"/>
      <c r="T289" s="116"/>
      <c r="U289" s="116"/>
      <c r="V289" s="116"/>
      <c r="W289" s="116"/>
      <c r="X289" s="116"/>
      <c r="Y289" s="116"/>
      <c r="Z289" s="116"/>
    </row>
    <row r="290" ht="63.0" hidden="1" customHeight="1">
      <c r="A290" s="126" t="s">
        <v>142</v>
      </c>
      <c r="B290" s="167" t="s">
        <v>343</v>
      </c>
      <c r="C290" s="168" t="s">
        <v>370</v>
      </c>
      <c r="D290" s="175" t="s">
        <v>899</v>
      </c>
      <c r="E290" s="175" t="s">
        <v>106</v>
      </c>
      <c r="F290" s="133" t="s">
        <v>900</v>
      </c>
      <c r="G290" s="126"/>
      <c r="H290" s="126"/>
      <c r="I290" s="126"/>
      <c r="J290" s="127"/>
      <c r="K290" s="128">
        <f>$M$279*'Electricity EFs'!B12</f>
        <v>0.6469320485</v>
      </c>
      <c r="L290" s="175"/>
      <c r="M290" s="175"/>
      <c r="N290" s="149"/>
      <c r="O290" s="178"/>
      <c r="P290" s="179"/>
      <c r="Q290" s="116"/>
      <c r="R290" s="116"/>
      <c r="S290" s="116"/>
      <c r="T290" s="116"/>
      <c r="U290" s="116"/>
      <c r="V290" s="116"/>
      <c r="W290" s="116"/>
      <c r="X290" s="116"/>
      <c r="Y290" s="116"/>
      <c r="Z290" s="116"/>
    </row>
    <row r="291" ht="63.0" hidden="1" customHeight="1">
      <c r="A291" s="126" t="s">
        <v>824</v>
      </c>
      <c r="B291" s="167" t="s">
        <v>343</v>
      </c>
      <c r="C291" s="168" t="s">
        <v>370</v>
      </c>
      <c r="D291" s="175" t="s">
        <v>899</v>
      </c>
      <c r="E291" s="175" t="s">
        <v>106</v>
      </c>
      <c r="F291" s="133" t="s">
        <v>900</v>
      </c>
      <c r="G291" s="126"/>
      <c r="H291" s="126"/>
      <c r="I291" s="126"/>
      <c r="J291" s="127"/>
      <c r="K291" s="128">
        <f>$M$279*'Electricity EFs'!B13</f>
        <v>0.1262190819</v>
      </c>
      <c r="L291" s="175"/>
      <c r="M291" s="175"/>
      <c r="N291" s="149"/>
      <c r="O291" s="178"/>
      <c r="P291" s="179"/>
      <c r="Q291" s="116"/>
      <c r="R291" s="116"/>
      <c r="S291" s="116"/>
      <c r="T291" s="116"/>
      <c r="U291" s="116"/>
      <c r="V291" s="116"/>
      <c r="W291" s="116"/>
      <c r="X291" s="116"/>
      <c r="Y291" s="116"/>
      <c r="Z291" s="116"/>
    </row>
    <row r="292" ht="63.0" hidden="1" customHeight="1">
      <c r="A292" s="126" t="s">
        <v>13</v>
      </c>
      <c r="B292" s="167" t="s">
        <v>343</v>
      </c>
      <c r="C292" s="168" t="s">
        <v>370</v>
      </c>
      <c r="D292" s="175" t="s">
        <v>899</v>
      </c>
      <c r="E292" s="175" t="s">
        <v>106</v>
      </c>
      <c r="F292" s="133" t="s">
        <v>900</v>
      </c>
      <c r="G292" s="126"/>
      <c r="H292" s="126"/>
      <c r="I292" s="126"/>
      <c r="J292" s="127"/>
      <c r="K292" s="128">
        <f>$M$279*'Electricity EFs'!B14</f>
        <v>0.4633101291</v>
      </c>
      <c r="L292" s="175"/>
      <c r="M292" s="175"/>
      <c r="N292" s="149"/>
      <c r="O292" s="178"/>
      <c r="P292" s="179"/>
      <c r="Q292" s="116"/>
      <c r="R292" s="116"/>
      <c r="S292" s="116"/>
      <c r="T292" s="116"/>
      <c r="U292" s="116"/>
      <c r="V292" s="116"/>
      <c r="W292" s="116"/>
      <c r="X292" s="116"/>
      <c r="Y292" s="116"/>
      <c r="Z292" s="116"/>
    </row>
    <row r="293" ht="63.0" hidden="1" customHeight="1">
      <c r="A293" s="175"/>
      <c r="B293" s="167" t="s">
        <v>343</v>
      </c>
      <c r="C293" s="168" t="s">
        <v>376</v>
      </c>
      <c r="D293" s="175" t="s">
        <v>899</v>
      </c>
      <c r="E293" s="175" t="s">
        <v>106</v>
      </c>
      <c r="F293" s="133" t="s">
        <v>900</v>
      </c>
      <c r="G293" s="149" t="s">
        <v>901</v>
      </c>
      <c r="H293" s="175">
        <v>57.0</v>
      </c>
      <c r="I293" s="149" t="s">
        <v>800</v>
      </c>
      <c r="J293" s="180" t="s">
        <v>916</v>
      </c>
      <c r="K293" s="143"/>
      <c r="L293" s="175" t="s">
        <v>917</v>
      </c>
      <c r="M293" s="175">
        <v>0.45</v>
      </c>
      <c r="N293" s="149" t="s">
        <v>803</v>
      </c>
      <c r="O293" s="177" t="s">
        <v>904</v>
      </c>
      <c r="P293" s="179" t="s">
        <v>905</v>
      </c>
      <c r="Q293" s="116"/>
      <c r="R293" s="116"/>
      <c r="S293" s="116"/>
      <c r="T293" s="116"/>
      <c r="U293" s="116"/>
      <c r="V293" s="116"/>
      <c r="W293" s="116"/>
      <c r="X293" s="116"/>
      <c r="Y293" s="116"/>
      <c r="Z293" s="116"/>
    </row>
    <row r="294" ht="63.0" hidden="1" customHeight="1">
      <c r="A294" s="126" t="s">
        <v>98</v>
      </c>
      <c r="B294" s="167" t="s">
        <v>343</v>
      </c>
      <c r="C294" s="168" t="s">
        <v>376</v>
      </c>
      <c r="D294" s="175" t="s">
        <v>899</v>
      </c>
      <c r="E294" s="175" t="s">
        <v>106</v>
      </c>
      <c r="F294" s="133" t="s">
        <v>900</v>
      </c>
      <c r="G294" s="126"/>
      <c r="H294" s="126"/>
      <c r="I294" s="126"/>
      <c r="J294" s="127"/>
      <c r="K294" s="128">
        <f>$M$293*'Electricity EFs'!B2</f>
        <v>0.3759720024</v>
      </c>
      <c r="L294" s="175"/>
      <c r="M294" s="175"/>
      <c r="N294" s="149"/>
      <c r="O294" s="178"/>
      <c r="P294" s="179"/>
      <c r="Q294" s="116"/>
      <c r="R294" s="116"/>
      <c r="S294" s="116"/>
      <c r="T294" s="116"/>
      <c r="U294" s="116"/>
      <c r="V294" s="116"/>
      <c r="W294" s="116"/>
      <c r="X294" s="116"/>
      <c r="Y294" s="116"/>
      <c r="Z294" s="116"/>
    </row>
    <row r="295" ht="63.0" hidden="1" customHeight="1">
      <c r="A295" s="126" t="s">
        <v>816</v>
      </c>
      <c r="B295" s="167" t="s">
        <v>343</v>
      </c>
      <c r="C295" s="168" t="s">
        <v>376</v>
      </c>
      <c r="D295" s="175" t="s">
        <v>899</v>
      </c>
      <c r="E295" s="175" t="s">
        <v>106</v>
      </c>
      <c r="F295" s="133" t="s">
        <v>900</v>
      </c>
      <c r="G295" s="126"/>
      <c r="H295" s="126"/>
      <c r="I295" s="126"/>
      <c r="J295" s="127"/>
      <c r="K295" s="128">
        <f>$M$293*'Electricity EFs'!B3</f>
        <v>0.283176736</v>
      </c>
      <c r="L295" s="175"/>
      <c r="M295" s="175"/>
      <c r="N295" s="149"/>
      <c r="O295" s="178"/>
      <c r="P295" s="179"/>
      <c r="Q295" s="116"/>
      <c r="R295" s="116"/>
      <c r="S295" s="116"/>
      <c r="T295" s="116"/>
      <c r="U295" s="116"/>
      <c r="V295" s="116"/>
      <c r="W295" s="116"/>
      <c r="X295" s="116"/>
      <c r="Y295" s="116"/>
      <c r="Z295" s="116"/>
    </row>
    <row r="296" ht="63.0" hidden="1" customHeight="1">
      <c r="A296" s="126" t="s">
        <v>28</v>
      </c>
      <c r="B296" s="167" t="s">
        <v>343</v>
      </c>
      <c r="C296" s="168" t="s">
        <v>376</v>
      </c>
      <c r="D296" s="175" t="s">
        <v>899</v>
      </c>
      <c r="E296" s="175" t="s">
        <v>106</v>
      </c>
      <c r="F296" s="133" t="s">
        <v>900</v>
      </c>
      <c r="G296" s="126"/>
      <c r="H296" s="126"/>
      <c r="I296" s="126"/>
      <c r="J296" s="127"/>
      <c r="K296" s="128">
        <f>$M$293*'Electricity EFs'!B4</f>
        <v>0.3046211333</v>
      </c>
      <c r="L296" s="175"/>
      <c r="M296" s="175"/>
      <c r="N296" s="149"/>
      <c r="O296" s="178"/>
      <c r="P296" s="179"/>
      <c r="Q296" s="116"/>
      <c r="R296" s="116"/>
      <c r="S296" s="116"/>
      <c r="T296" s="116"/>
      <c r="U296" s="116"/>
      <c r="V296" s="116"/>
      <c r="W296" s="116"/>
      <c r="X296" s="116"/>
      <c r="Y296" s="116"/>
      <c r="Z296" s="116"/>
    </row>
    <row r="297" ht="63.0" hidden="1" customHeight="1">
      <c r="A297" s="126" t="s">
        <v>817</v>
      </c>
      <c r="B297" s="167" t="s">
        <v>343</v>
      </c>
      <c r="C297" s="168" t="s">
        <v>376</v>
      </c>
      <c r="D297" s="175" t="s">
        <v>899</v>
      </c>
      <c r="E297" s="175" t="s">
        <v>106</v>
      </c>
      <c r="F297" s="133" t="s">
        <v>900</v>
      </c>
      <c r="G297" s="126"/>
      <c r="H297" s="126"/>
      <c r="I297" s="126"/>
      <c r="J297" s="127"/>
      <c r="K297" s="128">
        <f>$M$293*'Electricity EFs'!B5</f>
        <v>0.297839183</v>
      </c>
      <c r="L297" s="175"/>
      <c r="M297" s="175"/>
      <c r="N297" s="149"/>
      <c r="O297" s="178"/>
      <c r="P297" s="179"/>
      <c r="Q297" s="116"/>
      <c r="R297" s="116"/>
      <c r="S297" s="116"/>
      <c r="T297" s="116"/>
      <c r="U297" s="116"/>
      <c r="V297" s="116"/>
      <c r="W297" s="116"/>
      <c r="X297" s="116"/>
      <c r="Y297" s="116"/>
      <c r="Z297" s="116"/>
    </row>
    <row r="298" ht="63.0" hidden="1" customHeight="1">
      <c r="A298" s="126" t="s">
        <v>818</v>
      </c>
      <c r="B298" s="167" t="s">
        <v>343</v>
      </c>
      <c r="C298" s="168" t="s">
        <v>376</v>
      </c>
      <c r="D298" s="175" t="s">
        <v>899</v>
      </c>
      <c r="E298" s="175" t="s">
        <v>106</v>
      </c>
      <c r="F298" s="133" t="s">
        <v>900</v>
      </c>
      <c r="G298" s="126"/>
      <c r="H298" s="126"/>
      <c r="I298" s="126"/>
      <c r="J298" s="127"/>
      <c r="K298" s="128">
        <f>$M$293*'Electricity EFs'!B6</f>
        <v>0.03465801113</v>
      </c>
      <c r="L298" s="175"/>
      <c r="M298" s="175"/>
      <c r="N298" s="149"/>
      <c r="O298" s="178"/>
      <c r="P298" s="179"/>
      <c r="Q298" s="116"/>
      <c r="R298" s="116"/>
      <c r="S298" s="116"/>
      <c r="T298" s="116"/>
      <c r="U298" s="116"/>
      <c r="V298" s="116"/>
      <c r="W298" s="116"/>
      <c r="X298" s="116"/>
      <c r="Y298" s="116"/>
      <c r="Z298" s="116"/>
    </row>
    <row r="299" ht="63.0" hidden="1" customHeight="1">
      <c r="A299" s="126" t="s">
        <v>819</v>
      </c>
      <c r="B299" s="167" t="s">
        <v>343</v>
      </c>
      <c r="C299" s="168" t="s">
        <v>376</v>
      </c>
      <c r="D299" s="175" t="s">
        <v>899</v>
      </c>
      <c r="E299" s="175" t="s">
        <v>106</v>
      </c>
      <c r="F299" s="133" t="s">
        <v>900</v>
      </c>
      <c r="G299" s="126"/>
      <c r="H299" s="126"/>
      <c r="I299" s="126"/>
      <c r="J299" s="127"/>
      <c r="K299" s="128">
        <f>$M$293*'Electricity EFs'!B7</f>
        <v>0.1990341687</v>
      </c>
      <c r="L299" s="175"/>
      <c r="M299" s="175"/>
      <c r="N299" s="149"/>
      <c r="O299" s="178"/>
      <c r="P299" s="179"/>
      <c r="Q299" s="116"/>
      <c r="R299" s="116"/>
      <c r="S299" s="116"/>
      <c r="T299" s="116"/>
      <c r="U299" s="116"/>
      <c r="V299" s="116"/>
      <c r="W299" s="116"/>
      <c r="X299" s="116"/>
      <c r="Y299" s="116"/>
      <c r="Z299" s="116"/>
    </row>
    <row r="300" ht="63.0" hidden="1" customHeight="1">
      <c r="A300" s="126" t="s">
        <v>820</v>
      </c>
      <c r="B300" s="167" t="s">
        <v>343</v>
      </c>
      <c r="C300" s="168" t="s">
        <v>376</v>
      </c>
      <c r="D300" s="175" t="s">
        <v>899</v>
      </c>
      <c r="E300" s="175" t="s">
        <v>106</v>
      </c>
      <c r="F300" s="133" t="s">
        <v>900</v>
      </c>
      <c r="G300" s="126"/>
      <c r="H300" s="126"/>
      <c r="I300" s="126"/>
      <c r="J300" s="127"/>
      <c r="K300" s="128">
        <f>$M$293*'Electricity EFs'!B8</f>
        <v>0.4320826982</v>
      </c>
      <c r="L300" s="175"/>
      <c r="M300" s="175"/>
      <c r="N300" s="149"/>
      <c r="O300" s="178"/>
      <c r="P300" s="179"/>
      <c r="Q300" s="116"/>
      <c r="R300" s="116"/>
      <c r="S300" s="116"/>
      <c r="T300" s="116"/>
      <c r="U300" s="116"/>
      <c r="V300" s="116"/>
      <c r="W300" s="116"/>
      <c r="X300" s="116"/>
      <c r="Y300" s="116"/>
      <c r="Z300" s="116"/>
    </row>
    <row r="301" ht="63.0" hidden="1" customHeight="1">
      <c r="A301" s="126" t="s">
        <v>821</v>
      </c>
      <c r="B301" s="167" t="s">
        <v>343</v>
      </c>
      <c r="C301" s="168" t="s">
        <v>376</v>
      </c>
      <c r="D301" s="175" t="s">
        <v>899</v>
      </c>
      <c r="E301" s="175" t="s">
        <v>106</v>
      </c>
      <c r="F301" s="133" t="s">
        <v>900</v>
      </c>
      <c r="G301" s="126"/>
      <c r="H301" s="126"/>
      <c r="I301" s="126"/>
      <c r="J301" s="127"/>
      <c r="K301" s="128">
        <f>$M$293*'Electricity EFs'!B9</f>
        <v>0.09085971747</v>
      </c>
      <c r="L301" s="175"/>
      <c r="M301" s="175"/>
      <c r="N301" s="149"/>
      <c r="O301" s="178"/>
      <c r="P301" s="179"/>
      <c r="Q301" s="116"/>
      <c r="R301" s="116"/>
      <c r="S301" s="116"/>
      <c r="T301" s="116"/>
      <c r="U301" s="116"/>
      <c r="V301" s="116"/>
      <c r="W301" s="116"/>
      <c r="X301" s="116"/>
      <c r="Y301" s="116"/>
      <c r="Z301" s="116"/>
    </row>
    <row r="302" ht="63.0" hidden="1" customHeight="1">
      <c r="A302" s="126" t="s">
        <v>822</v>
      </c>
      <c r="B302" s="167" t="s">
        <v>343</v>
      </c>
      <c r="C302" s="168" t="s">
        <v>376</v>
      </c>
      <c r="D302" s="175" t="s">
        <v>899</v>
      </c>
      <c r="E302" s="175" t="s">
        <v>106</v>
      </c>
      <c r="F302" s="133" t="s">
        <v>900</v>
      </c>
      <c r="G302" s="126"/>
      <c r="H302" s="126"/>
      <c r="I302" s="126"/>
      <c r="J302" s="127"/>
      <c r="K302" s="128">
        <f>$M$293*'Electricity EFs'!B10</f>
        <v>0.3467577922</v>
      </c>
      <c r="L302" s="175"/>
      <c r="M302" s="175"/>
      <c r="N302" s="149"/>
      <c r="O302" s="178"/>
      <c r="P302" s="179"/>
      <c r="Q302" s="116"/>
      <c r="R302" s="116"/>
      <c r="S302" s="116"/>
      <c r="T302" s="116"/>
      <c r="U302" s="116"/>
      <c r="V302" s="116"/>
      <c r="W302" s="116"/>
      <c r="X302" s="116"/>
      <c r="Y302" s="116"/>
      <c r="Z302" s="116"/>
    </row>
    <row r="303" ht="63.0" hidden="1" customHeight="1">
      <c r="A303" s="126" t="s">
        <v>823</v>
      </c>
      <c r="B303" s="167" t="s">
        <v>343</v>
      </c>
      <c r="C303" s="168" t="s">
        <v>376</v>
      </c>
      <c r="D303" s="175" t="s">
        <v>899</v>
      </c>
      <c r="E303" s="175" t="s">
        <v>106</v>
      </c>
      <c r="F303" s="133" t="s">
        <v>900</v>
      </c>
      <c r="G303" s="126"/>
      <c r="H303" s="126"/>
      <c r="I303" s="126"/>
      <c r="J303" s="127"/>
      <c r="K303" s="128">
        <f>$M$293*'Electricity EFs'!B11</f>
        <v>0.2170543986</v>
      </c>
      <c r="L303" s="175"/>
      <c r="M303" s="175"/>
      <c r="N303" s="149"/>
      <c r="O303" s="178"/>
      <c r="P303" s="179"/>
      <c r="Q303" s="116"/>
      <c r="R303" s="116"/>
      <c r="S303" s="116"/>
      <c r="T303" s="116"/>
      <c r="U303" s="116"/>
      <c r="V303" s="116"/>
      <c r="W303" s="116"/>
      <c r="X303" s="116"/>
      <c r="Y303" s="116"/>
      <c r="Z303" s="116"/>
    </row>
    <row r="304" ht="63.0" hidden="1" customHeight="1">
      <c r="A304" s="126" t="s">
        <v>142</v>
      </c>
      <c r="B304" s="167" t="s">
        <v>343</v>
      </c>
      <c r="C304" s="168" t="s">
        <v>376</v>
      </c>
      <c r="D304" s="175" t="s">
        <v>899</v>
      </c>
      <c r="E304" s="175" t="s">
        <v>106</v>
      </c>
      <c r="F304" s="133" t="s">
        <v>900</v>
      </c>
      <c r="G304" s="126"/>
      <c r="H304" s="126"/>
      <c r="I304" s="126"/>
      <c r="J304" s="127"/>
      <c r="K304" s="128">
        <f>$M$293*'Electricity EFs'!B12</f>
        <v>0.6469320485</v>
      </c>
      <c r="L304" s="175"/>
      <c r="M304" s="175"/>
      <c r="N304" s="149"/>
      <c r="O304" s="178"/>
      <c r="P304" s="179"/>
      <c r="Q304" s="116"/>
      <c r="R304" s="116"/>
      <c r="S304" s="116"/>
      <c r="T304" s="116"/>
      <c r="U304" s="116"/>
      <c r="V304" s="116"/>
      <c r="W304" s="116"/>
      <c r="X304" s="116"/>
      <c r="Y304" s="116"/>
      <c r="Z304" s="116"/>
    </row>
    <row r="305" ht="63.0" hidden="1" customHeight="1">
      <c r="A305" s="126" t="s">
        <v>824</v>
      </c>
      <c r="B305" s="167" t="s">
        <v>343</v>
      </c>
      <c r="C305" s="168" t="s">
        <v>376</v>
      </c>
      <c r="D305" s="175" t="s">
        <v>899</v>
      </c>
      <c r="E305" s="175" t="s">
        <v>106</v>
      </c>
      <c r="F305" s="133" t="s">
        <v>900</v>
      </c>
      <c r="G305" s="126"/>
      <c r="H305" s="126"/>
      <c r="I305" s="126"/>
      <c r="J305" s="127"/>
      <c r="K305" s="128">
        <f>$M$293*'Electricity EFs'!B13</f>
        <v>0.1262190819</v>
      </c>
      <c r="L305" s="175"/>
      <c r="M305" s="175"/>
      <c r="N305" s="149"/>
      <c r="O305" s="178"/>
      <c r="P305" s="179"/>
      <c r="Q305" s="116"/>
      <c r="R305" s="116"/>
      <c r="S305" s="116"/>
      <c r="T305" s="116"/>
      <c r="U305" s="116"/>
      <c r="V305" s="116"/>
      <c r="W305" s="116"/>
      <c r="X305" s="116"/>
      <c r="Y305" s="116"/>
      <c r="Z305" s="116"/>
    </row>
    <row r="306" ht="63.0" hidden="1" customHeight="1">
      <c r="A306" s="126" t="s">
        <v>13</v>
      </c>
      <c r="B306" s="167" t="s">
        <v>343</v>
      </c>
      <c r="C306" s="168" t="s">
        <v>376</v>
      </c>
      <c r="D306" s="175" t="s">
        <v>899</v>
      </c>
      <c r="E306" s="175" t="s">
        <v>106</v>
      </c>
      <c r="F306" s="133" t="s">
        <v>900</v>
      </c>
      <c r="G306" s="126"/>
      <c r="H306" s="126"/>
      <c r="I306" s="126"/>
      <c r="J306" s="127"/>
      <c r="K306" s="128">
        <f>$M$293*'Electricity EFs'!B14</f>
        <v>0.4633101291</v>
      </c>
      <c r="L306" s="175"/>
      <c r="M306" s="175"/>
      <c r="N306" s="149"/>
      <c r="O306" s="178"/>
      <c r="P306" s="179"/>
      <c r="Q306" s="116"/>
      <c r="R306" s="116"/>
      <c r="S306" s="116"/>
      <c r="T306" s="116"/>
      <c r="U306" s="116"/>
      <c r="V306" s="116"/>
      <c r="W306" s="116"/>
      <c r="X306" s="116"/>
      <c r="Y306" s="116"/>
      <c r="Z306" s="116"/>
    </row>
    <row r="307" ht="63.0" hidden="1" customHeight="1">
      <c r="A307" s="175"/>
      <c r="B307" s="167" t="s">
        <v>343</v>
      </c>
      <c r="C307" s="168" t="s">
        <v>383</v>
      </c>
      <c r="D307" s="175" t="s">
        <v>899</v>
      </c>
      <c r="E307" s="175" t="s">
        <v>106</v>
      </c>
      <c r="F307" s="133" t="s">
        <v>900</v>
      </c>
      <c r="G307" s="149" t="s">
        <v>901</v>
      </c>
      <c r="H307" s="175">
        <v>57.0</v>
      </c>
      <c r="I307" s="149" t="s">
        <v>800</v>
      </c>
      <c r="J307" s="180" t="s">
        <v>918</v>
      </c>
      <c r="K307" s="143"/>
      <c r="L307" s="175" t="s">
        <v>919</v>
      </c>
      <c r="M307" s="175">
        <v>0.45</v>
      </c>
      <c r="N307" s="149" t="s">
        <v>803</v>
      </c>
      <c r="O307" s="177" t="s">
        <v>904</v>
      </c>
      <c r="P307" s="179" t="s">
        <v>905</v>
      </c>
      <c r="Q307" s="116"/>
      <c r="R307" s="116"/>
      <c r="S307" s="116"/>
      <c r="T307" s="116"/>
      <c r="U307" s="116"/>
      <c r="V307" s="116"/>
      <c r="W307" s="116"/>
      <c r="X307" s="116"/>
      <c r="Y307" s="116"/>
      <c r="Z307" s="116"/>
    </row>
    <row r="308" ht="63.0" hidden="1" customHeight="1">
      <c r="A308" s="126" t="s">
        <v>98</v>
      </c>
      <c r="B308" s="167" t="s">
        <v>343</v>
      </c>
      <c r="C308" s="168" t="s">
        <v>383</v>
      </c>
      <c r="D308" s="175" t="s">
        <v>899</v>
      </c>
      <c r="E308" s="175" t="s">
        <v>106</v>
      </c>
      <c r="F308" s="133" t="s">
        <v>900</v>
      </c>
      <c r="G308" s="126"/>
      <c r="H308" s="126"/>
      <c r="I308" s="126"/>
      <c r="J308" s="127"/>
      <c r="K308" s="128">
        <f>$M$307*'Electricity EFs'!B2</f>
        <v>0.3759720024</v>
      </c>
      <c r="L308" s="175"/>
      <c r="M308" s="175"/>
      <c r="N308" s="149"/>
      <c r="O308" s="178"/>
      <c r="P308" s="179"/>
      <c r="Q308" s="116"/>
      <c r="R308" s="116"/>
      <c r="S308" s="116"/>
      <c r="T308" s="116"/>
      <c r="U308" s="116"/>
      <c r="V308" s="116"/>
      <c r="W308" s="116"/>
      <c r="X308" s="116"/>
      <c r="Y308" s="116"/>
      <c r="Z308" s="116"/>
    </row>
    <row r="309" ht="63.0" hidden="1" customHeight="1">
      <c r="A309" s="126" t="s">
        <v>816</v>
      </c>
      <c r="B309" s="167" t="s">
        <v>343</v>
      </c>
      <c r="C309" s="168" t="s">
        <v>383</v>
      </c>
      <c r="D309" s="175" t="s">
        <v>899</v>
      </c>
      <c r="E309" s="175" t="s">
        <v>106</v>
      </c>
      <c r="F309" s="133" t="s">
        <v>900</v>
      </c>
      <c r="G309" s="126"/>
      <c r="H309" s="126"/>
      <c r="I309" s="126"/>
      <c r="J309" s="127"/>
      <c r="K309" s="128">
        <f>$M$307*'Electricity EFs'!B3</f>
        <v>0.283176736</v>
      </c>
      <c r="L309" s="175"/>
      <c r="M309" s="175"/>
      <c r="N309" s="149"/>
      <c r="O309" s="178"/>
      <c r="P309" s="179"/>
      <c r="Q309" s="116"/>
      <c r="R309" s="116"/>
      <c r="S309" s="116"/>
      <c r="T309" s="116"/>
      <c r="U309" s="116"/>
      <c r="V309" s="116"/>
      <c r="W309" s="116"/>
      <c r="X309" s="116"/>
      <c r="Y309" s="116"/>
      <c r="Z309" s="116"/>
    </row>
    <row r="310" ht="63.0" hidden="1" customHeight="1">
      <c r="A310" s="126" t="s">
        <v>28</v>
      </c>
      <c r="B310" s="167" t="s">
        <v>343</v>
      </c>
      <c r="C310" s="168" t="s">
        <v>383</v>
      </c>
      <c r="D310" s="175" t="s">
        <v>899</v>
      </c>
      <c r="E310" s="175" t="s">
        <v>106</v>
      </c>
      <c r="F310" s="133" t="s">
        <v>900</v>
      </c>
      <c r="G310" s="126"/>
      <c r="H310" s="126"/>
      <c r="I310" s="126"/>
      <c r="J310" s="127"/>
      <c r="K310" s="128">
        <f>$M$307*'Electricity EFs'!B4</f>
        <v>0.3046211333</v>
      </c>
      <c r="L310" s="175"/>
      <c r="M310" s="175"/>
      <c r="N310" s="149"/>
      <c r="O310" s="178"/>
      <c r="P310" s="179"/>
      <c r="Q310" s="116"/>
      <c r="R310" s="116"/>
      <c r="S310" s="116"/>
      <c r="T310" s="116"/>
      <c r="U310" s="116"/>
      <c r="V310" s="116"/>
      <c r="W310" s="116"/>
      <c r="X310" s="116"/>
      <c r="Y310" s="116"/>
      <c r="Z310" s="116"/>
    </row>
    <row r="311" ht="63.0" hidden="1" customHeight="1">
      <c r="A311" s="126" t="s">
        <v>817</v>
      </c>
      <c r="B311" s="167" t="s">
        <v>343</v>
      </c>
      <c r="C311" s="168" t="s">
        <v>383</v>
      </c>
      <c r="D311" s="175" t="s">
        <v>899</v>
      </c>
      <c r="E311" s="175" t="s">
        <v>106</v>
      </c>
      <c r="F311" s="133" t="s">
        <v>900</v>
      </c>
      <c r="G311" s="126"/>
      <c r="H311" s="126"/>
      <c r="I311" s="126"/>
      <c r="J311" s="127"/>
      <c r="K311" s="128">
        <f>$M$307*'Electricity EFs'!B5</f>
        <v>0.297839183</v>
      </c>
      <c r="L311" s="175"/>
      <c r="M311" s="175"/>
      <c r="N311" s="149"/>
      <c r="O311" s="178"/>
      <c r="P311" s="179"/>
      <c r="Q311" s="116"/>
      <c r="R311" s="116"/>
      <c r="S311" s="116"/>
      <c r="T311" s="116"/>
      <c r="U311" s="116"/>
      <c r="V311" s="116"/>
      <c r="W311" s="116"/>
      <c r="X311" s="116"/>
      <c r="Y311" s="116"/>
      <c r="Z311" s="116"/>
    </row>
    <row r="312" ht="63.0" hidden="1" customHeight="1">
      <c r="A312" s="126" t="s">
        <v>818</v>
      </c>
      <c r="B312" s="167" t="s">
        <v>343</v>
      </c>
      <c r="C312" s="168" t="s">
        <v>383</v>
      </c>
      <c r="D312" s="175" t="s">
        <v>899</v>
      </c>
      <c r="E312" s="175" t="s">
        <v>106</v>
      </c>
      <c r="F312" s="133" t="s">
        <v>900</v>
      </c>
      <c r="G312" s="126"/>
      <c r="H312" s="126"/>
      <c r="I312" s="126"/>
      <c r="J312" s="127"/>
      <c r="K312" s="128">
        <f>$M$307*'Electricity EFs'!B6</f>
        <v>0.03465801113</v>
      </c>
      <c r="L312" s="175"/>
      <c r="M312" s="175"/>
      <c r="N312" s="149"/>
      <c r="O312" s="178"/>
      <c r="P312" s="179"/>
      <c r="Q312" s="116"/>
      <c r="R312" s="116"/>
      <c r="S312" s="116"/>
      <c r="T312" s="116"/>
      <c r="U312" s="116"/>
      <c r="V312" s="116"/>
      <c r="W312" s="116"/>
      <c r="X312" s="116"/>
      <c r="Y312" s="116"/>
      <c r="Z312" s="116"/>
    </row>
    <row r="313" ht="63.0" hidden="1" customHeight="1">
      <c r="A313" s="126" t="s">
        <v>819</v>
      </c>
      <c r="B313" s="167" t="s">
        <v>343</v>
      </c>
      <c r="C313" s="168" t="s">
        <v>383</v>
      </c>
      <c r="D313" s="175" t="s">
        <v>899</v>
      </c>
      <c r="E313" s="175" t="s">
        <v>106</v>
      </c>
      <c r="F313" s="133" t="s">
        <v>900</v>
      </c>
      <c r="G313" s="126"/>
      <c r="H313" s="126"/>
      <c r="I313" s="126"/>
      <c r="J313" s="127"/>
      <c r="K313" s="128">
        <f>$M$307*'Electricity EFs'!B7</f>
        <v>0.1990341687</v>
      </c>
      <c r="L313" s="175"/>
      <c r="M313" s="175"/>
      <c r="N313" s="149"/>
      <c r="O313" s="178"/>
      <c r="P313" s="179"/>
      <c r="Q313" s="116"/>
      <c r="R313" s="116"/>
      <c r="S313" s="116"/>
      <c r="T313" s="116"/>
      <c r="U313" s="116"/>
      <c r="V313" s="116"/>
      <c r="W313" s="116"/>
      <c r="X313" s="116"/>
      <c r="Y313" s="116"/>
      <c r="Z313" s="116"/>
    </row>
    <row r="314" ht="63.0" hidden="1" customHeight="1">
      <c r="A314" s="126" t="s">
        <v>820</v>
      </c>
      <c r="B314" s="167" t="s">
        <v>343</v>
      </c>
      <c r="C314" s="168" t="s">
        <v>383</v>
      </c>
      <c r="D314" s="175" t="s">
        <v>899</v>
      </c>
      <c r="E314" s="175" t="s">
        <v>106</v>
      </c>
      <c r="F314" s="133" t="s">
        <v>900</v>
      </c>
      <c r="G314" s="126"/>
      <c r="H314" s="126"/>
      <c r="I314" s="126"/>
      <c r="J314" s="127"/>
      <c r="K314" s="128">
        <f>$M$307*'Electricity EFs'!B8</f>
        <v>0.4320826982</v>
      </c>
      <c r="L314" s="175"/>
      <c r="M314" s="175"/>
      <c r="N314" s="149"/>
      <c r="O314" s="178"/>
      <c r="P314" s="179"/>
      <c r="Q314" s="116"/>
      <c r="R314" s="116"/>
      <c r="S314" s="116"/>
      <c r="T314" s="116"/>
      <c r="U314" s="116"/>
      <c r="V314" s="116"/>
      <c r="W314" s="116"/>
      <c r="X314" s="116"/>
      <c r="Y314" s="116"/>
      <c r="Z314" s="116"/>
    </row>
    <row r="315" ht="63.0" hidden="1" customHeight="1">
      <c r="A315" s="126" t="s">
        <v>821</v>
      </c>
      <c r="B315" s="167" t="s">
        <v>343</v>
      </c>
      <c r="C315" s="168" t="s">
        <v>383</v>
      </c>
      <c r="D315" s="175" t="s">
        <v>899</v>
      </c>
      <c r="E315" s="175" t="s">
        <v>106</v>
      </c>
      <c r="F315" s="133" t="s">
        <v>900</v>
      </c>
      <c r="G315" s="126"/>
      <c r="H315" s="126"/>
      <c r="I315" s="126"/>
      <c r="J315" s="127"/>
      <c r="K315" s="128">
        <f>$M$307*'Electricity EFs'!B9</f>
        <v>0.09085971747</v>
      </c>
      <c r="L315" s="175"/>
      <c r="M315" s="175"/>
      <c r="N315" s="149"/>
      <c r="O315" s="178"/>
      <c r="P315" s="179"/>
      <c r="Q315" s="116"/>
      <c r="R315" s="116"/>
      <c r="S315" s="116"/>
      <c r="T315" s="116"/>
      <c r="U315" s="116"/>
      <c r="V315" s="116"/>
      <c r="W315" s="116"/>
      <c r="X315" s="116"/>
      <c r="Y315" s="116"/>
      <c r="Z315" s="116"/>
    </row>
    <row r="316" ht="63.0" hidden="1" customHeight="1">
      <c r="A316" s="126" t="s">
        <v>822</v>
      </c>
      <c r="B316" s="167" t="s">
        <v>343</v>
      </c>
      <c r="C316" s="168" t="s">
        <v>383</v>
      </c>
      <c r="D316" s="175" t="s">
        <v>899</v>
      </c>
      <c r="E316" s="175" t="s">
        <v>106</v>
      </c>
      <c r="F316" s="133" t="s">
        <v>900</v>
      </c>
      <c r="G316" s="126"/>
      <c r="H316" s="126"/>
      <c r="I316" s="126"/>
      <c r="J316" s="127"/>
      <c r="K316" s="128">
        <f>$M$307*'Electricity EFs'!B10</f>
        <v>0.3467577922</v>
      </c>
      <c r="L316" s="175"/>
      <c r="M316" s="175"/>
      <c r="N316" s="149"/>
      <c r="O316" s="178"/>
      <c r="P316" s="179"/>
      <c r="Q316" s="116"/>
      <c r="R316" s="116"/>
      <c r="S316" s="116"/>
      <c r="T316" s="116"/>
      <c r="U316" s="116"/>
      <c r="V316" s="116"/>
      <c r="W316" s="116"/>
      <c r="X316" s="116"/>
      <c r="Y316" s="116"/>
      <c r="Z316" s="116"/>
    </row>
    <row r="317" ht="63.0" hidden="1" customHeight="1">
      <c r="A317" s="126" t="s">
        <v>823</v>
      </c>
      <c r="B317" s="167" t="s">
        <v>343</v>
      </c>
      <c r="C317" s="168" t="s">
        <v>383</v>
      </c>
      <c r="D317" s="175" t="s">
        <v>899</v>
      </c>
      <c r="E317" s="175" t="s">
        <v>106</v>
      </c>
      <c r="F317" s="133" t="s">
        <v>900</v>
      </c>
      <c r="G317" s="126"/>
      <c r="H317" s="126"/>
      <c r="I317" s="126"/>
      <c r="J317" s="127"/>
      <c r="K317" s="128">
        <f>$M$307*'Electricity EFs'!B11</f>
        <v>0.2170543986</v>
      </c>
      <c r="L317" s="175"/>
      <c r="M317" s="175"/>
      <c r="N317" s="149"/>
      <c r="O317" s="178"/>
      <c r="P317" s="179"/>
      <c r="Q317" s="116"/>
      <c r="R317" s="116"/>
      <c r="S317" s="116"/>
      <c r="T317" s="116"/>
      <c r="U317" s="116"/>
      <c r="V317" s="116"/>
      <c r="W317" s="116"/>
      <c r="X317" s="116"/>
      <c r="Y317" s="116"/>
      <c r="Z317" s="116"/>
    </row>
    <row r="318" ht="63.0" hidden="1" customHeight="1">
      <c r="A318" s="126" t="s">
        <v>142</v>
      </c>
      <c r="B318" s="167" t="s">
        <v>343</v>
      </c>
      <c r="C318" s="168" t="s">
        <v>383</v>
      </c>
      <c r="D318" s="175" t="s">
        <v>899</v>
      </c>
      <c r="E318" s="175" t="s">
        <v>106</v>
      </c>
      <c r="F318" s="133" t="s">
        <v>900</v>
      </c>
      <c r="G318" s="126"/>
      <c r="H318" s="126"/>
      <c r="I318" s="126"/>
      <c r="J318" s="127"/>
      <c r="K318" s="128">
        <f>$M$307*'Electricity EFs'!B12</f>
        <v>0.6469320485</v>
      </c>
      <c r="L318" s="175"/>
      <c r="M318" s="175"/>
      <c r="N318" s="149"/>
      <c r="O318" s="178"/>
      <c r="P318" s="179"/>
      <c r="Q318" s="116"/>
      <c r="R318" s="116"/>
      <c r="S318" s="116"/>
      <c r="T318" s="116"/>
      <c r="U318" s="116"/>
      <c r="V318" s="116"/>
      <c r="W318" s="116"/>
      <c r="X318" s="116"/>
      <c r="Y318" s="116"/>
      <c r="Z318" s="116"/>
    </row>
    <row r="319" ht="63.0" hidden="1" customHeight="1">
      <c r="A319" s="126" t="s">
        <v>824</v>
      </c>
      <c r="B319" s="167" t="s">
        <v>343</v>
      </c>
      <c r="C319" s="168" t="s">
        <v>383</v>
      </c>
      <c r="D319" s="175" t="s">
        <v>899</v>
      </c>
      <c r="E319" s="175" t="s">
        <v>106</v>
      </c>
      <c r="F319" s="133" t="s">
        <v>900</v>
      </c>
      <c r="G319" s="126"/>
      <c r="H319" s="126"/>
      <c r="I319" s="126"/>
      <c r="J319" s="127"/>
      <c r="K319" s="128">
        <f>$M$307*'Electricity EFs'!B13</f>
        <v>0.1262190819</v>
      </c>
      <c r="L319" s="175"/>
      <c r="M319" s="175"/>
      <c r="N319" s="149"/>
      <c r="O319" s="178"/>
      <c r="P319" s="179"/>
      <c r="Q319" s="116"/>
      <c r="R319" s="116"/>
      <c r="S319" s="116"/>
      <c r="T319" s="116"/>
      <c r="U319" s="116"/>
      <c r="V319" s="116"/>
      <c r="W319" s="116"/>
      <c r="X319" s="116"/>
      <c r="Y319" s="116"/>
      <c r="Z319" s="116"/>
    </row>
    <row r="320" ht="63.0" hidden="1" customHeight="1">
      <c r="A320" s="126" t="s">
        <v>13</v>
      </c>
      <c r="B320" s="167" t="s">
        <v>343</v>
      </c>
      <c r="C320" s="168" t="s">
        <v>383</v>
      </c>
      <c r="D320" s="175" t="s">
        <v>899</v>
      </c>
      <c r="E320" s="175" t="s">
        <v>106</v>
      </c>
      <c r="F320" s="133" t="s">
        <v>900</v>
      </c>
      <c r="G320" s="126"/>
      <c r="H320" s="126"/>
      <c r="I320" s="126"/>
      <c r="J320" s="127"/>
      <c r="K320" s="128">
        <f>$M$307*'Electricity EFs'!B14</f>
        <v>0.4633101291</v>
      </c>
      <c r="L320" s="175"/>
      <c r="M320" s="175"/>
      <c r="N320" s="149"/>
      <c r="O320" s="178"/>
      <c r="P320" s="179"/>
      <c r="Q320" s="116"/>
      <c r="R320" s="116"/>
      <c r="S320" s="116"/>
      <c r="T320" s="116"/>
      <c r="U320" s="116"/>
      <c r="V320" s="116"/>
      <c r="W320" s="116"/>
      <c r="X320" s="116"/>
      <c r="Y320" s="116"/>
      <c r="Z320" s="116"/>
    </row>
    <row r="321" ht="63.0" hidden="1" customHeight="1">
      <c r="A321" s="175"/>
      <c r="B321" s="167" t="s">
        <v>343</v>
      </c>
      <c r="C321" s="168" t="s">
        <v>387</v>
      </c>
      <c r="D321" s="175" t="s">
        <v>899</v>
      </c>
      <c r="E321" s="175" t="s">
        <v>106</v>
      </c>
      <c r="F321" s="133" t="s">
        <v>900</v>
      </c>
      <c r="G321" s="149" t="s">
        <v>901</v>
      </c>
      <c r="H321" s="175">
        <v>57.0</v>
      </c>
      <c r="I321" s="149" t="s">
        <v>800</v>
      </c>
      <c r="J321" s="180" t="s">
        <v>920</v>
      </c>
      <c r="K321" s="143"/>
      <c r="L321" s="175" t="s">
        <v>921</v>
      </c>
      <c r="M321" s="175">
        <v>0.45</v>
      </c>
      <c r="N321" s="149" t="s">
        <v>803</v>
      </c>
      <c r="O321" s="177" t="s">
        <v>904</v>
      </c>
      <c r="P321" s="179" t="s">
        <v>905</v>
      </c>
      <c r="Q321" s="116"/>
      <c r="R321" s="116"/>
      <c r="S321" s="116"/>
      <c r="T321" s="116"/>
      <c r="U321" s="116"/>
      <c r="V321" s="116"/>
      <c r="W321" s="116"/>
      <c r="X321" s="116"/>
      <c r="Y321" s="116"/>
      <c r="Z321" s="116"/>
    </row>
    <row r="322" ht="63.0" hidden="1" customHeight="1">
      <c r="A322" s="126" t="s">
        <v>98</v>
      </c>
      <c r="B322" s="167" t="s">
        <v>343</v>
      </c>
      <c r="C322" s="168" t="s">
        <v>387</v>
      </c>
      <c r="D322" s="175" t="s">
        <v>899</v>
      </c>
      <c r="E322" s="175" t="s">
        <v>106</v>
      </c>
      <c r="F322" s="133" t="s">
        <v>900</v>
      </c>
      <c r="G322" s="126"/>
      <c r="H322" s="126"/>
      <c r="I322" s="126"/>
      <c r="J322" s="127"/>
      <c r="K322" s="128">
        <f>$M$321*'Electricity EFs'!B2</f>
        <v>0.3759720024</v>
      </c>
      <c r="L322" s="175"/>
      <c r="M322" s="175"/>
      <c r="N322" s="149"/>
      <c r="O322" s="178"/>
      <c r="P322" s="179"/>
      <c r="Q322" s="116"/>
      <c r="R322" s="116"/>
      <c r="S322" s="116"/>
      <c r="T322" s="116"/>
      <c r="U322" s="116"/>
      <c r="V322" s="116"/>
      <c r="W322" s="116"/>
      <c r="X322" s="116"/>
      <c r="Y322" s="116"/>
      <c r="Z322" s="116"/>
    </row>
    <row r="323" ht="63.0" hidden="1" customHeight="1">
      <c r="A323" s="126" t="s">
        <v>816</v>
      </c>
      <c r="B323" s="167" t="s">
        <v>343</v>
      </c>
      <c r="C323" s="168" t="s">
        <v>387</v>
      </c>
      <c r="D323" s="175" t="s">
        <v>899</v>
      </c>
      <c r="E323" s="175" t="s">
        <v>106</v>
      </c>
      <c r="F323" s="133" t="s">
        <v>900</v>
      </c>
      <c r="G323" s="126"/>
      <c r="H323" s="126"/>
      <c r="I323" s="126"/>
      <c r="J323" s="127"/>
      <c r="K323" s="128">
        <f>$M$321*'Electricity EFs'!B3</f>
        <v>0.283176736</v>
      </c>
      <c r="L323" s="175"/>
      <c r="M323" s="175"/>
      <c r="N323" s="149"/>
      <c r="O323" s="178"/>
      <c r="P323" s="179"/>
      <c r="Q323" s="116"/>
      <c r="R323" s="116"/>
      <c r="S323" s="116"/>
      <c r="T323" s="116"/>
      <c r="U323" s="116"/>
      <c r="V323" s="116"/>
      <c r="W323" s="116"/>
      <c r="X323" s="116"/>
      <c r="Y323" s="116"/>
      <c r="Z323" s="116"/>
    </row>
    <row r="324" ht="63.0" hidden="1" customHeight="1">
      <c r="A324" s="126" t="s">
        <v>28</v>
      </c>
      <c r="B324" s="167" t="s">
        <v>343</v>
      </c>
      <c r="C324" s="168" t="s">
        <v>387</v>
      </c>
      <c r="D324" s="175" t="s">
        <v>899</v>
      </c>
      <c r="E324" s="175" t="s">
        <v>106</v>
      </c>
      <c r="F324" s="133" t="s">
        <v>900</v>
      </c>
      <c r="G324" s="126"/>
      <c r="H324" s="126"/>
      <c r="I324" s="126"/>
      <c r="J324" s="127"/>
      <c r="K324" s="128">
        <f>$M$321*'Electricity EFs'!B4</f>
        <v>0.3046211333</v>
      </c>
      <c r="L324" s="175"/>
      <c r="M324" s="175"/>
      <c r="N324" s="149"/>
      <c r="O324" s="178"/>
      <c r="P324" s="179"/>
      <c r="Q324" s="116"/>
      <c r="R324" s="116"/>
      <c r="S324" s="116"/>
      <c r="T324" s="116"/>
      <c r="U324" s="116"/>
      <c r="V324" s="116"/>
      <c r="W324" s="116"/>
      <c r="X324" s="116"/>
      <c r="Y324" s="116"/>
      <c r="Z324" s="116"/>
    </row>
    <row r="325" ht="63.0" hidden="1" customHeight="1">
      <c r="A325" s="126" t="s">
        <v>817</v>
      </c>
      <c r="B325" s="167" t="s">
        <v>343</v>
      </c>
      <c r="C325" s="168" t="s">
        <v>387</v>
      </c>
      <c r="D325" s="175" t="s">
        <v>899</v>
      </c>
      <c r="E325" s="175" t="s">
        <v>106</v>
      </c>
      <c r="F325" s="133" t="s">
        <v>900</v>
      </c>
      <c r="G325" s="126"/>
      <c r="H325" s="126"/>
      <c r="I325" s="126"/>
      <c r="J325" s="127"/>
      <c r="K325" s="128">
        <f>$M$321*'Electricity EFs'!B5</f>
        <v>0.297839183</v>
      </c>
      <c r="L325" s="175"/>
      <c r="M325" s="175"/>
      <c r="N325" s="149"/>
      <c r="O325" s="178"/>
      <c r="P325" s="179"/>
      <c r="Q325" s="116"/>
      <c r="R325" s="116"/>
      <c r="S325" s="116"/>
      <c r="T325" s="116"/>
      <c r="U325" s="116"/>
      <c r="V325" s="116"/>
      <c r="W325" s="116"/>
      <c r="X325" s="116"/>
      <c r="Y325" s="116"/>
      <c r="Z325" s="116"/>
    </row>
    <row r="326" ht="63.0" hidden="1" customHeight="1">
      <c r="A326" s="126" t="s">
        <v>818</v>
      </c>
      <c r="B326" s="167" t="s">
        <v>343</v>
      </c>
      <c r="C326" s="168" t="s">
        <v>387</v>
      </c>
      <c r="D326" s="175" t="s">
        <v>899</v>
      </c>
      <c r="E326" s="175" t="s">
        <v>106</v>
      </c>
      <c r="F326" s="133" t="s">
        <v>900</v>
      </c>
      <c r="G326" s="126"/>
      <c r="H326" s="126"/>
      <c r="I326" s="126"/>
      <c r="J326" s="127"/>
      <c r="K326" s="128">
        <f>$M$321*'Electricity EFs'!B6</f>
        <v>0.03465801113</v>
      </c>
      <c r="L326" s="175"/>
      <c r="M326" s="175"/>
      <c r="N326" s="149"/>
      <c r="O326" s="178"/>
      <c r="P326" s="179"/>
      <c r="Q326" s="116"/>
      <c r="R326" s="116"/>
      <c r="S326" s="116"/>
      <c r="T326" s="116"/>
      <c r="U326" s="116"/>
      <c r="V326" s="116"/>
      <c r="W326" s="116"/>
      <c r="X326" s="116"/>
      <c r="Y326" s="116"/>
      <c r="Z326" s="116"/>
    </row>
    <row r="327" ht="63.0" hidden="1" customHeight="1">
      <c r="A327" s="126" t="s">
        <v>819</v>
      </c>
      <c r="B327" s="167" t="s">
        <v>343</v>
      </c>
      <c r="C327" s="168" t="s">
        <v>387</v>
      </c>
      <c r="D327" s="175" t="s">
        <v>899</v>
      </c>
      <c r="E327" s="175" t="s">
        <v>106</v>
      </c>
      <c r="F327" s="133" t="s">
        <v>900</v>
      </c>
      <c r="G327" s="126"/>
      <c r="H327" s="126"/>
      <c r="I327" s="126"/>
      <c r="J327" s="127"/>
      <c r="K327" s="128">
        <f>$M$321*'Electricity EFs'!B7</f>
        <v>0.1990341687</v>
      </c>
      <c r="L327" s="175"/>
      <c r="M327" s="175"/>
      <c r="N327" s="149"/>
      <c r="O327" s="178"/>
      <c r="P327" s="179"/>
      <c r="Q327" s="116"/>
      <c r="R327" s="116"/>
      <c r="S327" s="116"/>
      <c r="T327" s="116"/>
      <c r="U327" s="116"/>
      <c r="V327" s="116"/>
      <c r="W327" s="116"/>
      <c r="X327" s="116"/>
      <c r="Y327" s="116"/>
      <c r="Z327" s="116"/>
    </row>
    <row r="328" ht="63.0" hidden="1" customHeight="1">
      <c r="A328" s="126" t="s">
        <v>820</v>
      </c>
      <c r="B328" s="167" t="s">
        <v>343</v>
      </c>
      <c r="C328" s="168" t="s">
        <v>387</v>
      </c>
      <c r="D328" s="175" t="s">
        <v>899</v>
      </c>
      <c r="E328" s="175" t="s">
        <v>106</v>
      </c>
      <c r="F328" s="133" t="s">
        <v>900</v>
      </c>
      <c r="G328" s="126"/>
      <c r="H328" s="126"/>
      <c r="I328" s="126"/>
      <c r="J328" s="127"/>
      <c r="K328" s="128">
        <f>$M$321*'Electricity EFs'!B8</f>
        <v>0.4320826982</v>
      </c>
      <c r="L328" s="175"/>
      <c r="M328" s="175"/>
      <c r="N328" s="149"/>
      <c r="O328" s="178"/>
      <c r="P328" s="179"/>
      <c r="Q328" s="116"/>
      <c r="R328" s="116"/>
      <c r="S328" s="116"/>
      <c r="T328" s="116"/>
      <c r="U328" s="116"/>
      <c r="V328" s="116"/>
      <c r="W328" s="116"/>
      <c r="X328" s="116"/>
      <c r="Y328" s="116"/>
      <c r="Z328" s="116"/>
    </row>
    <row r="329" ht="63.0" hidden="1" customHeight="1">
      <c r="A329" s="126" t="s">
        <v>821</v>
      </c>
      <c r="B329" s="167" t="s">
        <v>343</v>
      </c>
      <c r="C329" s="168" t="s">
        <v>387</v>
      </c>
      <c r="D329" s="175" t="s">
        <v>899</v>
      </c>
      <c r="E329" s="175" t="s">
        <v>106</v>
      </c>
      <c r="F329" s="133" t="s">
        <v>900</v>
      </c>
      <c r="G329" s="126"/>
      <c r="H329" s="126"/>
      <c r="I329" s="126"/>
      <c r="J329" s="127"/>
      <c r="K329" s="128">
        <f>$M$321*'Electricity EFs'!B9</f>
        <v>0.09085971747</v>
      </c>
      <c r="L329" s="175"/>
      <c r="M329" s="175"/>
      <c r="N329" s="149"/>
      <c r="O329" s="178"/>
      <c r="P329" s="179"/>
      <c r="Q329" s="116"/>
      <c r="R329" s="116"/>
      <c r="S329" s="116"/>
      <c r="T329" s="116"/>
      <c r="U329" s="116"/>
      <c r="V329" s="116"/>
      <c r="W329" s="116"/>
      <c r="X329" s="116"/>
      <c r="Y329" s="116"/>
      <c r="Z329" s="116"/>
    </row>
    <row r="330" ht="63.0" hidden="1" customHeight="1">
      <c r="A330" s="126" t="s">
        <v>822</v>
      </c>
      <c r="B330" s="167" t="s">
        <v>343</v>
      </c>
      <c r="C330" s="168" t="s">
        <v>387</v>
      </c>
      <c r="D330" s="175" t="s">
        <v>899</v>
      </c>
      <c r="E330" s="175" t="s">
        <v>106</v>
      </c>
      <c r="F330" s="133" t="s">
        <v>900</v>
      </c>
      <c r="G330" s="126"/>
      <c r="H330" s="126"/>
      <c r="I330" s="126"/>
      <c r="J330" s="127"/>
      <c r="K330" s="128">
        <f>$M$321*'Electricity EFs'!B10</f>
        <v>0.3467577922</v>
      </c>
      <c r="L330" s="175"/>
      <c r="M330" s="175"/>
      <c r="N330" s="149"/>
      <c r="O330" s="178"/>
      <c r="P330" s="179"/>
      <c r="Q330" s="116"/>
      <c r="R330" s="116"/>
      <c r="S330" s="116"/>
      <c r="T330" s="116"/>
      <c r="U330" s="116"/>
      <c r="V330" s="116"/>
      <c r="W330" s="116"/>
      <c r="X330" s="116"/>
      <c r="Y330" s="116"/>
      <c r="Z330" s="116"/>
    </row>
    <row r="331" ht="63.0" hidden="1" customHeight="1">
      <c r="A331" s="126" t="s">
        <v>823</v>
      </c>
      <c r="B331" s="167" t="s">
        <v>343</v>
      </c>
      <c r="C331" s="168" t="s">
        <v>387</v>
      </c>
      <c r="D331" s="175" t="s">
        <v>899</v>
      </c>
      <c r="E331" s="175" t="s">
        <v>106</v>
      </c>
      <c r="F331" s="133" t="s">
        <v>900</v>
      </c>
      <c r="G331" s="126"/>
      <c r="H331" s="126"/>
      <c r="I331" s="126"/>
      <c r="J331" s="127"/>
      <c r="K331" s="128">
        <f>$M$321*'Electricity EFs'!B11</f>
        <v>0.2170543986</v>
      </c>
      <c r="L331" s="175"/>
      <c r="M331" s="175"/>
      <c r="N331" s="149"/>
      <c r="O331" s="178"/>
      <c r="P331" s="179"/>
      <c r="Q331" s="116"/>
      <c r="R331" s="116"/>
      <c r="S331" s="116"/>
      <c r="T331" s="116"/>
      <c r="U331" s="116"/>
      <c r="V331" s="116"/>
      <c r="W331" s="116"/>
      <c r="X331" s="116"/>
      <c r="Y331" s="116"/>
      <c r="Z331" s="116"/>
    </row>
    <row r="332" ht="63.0" hidden="1" customHeight="1">
      <c r="A332" s="126" t="s">
        <v>142</v>
      </c>
      <c r="B332" s="167" t="s">
        <v>343</v>
      </c>
      <c r="C332" s="168" t="s">
        <v>387</v>
      </c>
      <c r="D332" s="175" t="s">
        <v>899</v>
      </c>
      <c r="E332" s="175" t="s">
        <v>106</v>
      </c>
      <c r="F332" s="133" t="s">
        <v>900</v>
      </c>
      <c r="G332" s="126"/>
      <c r="H332" s="126"/>
      <c r="I332" s="126"/>
      <c r="J332" s="127"/>
      <c r="K332" s="128">
        <f>$M$321*'Electricity EFs'!B12</f>
        <v>0.6469320485</v>
      </c>
      <c r="L332" s="175"/>
      <c r="M332" s="175"/>
      <c r="N332" s="149"/>
      <c r="O332" s="178"/>
      <c r="P332" s="179"/>
      <c r="Q332" s="116"/>
      <c r="R332" s="116"/>
      <c r="S332" s="116"/>
      <c r="T332" s="116"/>
      <c r="U332" s="116"/>
      <c r="V332" s="116"/>
      <c r="W332" s="116"/>
      <c r="X332" s="116"/>
      <c r="Y332" s="116"/>
      <c r="Z332" s="116"/>
    </row>
    <row r="333" ht="63.0" hidden="1" customHeight="1">
      <c r="A333" s="126" t="s">
        <v>824</v>
      </c>
      <c r="B333" s="167" t="s">
        <v>343</v>
      </c>
      <c r="C333" s="168" t="s">
        <v>387</v>
      </c>
      <c r="D333" s="175" t="s">
        <v>899</v>
      </c>
      <c r="E333" s="175" t="s">
        <v>106</v>
      </c>
      <c r="F333" s="133" t="s">
        <v>900</v>
      </c>
      <c r="G333" s="126"/>
      <c r="H333" s="126"/>
      <c r="I333" s="126"/>
      <c r="J333" s="127"/>
      <c r="K333" s="128">
        <f>$M$321*'Electricity EFs'!B13</f>
        <v>0.1262190819</v>
      </c>
      <c r="L333" s="175"/>
      <c r="M333" s="175"/>
      <c r="N333" s="149"/>
      <c r="O333" s="178"/>
      <c r="P333" s="179"/>
      <c r="Q333" s="116"/>
      <c r="R333" s="116"/>
      <c r="S333" s="116"/>
      <c r="T333" s="116"/>
      <c r="U333" s="116"/>
      <c r="V333" s="116"/>
      <c r="W333" s="116"/>
      <c r="X333" s="116"/>
      <c r="Y333" s="116"/>
      <c r="Z333" s="116"/>
    </row>
    <row r="334" ht="63.0" hidden="1" customHeight="1">
      <c r="A334" s="126" t="s">
        <v>13</v>
      </c>
      <c r="B334" s="167" t="s">
        <v>343</v>
      </c>
      <c r="C334" s="168" t="s">
        <v>387</v>
      </c>
      <c r="D334" s="175" t="s">
        <v>899</v>
      </c>
      <c r="E334" s="175" t="s">
        <v>106</v>
      </c>
      <c r="F334" s="133" t="s">
        <v>900</v>
      </c>
      <c r="G334" s="126"/>
      <c r="H334" s="126"/>
      <c r="I334" s="126"/>
      <c r="J334" s="127"/>
      <c r="K334" s="128">
        <f>$M$321*'Electricity EFs'!B14</f>
        <v>0.4633101291</v>
      </c>
      <c r="L334" s="175"/>
      <c r="M334" s="175"/>
      <c r="N334" s="149"/>
      <c r="O334" s="178"/>
      <c r="P334" s="179"/>
      <c r="Q334" s="116"/>
      <c r="R334" s="116"/>
      <c r="S334" s="116"/>
      <c r="T334" s="116"/>
      <c r="U334" s="116"/>
      <c r="V334" s="116"/>
      <c r="W334" s="116"/>
      <c r="X334" s="116"/>
      <c r="Y334" s="116"/>
      <c r="Z334" s="116"/>
    </row>
    <row r="335" ht="63.0" hidden="1" customHeight="1">
      <c r="A335" s="175"/>
      <c r="B335" s="167" t="s">
        <v>343</v>
      </c>
      <c r="C335" s="168" t="s">
        <v>393</v>
      </c>
      <c r="D335" s="175" t="s">
        <v>899</v>
      </c>
      <c r="E335" s="175" t="s">
        <v>106</v>
      </c>
      <c r="F335" s="133" t="s">
        <v>900</v>
      </c>
      <c r="G335" s="149" t="s">
        <v>901</v>
      </c>
      <c r="H335" s="175">
        <v>57.0</v>
      </c>
      <c r="I335" s="149" t="s">
        <v>800</v>
      </c>
      <c r="J335" s="180" t="s">
        <v>922</v>
      </c>
      <c r="K335" s="143"/>
      <c r="L335" s="175" t="s">
        <v>923</v>
      </c>
      <c r="M335" s="175">
        <v>0.45</v>
      </c>
      <c r="N335" s="149" t="s">
        <v>803</v>
      </c>
      <c r="O335" s="177" t="s">
        <v>904</v>
      </c>
      <c r="P335" s="179" t="s">
        <v>905</v>
      </c>
      <c r="Q335" s="116"/>
      <c r="R335" s="116"/>
      <c r="S335" s="116"/>
      <c r="T335" s="116"/>
      <c r="U335" s="116"/>
      <c r="V335" s="116"/>
      <c r="W335" s="116"/>
      <c r="X335" s="116"/>
      <c r="Y335" s="116"/>
      <c r="Z335" s="116"/>
    </row>
    <row r="336" ht="63.0" hidden="1" customHeight="1">
      <c r="A336" s="126" t="s">
        <v>98</v>
      </c>
      <c r="B336" s="167" t="s">
        <v>343</v>
      </c>
      <c r="C336" s="168" t="s">
        <v>393</v>
      </c>
      <c r="D336" s="175" t="s">
        <v>899</v>
      </c>
      <c r="E336" s="175" t="s">
        <v>106</v>
      </c>
      <c r="F336" s="133" t="s">
        <v>900</v>
      </c>
      <c r="G336" s="126"/>
      <c r="H336" s="126"/>
      <c r="I336" s="126"/>
      <c r="J336" s="127"/>
      <c r="K336" s="128">
        <f>$M$335*'Electricity EFs'!B2</f>
        <v>0.3759720024</v>
      </c>
      <c r="L336" s="175"/>
      <c r="M336" s="175"/>
      <c r="N336" s="149"/>
      <c r="O336" s="178"/>
      <c r="P336" s="179"/>
      <c r="Q336" s="116"/>
      <c r="R336" s="116"/>
      <c r="S336" s="116"/>
      <c r="T336" s="116"/>
      <c r="U336" s="116"/>
      <c r="V336" s="116"/>
      <c r="W336" s="116"/>
      <c r="X336" s="116"/>
      <c r="Y336" s="116"/>
      <c r="Z336" s="116"/>
    </row>
    <row r="337" ht="63.0" hidden="1" customHeight="1">
      <c r="A337" s="126" t="s">
        <v>816</v>
      </c>
      <c r="B337" s="167" t="s">
        <v>343</v>
      </c>
      <c r="C337" s="168" t="s">
        <v>393</v>
      </c>
      <c r="D337" s="175" t="s">
        <v>899</v>
      </c>
      <c r="E337" s="175" t="s">
        <v>106</v>
      </c>
      <c r="F337" s="133" t="s">
        <v>900</v>
      </c>
      <c r="G337" s="126"/>
      <c r="H337" s="126"/>
      <c r="I337" s="126"/>
      <c r="J337" s="127"/>
      <c r="K337" s="128">
        <f>$M$335*'Electricity EFs'!B3</f>
        <v>0.283176736</v>
      </c>
      <c r="L337" s="175"/>
      <c r="M337" s="175"/>
      <c r="N337" s="149"/>
      <c r="O337" s="178"/>
      <c r="P337" s="179"/>
      <c r="Q337" s="116"/>
      <c r="R337" s="116"/>
      <c r="S337" s="116"/>
      <c r="T337" s="116"/>
      <c r="U337" s="116"/>
      <c r="V337" s="116"/>
      <c r="W337" s="116"/>
      <c r="X337" s="116"/>
      <c r="Y337" s="116"/>
      <c r="Z337" s="116"/>
    </row>
    <row r="338" ht="63.0" hidden="1" customHeight="1">
      <c r="A338" s="126" t="s">
        <v>28</v>
      </c>
      <c r="B338" s="167" t="s">
        <v>343</v>
      </c>
      <c r="C338" s="168" t="s">
        <v>393</v>
      </c>
      <c r="D338" s="175" t="s">
        <v>899</v>
      </c>
      <c r="E338" s="175" t="s">
        <v>106</v>
      </c>
      <c r="F338" s="133" t="s">
        <v>900</v>
      </c>
      <c r="G338" s="126"/>
      <c r="H338" s="126"/>
      <c r="I338" s="126"/>
      <c r="J338" s="127"/>
      <c r="K338" s="128">
        <f>$M$335*'Electricity EFs'!B4</f>
        <v>0.3046211333</v>
      </c>
      <c r="L338" s="175"/>
      <c r="M338" s="175"/>
      <c r="N338" s="149"/>
      <c r="O338" s="178"/>
      <c r="P338" s="179"/>
      <c r="Q338" s="116"/>
      <c r="R338" s="116"/>
      <c r="S338" s="116"/>
      <c r="T338" s="116"/>
      <c r="U338" s="116"/>
      <c r="V338" s="116"/>
      <c r="W338" s="116"/>
      <c r="X338" s="116"/>
      <c r="Y338" s="116"/>
      <c r="Z338" s="116"/>
    </row>
    <row r="339" ht="63.0" hidden="1" customHeight="1">
      <c r="A339" s="126" t="s">
        <v>817</v>
      </c>
      <c r="B339" s="167" t="s">
        <v>343</v>
      </c>
      <c r="C339" s="168" t="s">
        <v>393</v>
      </c>
      <c r="D339" s="175" t="s">
        <v>899</v>
      </c>
      <c r="E339" s="175" t="s">
        <v>106</v>
      </c>
      <c r="F339" s="133" t="s">
        <v>900</v>
      </c>
      <c r="G339" s="126"/>
      <c r="H339" s="126"/>
      <c r="I339" s="126"/>
      <c r="J339" s="127"/>
      <c r="K339" s="128">
        <f>$M$335*'Electricity EFs'!B5</f>
        <v>0.297839183</v>
      </c>
      <c r="L339" s="175"/>
      <c r="M339" s="175"/>
      <c r="N339" s="149"/>
      <c r="O339" s="178"/>
      <c r="P339" s="179"/>
      <c r="Q339" s="116"/>
      <c r="R339" s="116"/>
      <c r="S339" s="116"/>
      <c r="T339" s="116"/>
      <c r="U339" s="116"/>
      <c r="V339" s="116"/>
      <c r="W339" s="116"/>
      <c r="X339" s="116"/>
      <c r="Y339" s="116"/>
      <c r="Z339" s="116"/>
    </row>
    <row r="340" ht="63.0" hidden="1" customHeight="1">
      <c r="A340" s="126" t="s">
        <v>818</v>
      </c>
      <c r="B340" s="167" t="s">
        <v>343</v>
      </c>
      <c r="C340" s="168" t="s">
        <v>393</v>
      </c>
      <c r="D340" s="175" t="s">
        <v>899</v>
      </c>
      <c r="E340" s="175" t="s">
        <v>106</v>
      </c>
      <c r="F340" s="133" t="s">
        <v>900</v>
      </c>
      <c r="G340" s="126"/>
      <c r="H340" s="126"/>
      <c r="I340" s="126"/>
      <c r="J340" s="127"/>
      <c r="K340" s="128">
        <f>$M$335*'Electricity EFs'!B6</f>
        <v>0.03465801113</v>
      </c>
      <c r="L340" s="175"/>
      <c r="M340" s="175"/>
      <c r="N340" s="149"/>
      <c r="O340" s="178"/>
      <c r="P340" s="179"/>
      <c r="Q340" s="116"/>
      <c r="R340" s="116"/>
      <c r="S340" s="116"/>
      <c r="T340" s="116"/>
      <c r="U340" s="116"/>
      <c r="V340" s="116"/>
      <c r="W340" s="116"/>
      <c r="X340" s="116"/>
      <c r="Y340" s="116"/>
      <c r="Z340" s="116"/>
    </row>
    <row r="341" ht="63.0" hidden="1" customHeight="1">
      <c r="A341" s="126" t="s">
        <v>819</v>
      </c>
      <c r="B341" s="167" t="s">
        <v>343</v>
      </c>
      <c r="C341" s="168" t="s">
        <v>393</v>
      </c>
      <c r="D341" s="175" t="s">
        <v>899</v>
      </c>
      <c r="E341" s="175" t="s">
        <v>106</v>
      </c>
      <c r="F341" s="133" t="s">
        <v>900</v>
      </c>
      <c r="G341" s="126"/>
      <c r="H341" s="126"/>
      <c r="I341" s="126"/>
      <c r="J341" s="127"/>
      <c r="K341" s="128">
        <f>$M$335*'Electricity EFs'!B7</f>
        <v>0.1990341687</v>
      </c>
      <c r="L341" s="175"/>
      <c r="M341" s="175"/>
      <c r="N341" s="149"/>
      <c r="O341" s="178"/>
      <c r="P341" s="179"/>
      <c r="Q341" s="116"/>
      <c r="R341" s="116"/>
      <c r="S341" s="116"/>
      <c r="T341" s="116"/>
      <c r="U341" s="116"/>
      <c r="V341" s="116"/>
      <c r="W341" s="116"/>
      <c r="X341" s="116"/>
      <c r="Y341" s="116"/>
      <c r="Z341" s="116"/>
    </row>
    <row r="342" ht="63.0" hidden="1" customHeight="1">
      <c r="A342" s="126" t="s">
        <v>820</v>
      </c>
      <c r="B342" s="167" t="s">
        <v>343</v>
      </c>
      <c r="C342" s="168" t="s">
        <v>393</v>
      </c>
      <c r="D342" s="175" t="s">
        <v>899</v>
      </c>
      <c r="E342" s="175" t="s">
        <v>106</v>
      </c>
      <c r="F342" s="133" t="s">
        <v>900</v>
      </c>
      <c r="G342" s="126"/>
      <c r="H342" s="126"/>
      <c r="I342" s="126"/>
      <c r="J342" s="127"/>
      <c r="K342" s="128">
        <f>$M$335*'Electricity EFs'!B8</f>
        <v>0.4320826982</v>
      </c>
      <c r="L342" s="175"/>
      <c r="M342" s="175"/>
      <c r="N342" s="149"/>
      <c r="O342" s="178"/>
      <c r="P342" s="179"/>
      <c r="Q342" s="116"/>
      <c r="R342" s="116"/>
      <c r="S342" s="116"/>
      <c r="T342" s="116"/>
      <c r="U342" s="116"/>
      <c r="V342" s="116"/>
      <c r="W342" s="116"/>
      <c r="X342" s="116"/>
      <c r="Y342" s="116"/>
      <c r="Z342" s="116"/>
    </row>
    <row r="343" ht="63.0" hidden="1" customHeight="1">
      <c r="A343" s="126" t="s">
        <v>821</v>
      </c>
      <c r="B343" s="167" t="s">
        <v>343</v>
      </c>
      <c r="C343" s="168" t="s">
        <v>393</v>
      </c>
      <c r="D343" s="175" t="s">
        <v>899</v>
      </c>
      <c r="E343" s="175" t="s">
        <v>106</v>
      </c>
      <c r="F343" s="133" t="s">
        <v>900</v>
      </c>
      <c r="G343" s="126"/>
      <c r="H343" s="126"/>
      <c r="I343" s="126"/>
      <c r="J343" s="127"/>
      <c r="K343" s="128">
        <f>$M$335*'Electricity EFs'!B9</f>
        <v>0.09085971747</v>
      </c>
      <c r="L343" s="175"/>
      <c r="M343" s="175"/>
      <c r="N343" s="149"/>
      <c r="O343" s="178"/>
      <c r="P343" s="179"/>
      <c r="Q343" s="116"/>
      <c r="R343" s="116"/>
      <c r="S343" s="116"/>
      <c r="T343" s="116"/>
      <c r="U343" s="116"/>
      <c r="V343" s="116"/>
      <c r="W343" s="116"/>
      <c r="X343" s="116"/>
      <c r="Y343" s="116"/>
      <c r="Z343" s="116"/>
    </row>
    <row r="344" ht="63.0" hidden="1" customHeight="1">
      <c r="A344" s="126" t="s">
        <v>822</v>
      </c>
      <c r="B344" s="167" t="s">
        <v>343</v>
      </c>
      <c r="C344" s="168" t="s">
        <v>393</v>
      </c>
      <c r="D344" s="175" t="s">
        <v>899</v>
      </c>
      <c r="E344" s="175" t="s">
        <v>106</v>
      </c>
      <c r="F344" s="133" t="s">
        <v>900</v>
      </c>
      <c r="G344" s="126"/>
      <c r="H344" s="126"/>
      <c r="I344" s="126"/>
      <c r="J344" s="127"/>
      <c r="K344" s="128">
        <f>$M$335*'Electricity EFs'!B10</f>
        <v>0.3467577922</v>
      </c>
      <c r="L344" s="175"/>
      <c r="M344" s="175"/>
      <c r="N344" s="149"/>
      <c r="O344" s="178"/>
      <c r="P344" s="179"/>
      <c r="Q344" s="116"/>
      <c r="R344" s="116"/>
      <c r="S344" s="116"/>
      <c r="T344" s="116"/>
      <c r="U344" s="116"/>
      <c r="V344" s="116"/>
      <c r="W344" s="116"/>
      <c r="X344" s="116"/>
      <c r="Y344" s="116"/>
      <c r="Z344" s="116"/>
    </row>
    <row r="345" ht="63.0" hidden="1" customHeight="1">
      <c r="A345" s="126" t="s">
        <v>823</v>
      </c>
      <c r="B345" s="167" t="s">
        <v>343</v>
      </c>
      <c r="C345" s="168" t="s">
        <v>393</v>
      </c>
      <c r="D345" s="175" t="s">
        <v>899</v>
      </c>
      <c r="E345" s="175" t="s">
        <v>106</v>
      </c>
      <c r="F345" s="133" t="s">
        <v>900</v>
      </c>
      <c r="G345" s="126"/>
      <c r="H345" s="126"/>
      <c r="I345" s="126"/>
      <c r="J345" s="127"/>
      <c r="K345" s="128">
        <f>$M$335*'Electricity EFs'!B11</f>
        <v>0.2170543986</v>
      </c>
      <c r="L345" s="175"/>
      <c r="M345" s="175"/>
      <c r="N345" s="149"/>
      <c r="O345" s="178"/>
      <c r="P345" s="179"/>
      <c r="Q345" s="116"/>
      <c r="R345" s="116"/>
      <c r="S345" s="116"/>
      <c r="T345" s="116"/>
      <c r="U345" s="116"/>
      <c r="V345" s="116"/>
      <c r="W345" s="116"/>
      <c r="X345" s="116"/>
      <c r="Y345" s="116"/>
      <c r="Z345" s="116"/>
    </row>
    <row r="346" ht="63.0" hidden="1" customHeight="1">
      <c r="A346" s="126" t="s">
        <v>142</v>
      </c>
      <c r="B346" s="167" t="s">
        <v>343</v>
      </c>
      <c r="C346" s="168" t="s">
        <v>393</v>
      </c>
      <c r="D346" s="175" t="s">
        <v>899</v>
      </c>
      <c r="E346" s="175" t="s">
        <v>106</v>
      </c>
      <c r="F346" s="133" t="s">
        <v>900</v>
      </c>
      <c r="G346" s="126"/>
      <c r="H346" s="126"/>
      <c r="I346" s="126"/>
      <c r="J346" s="127"/>
      <c r="K346" s="128">
        <f>$M$335*'Electricity EFs'!B12</f>
        <v>0.6469320485</v>
      </c>
      <c r="L346" s="175"/>
      <c r="M346" s="175"/>
      <c r="N346" s="149"/>
      <c r="O346" s="178"/>
      <c r="P346" s="179"/>
      <c r="Q346" s="116"/>
      <c r="R346" s="116"/>
      <c r="S346" s="116"/>
      <c r="T346" s="116"/>
      <c r="U346" s="116"/>
      <c r="V346" s="116"/>
      <c r="W346" s="116"/>
      <c r="X346" s="116"/>
      <c r="Y346" s="116"/>
      <c r="Z346" s="116"/>
    </row>
    <row r="347" ht="63.0" hidden="1" customHeight="1">
      <c r="A347" s="126" t="s">
        <v>824</v>
      </c>
      <c r="B347" s="167" t="s">
        <v>343</v>
      </c>
      <c r="C347" s="168" t="s">
        <v>393</v>
      </c>
      <c r="D347" s="175" t="s">
        <v>899</v>
      </c>
      <c r="E347" s="175" t="s">
        <v>106</v>
      </c>
      <c r="F347" s="133" t="s">
        <v>900</v>
      </c>
      <c r="G347" s="126"/>
      <c r="H347" s="126"/>
      <c r="I347" s="126"/>
      <c r="J347" s="127"/>
      <c r="K347" s="128">
        <f>$M$335*'Electricity EFs'!B13</f>
        <v>0.1262190819</v>
      </c>
      <c r="L347" s="175"/>
      <c r="M347" s="175"/>
      <c r="N347" s="149"/>
      <c r="O347" s="178"/>
      <c r="P347" s="179"/>
      <c r="Q347" s="116"/>
      <c r="R347" s="116"/>
      <c r="S347" s="116"/>
      <c r="T347" s="116"/>
      <c r="U347" s="116"/>
      <c r="V347" s="116"/>
      <c r="W347" s="116"/>
      <c r="X347" s="116"/>
      <c r="Y347" s="116"/>
      <c r="Z347" s="116"/>
    </row>
    <row r="348" ht="63.0" hidden="1" customHeight="1">
      <c r="A348" s="126" t="s">
        <v>13</v>
      </c>
      <c r="B348" s="167" t="s">
        <v>343</v>
      </c>
      <c r="C348" s="168" t="s">
        <v>393</v>
      </c>
      <c r="D348" s="175" t="s">
        <v>899</v>
      </c>
      <c r="E348" s="175" t="s">
        <v>106</v>
      </c>
      <c r="F348" s="133" t="s">
        <v>900</v>
      </c>
      <c r="G348" s="126"/>
      <c r="H348" s="126"/>
      <c r="I348" s="126"/>
      <c r="J348" s="127"/>
      <c r="K348" s="128">
        <f>$M$335*'Electricity EFs'!B14</f>
        <v>0.4633101291</v>
      </c>
      <c r="L348" s="175"/>
      <c r="M348" s="175"/>
      <c r="N348" s="149"/>
      <c r="O348" s="178"/>
      <c r="P348" s="179"/>
      <c r="Q348" s="116"/>
      <c r="R348" s="116"/>
      <c r="S348" s="116"/>
      <c r="T348" s="116"/>
      <c r="U348" s="116"/>
      <c r="V348" s="116"/>
      <c r="W348" s="116"/>
      <c r="X348" s="116"/>
      <c r="Y348" s="116"/>
      <c r="Z348" s="116"/>
    </row>
    <row r="349" ht="63.0" hidden="1" customHeight="1">
      <c r="A349" s="175"/>
      <c r="B349" s="167" t="s">
        <v>343</v>
      </c>
      <c r="C349" s="168" t="s">
        <v>399</v>
      </c>
      <c r="D349" s="175" t="s">
        <v>899</v>
      </c>
      <c r="E349" s="175" t="s">
        <v>106</v>
      </c>
      <c r="F349" s="133" t="s">
        <v>900</v>
      </c>
      <c r="G349" s="149" t="s">
        <v>901</v>
      </c>
      <c r="H349" s="175">
        <v>57.0</v>
      </c>
      <c r="I349" s="149" t="s">
        <v>800</v>
      </c>
      <c r="J349" s="180" t="s">
        <v>924</v>
      </c>
      <c r="K349" s="143"/>
      <c r="L349" s="175" t="s">
        <v>925</v>
      </c>
      <c r="M349" s="175">
        <v>0.45</v>
      </c>
      <c r="N349" s="149" t="s">
        <v>803</v>
      </c>
      <c r="O349" s="177" t="s">
        <v>904</v>
      </c>
      <c r="P349" s="179" t="s">
        <v>905</v>
      </c>
      <c r="Q349" s="116"/>
      <c r="R349" s="116"/>
      <c r="S349" s="116"/>
      <c r="T349" s="116"/>
      <c r="U349" s="116"/>
      <c r="V349" s="116"/>
      <c r="W349" s="116"/>
      <c r="X349" s="116"/>
      <c r="Y349" s="116"/>
      <c r="Z349" s="116"/>
    </row>
    <row r="350" ht="63.0" hidden="1" customHeight="1">
      <c r="A350" s="126" t="s">
        <v>98</v>
      </c>
      <c r="B350" s="167" t="s">
        <v>343</v>
      </c>
      <c r="C350" s="168" t="s">
        <v>399</v>
      </c>
      <c r="D350" s="175" t="s">
        <v>899</v>
      </c>
      <c r="E350" s="175" t="s">
        <v>106</v>
      </c>
      <c r="F350" s="133" t="s">
        <v>900</v>
      </c>
      <c r="G350" s="126"/>
      <c r="H350" s="126"/>
      <c r="I350" s="126"/>
      <c r="J350" s="127"/>
      <c r="K350" s="128">
        <f>$M$349*'Electricity EFs'!B2</f>
        <v>0.3759720024</v>
      </c>
      <c r="L350" s="175"/>
      <c r="M350" s="175"/>
      <c r="N350" s="149"/>
      <c r="O350" s="178"/>
      <c r="P350" s="179"/>
      <c r="Q350" s="116"/>
      <c r="R350" s="116"/>
      <c r="S350" s="116"/>
      <c r="T350" s="116"/>
      <c r="U350" s="116"/>
      <c r="V350" s="116"/>
      <c r="W350" s="116"/>
      <c r="X350" s="116"/>
      <c r="Y350" s="116"/>
      <c r="Z350" s="116"/>
    </row>
    <row r="351" ht="63.0" hidden="1" customHeight="1">
      <c r="A351" s="126" t="s">
        <v>816</v>
      </c>
      <c r="B351" s="167" t="s">
        <v>343</v>
      </c>
      <c r="C351" s="168" t="s">
        <v>399</v>
      </c>
      <c r="D351" s="175" t="s">
        <v>899</v>
      </c>
      <c r="E351" s="175" t="s">
        <v>106</v>
      </c>
      <c r="F351" s="133" t="s">
        <v>900</v>
      </c>
      <c r="G351" s="126"/>
      <c r="H351" s="126"/>
      <c r="I351" s="126"/>
      <c r="J351" s="127"/>
      <c r="K351" s="128">
        <f>$M$349*'Electricity EFs'!B3</f>
        <v>0.283176736</v>
      </c>
      <c r="L351" s="175"/>
      <c r="M351" s="175"/>
      <c r="N351" s="149"/>
      <c r="O351" s="178"/>
      <c r="P351" s="179"/>
      <c r="Q351" s="116"/>
      <c r="R351" s="116"/>
      <c r="S351" s="116"/>
      <c r="T351" s="116"/>
      <c r="U351" s="116"/>
      <c r="V351" s="116"/>
      <c r="W351" s="116"/>
      <c r="X351" s="116"/>
      <c r="Y351" s="116"/>
      <c r="Z351" s="116"/>
    </row>
    <row r="352" ht="63.0" hidden="1" customHeight="1">
      <c r="A352" s="126" t="s">
        <v>28</v>
      </c>
      <c r="B352" s="167" t="s">
        <v>343</v>
      </c>
      <c r="C352" s="168" t="s">
        <v>399</v>
      </c>
      <c r="D352" s="175" t="s">
        <v>899</v>
      </c>
      <c r="E352" s="175" t="s">
        <v>106</v>
      </c>
      <c r="F352" s="133" t="s">
        <v>900</v>
      </c>
      <c r="G352" s="126"/>
      <c r="H352" s="126"/>
      <c r="I352" s="126"/>
      <c r="J352" s="127"/>
      <c r="K352" s="128">
        <f>$M$349*'Electricity EFs'!B4</f>
        <v>0.3046211333</v>
      </c>
      <c r="L352" s="175"/>
      <c r="M352" s="175"/>
      <c r="N352" s="149"/>
      <c r="O352" s="178"/>
      <c r="P352" s="179"/>
      <c r="Q352" s="116"/>
      <c r="R352" s="116"/>
      <c r="S352" s="116"/>
      <c r="T352" s="116"/>
      <c r="U352" s="116"/>
      <c r="V352" s="116"/>
      <c r="W352" s="116"/>
      <c r="X352" s="116"/>
      <c r="Y352" s="116"/>
      <c r="Z352" s="116"/>
    </row>
    <row r="353" ht="63.0" hidden="1" customHeight="1">
      <c r="A353" s="126" t="s">
        <v>817</v>
      </c>
      <c r="B353" s="167" t="s">
        <v>343</v>
      </c>
      <c r="C353" s="168" t="s">
        <v>399</v>
      </c>
      <c r="D353" s="175" t="s">
        <v>899</v>
      </c>
      <c r="E353" s="175" t="s">
        <v>106</v>
      </c>
      <c r="F353" s="133" t="s">
        <v>900</v>
      </c>
      <c r="G353" s="126"/>
      <c r="H353" s="126"/>
      <c r="I353" s="126"/>
      <c r="J353" s="127"/>
      <c r="K353" s="128">
        <f>$M$349*'Electricity EFs'!B5</f>
        <v>0.297839183</v>
      </c>
      <c r="L353" s="175"/>
      <c r="M353" s="175"/>
      <c r="N353" s="149"/>
      <c r="O353" s="178"/>
      <c r="P353" s="179"/>
      <c r="Q353" s="116"/>
      <c r="R353" s="116"/>
      <c r="S353" s="116"/>
      <c r="T353" s="116"/>
      <c r="U353" s="116"/>
      <c r="V353" s="116"/>
      <c r="W353" s="116"/>
      <c r="X353" s="116"/>
      <c r="Y353" s="116"/>
      <c r="Z353" s="116"/>
    </row>
    <row r="354" ht="63.0" hidden="1" customHeight="1">
      <c r="A354" s="126" t="s">
        <v>818</v>
      </c>
      <c r="B354" s="167" t="s">
        <v>343</v>
      </c>
      <c r="C354" s="168" t="s">
        <v>399</v>
      </c>
      <c r="D354" s="175" t="s">
        <v>899</v>
      </c>
      <c r="E354" s="175" t="s">
        <v>106</v>
      </c>
      <c r="F354" s="133" t="s">
        <v>900</v>
      </c>
      <c r="G354" s="126"/>
      <c r="H354" s="126"/>
      <c r="I354" s="126"/>
      <c r="J354" s="127"/>
      <c r="K354" s="128">
        <f>$M$349*'Electricity EFs'!B6</f>
        <v>0.03465801113</v>
      </c>
      <c r="L354" s="175"/>
      <c r="M354" s="175"/>
      <c r="N354" s="149"/>
      <c r="O354" s="178"/>
      <c r="P354" s="179"/>
      <c r="Q354" s="116"/>
      <c r="R354" s="116"/>
      <c r="S354" s="116"/>
      <c r="T354" s="116"/>
      <c r="U354" s="116"/>
      <c r="V354" s="116"/>
      <c r="W354" s="116"/>
      <c r="X354" s="116"/>
      <c r="Y354" s="116"/>
      <c r="Z354" s="116"/>
    </row>
    <row r="355" ht="63.0" hidden="1" customHeight="1">
      <c r="A355" s="126" t="s">
        <v>819</v>
      </c>
      <c r="B355" s="167" t="s">
        <v>343</v>
      </c>
      <c r="C355" s="168" t="s">
        <v>399</v>
      </c>
      <c r="D355" s="175" t="s">
        <v>899</v>
      </c>
      <c r="E355" s="175" t="s">
        <v>106</v>
      </c>
      <c r="F355" s="133" t="s">
        <v>900</v>
      </c>
      <c r="G355" s="126"/>
      <c r="H355" s="126"/>
      <c r="I355" s="126"/>
      <c r="J355" s="127"/>
      <c r="K355" s="128">
        <f>$M$349*'Electricity EFs'!B7</f>
        <v>0.1990341687</v>
      </c>
      <c r="L355" s="175"/>
      <c r="M355" s="175"/>
      <c r="N355" s="149"/>
      <c r="O355" s="178"/>
      <c r="P355" s="179"/>
      <c r="Q355" s="116"/>
      <c r="R355" s="116"/>
      <c r="S355" s="116"/>
      <c r="T355" s="116"/>
      <c r="U355" s="116"/>
      <c r="V355" s="116"/>
      <c r="W355" s="116"/>
      <c r="X355" s="116"/>
      <c r="Y355" s="116"/>
      <c r="Z355" s="116"/>
    </row>
    <row r="356" ht="63.0" hidden="1" customHeight="1">
      <c r="A356" s="126" t="s">
        <v>820</v>
      </c>
      <c r="B356" s="167" t="s">
        <v>343</v>
      </c>
      <c r="C356" s="168" t="s">
        <v>399</v>
      </c>
      <c r="D356" s="175" t="s">
        <v>899</v>
      </c>
      <c r="E356" s="175" t="s">
        <v>106</v>
      </c>
      <c r="F356" s="133" t="s">
        <v>900</v>
      </c>
      <c r="G356" s="126"/>
      <c r="H356" s="126"/>
      <c r="I356" s="126"/>
      <c r="J356" s="127"/>
      <c r="K356" s="128">
        <f>$M$349*'Electricity EFs'!B8</f>
        <v>0.4320826982</v>
      </c>
      <c r="L356" s="175"/>
      <c r="M356" s="175"/>
      <c r="N356" s="149"/>
      <c r="O356" s="178"/>
      <c r="P356" s="179"/>
      <c r="Q356" s="116"/>
      <c r="R356" s="116"/>
      <c r="S356" s="116"/>
      <c r="T356" s="116"/>
      <c r="U356" s="116"/>
      <c r="V356" s="116"/>
      <c r="W356" s="116"/>
      <c r="X356" s="116"/>
      <c r="Y356" s="116"/>
      <c r="Z356" s="116"/>
    </row>
    <row r="357" ht="63.0" hidden="1" customHeight="1">
      <c r="A357" s="126" t="s">
        <v>821</v>
      </c>
      <c r="B357" s="167" t="s">
        <v>343</v>
      </c>
      <c r="C357" s="168" t="s">
        <v>399</v>
      </c>
      <c r="D357" s="175" t="s">
        <v>899</v>
      </c>
      <c r="E357" s="175" t="s">
        <v>106</v>
      </c>
      <c r="F357" s="133" t="s">
        <v>900</v>
      </c>
      <c r="G357" s="126"/>
      <c r="H357" s="126"/>
      <c r="I357" s="126"/>
      <c r="J357" s="127"/>
      <c r="K357" s="128">
        <f>$M$349*'Electricity EFs'!B9</f>
        <v>0.09085971747</v>
      </c>
      <c r="L357" s="175"/>
      <c r="M357" s="175"/>
      <c r="N357" s="149"/>
      <c r="O357" s="178"/>
      <c r="P357" s="179"/>
      <c r="Q357" s="116"/>
      <c r="R357" s="116"/>
      <c r="S357" s="116"/>
      <c r="T357" s="116"/>
      <c r="U357" s="116"/>
      <c r="V357" s="116"/>
      <c r="W357" s="116"/>
      <c r="X357" s="116"/>
      <c r="Y357" s="116"/>
      <c r="Z357" s="116"/>
    </row>
    <row r="358" ht="63.0" hidden="1" customHeight="1">
      <c r="A358" s="126" t="s">
        <v>822</v>
      </c>
      <c r="B358" s="167" t="s">
        <v>343</v>
      </c>
      <c r="C358" s="168" t="s">
        <v>399</v>
      </c>
      <c r="D358" s="175" t="s">
        <v>899</v>
      </c>
      <c r="E358" s="175" t="s">
        <v>106</v>
      </c>
      <c r="F358" s="133" t="s">
        <v>900</v>
      </c>
      <c r="G358" s="126"/>
      <c r="H358" s="126"/>
      <c r="I358" s="126"/>
      <c r="J358" s="127"/>
      <c r="K358" s="128">
        <f>$M$349*'Electricity EFs'!B10</f>
        <v>0.3467577922</v>
      </c>
      <c r="L358" s="175"/>
      <c r="M358" s="175"/>
      <c r="N358" s="149"/>
      <c r="O358" s="178"/>
      <c r="P358" s="179"/>
      <c r="Q358" s="116"/>
      <c r="R358" s="116"/>
      <c r="S358" s="116"/>
      <c r="T358" s="116"/>
      <c r="U358" s="116"/>
      <c r="V358" s="116"/>
      <c r="W358" s="116"/>
      <c r="X358" s="116"/>
      <c r="Y358" s="116"/>
      <c r="Z358" s="116"/>
    </row>
    <row r="359" ht="63.0" hidden="1" customHeight="1">
      <c r="A359" s="126" t="s">
        <v>823</v>
      </c>
      <c r="B359" s="167" t="s">
        <v>343</v>
      </c>
      <c r="C359" s="168" t="s">
        <v>399</v>
      </c>
      <c r="D359" s="175" t="s">
        <v>899</v>
      </c>
      <c r="E359" s="175" t="s">
        <v>106</v>
      </c>
      <c r="F359" s="133" t="s">
        <v>900</v>
      </c>
      <c r="G359" s="126"/>
      <c r="H359" s="126"/>
      <c r="I359" s="126"/>
      <c r="J359" s="127"/>
      <c r="K359" s="128">
        <f>$M$349*'Electricity EFs'!B11</f>
        <v>0.2170543986</v>
      </c>
      <c r="L359" s="175"/>
      <c r="M359" s="175"/>
      <c r="N359" s="149"/>
      <c r="O359" s="178"/>
      <c r="P359" s="179"/>
      <c r="Q359" s="116"/>
      <c r="R359" s="116"/>
      <c r="S359" s="116"/>
      <c r="T359" s="116"/>
      <c r="U359" s="116"/>
      <c r="V359" s="116"/>
      <c r="W359" s="116"/>
      <c r="X359" s="116"/>
      <c r="Y359" s="116"/>
      <c r="Z359" s="116"/>
    </row>
    <row r="360" ht="63.0" hidden="1" customHeight="1">
      <c r="A360" s="126" t="s">
        <v>142</v>
      </c>
      <c r="B360" s="167" t="s">
        <v>343</v>
      </c>
      <c r="C360" s="168" t="s">
        <v>399</v>
      </c>
      <c r="D360" s="175" t="s">
        <v>899</v>
      </c>
      <c r="E360" s="175" t="s">
        <v>106</v>
      </c>
      <c r="F360" s="133" t="s">
        <v>900</v>
      </c>
      <c r="G360" s="126"/>
      <c r="H360" s="126"/>
      <c r="I360" s="126"/>
      <c r="J360" s="127"/>
      <c r="K360" s="128">
        <f>$M$349*'Electricity EFs'!B12</f>
        <v>0.6469320485</v>
      </c>
      <c r="L360" s="175"/>
      <c r="M360" s="175"/>
      <c r="N360" s="149"/>
      <c r="O360" s="178"/>
      <c r="P360" s="179"/>
      <c r="Q360" s="116"/>
      <c r="R360" s="116"/>
      <c r="S360" s="116"/>
      <c r="T360" s="116"/>
      <c r="U360" s="116"/>
      <c r="V360" s="116"/>
      <c r="W360" s="116"/>
      <c r="X360" s="116"/>
      <c r="Y360" s="116"/>
      <c r="Z360" s="116"/>
    </row>
    <row r="361" ht="63.0" hidden="1" customHeight="1">
      <c r="A361" s="126" t="s">
        <v>824</v>
      </c>
      <c r="B361" s="167" t="s">
        <v>343</v>
      </c>
      <c r="C361" s="168" t="s">
        <v>399</v>
      </c>
      <c r="D361" s="175" t="s">
        <v>899</v>
      </c>
      <c r="E361" s="175" t="s">
        <v>106</v>
      </c>
      <c r="F361" s="133" t="s">
        <v>900</v>
      </c>
      <c r="G361" s="126"/>
      <c r="H361" s="126"/>
      <c r="I361" s="126"/>
      <c r="J361" s="127"/>
      <c r="K361" s="128">
        <f>$M$349*'Electricity EFs'!B13</f>
        <v>0.1262190819</v>
      </c>
      <c r="L361" s="175"/>
      <c r="M361" s="175"/>
      <c r="N361" s="149"/>
      <c r="O361" s="178"/>
      <c r="P361" s="179"/>
      <c r="Q361" s="116"/>
      <c r="R361" s="116"/>
      <c r="S361" s="116"/>
      <c r="T361" s="116"/>
      <c r="U361" s="116"/>
      <c r="V361" s="116"/>
      <c r="W361" s="116"/>
      <c r="X361" s="116"/>
      <c r="Y361" s="116"/>
      <c r="Z361" s="116"/>
    </row>
    <row r="362" ht="63.0" hidden="1" customHeight="1">
      <c r="A362" s="126" t="s">
        <v>13</v>
      </c>
      <c r="B362" s="167" t="s">
        <v>343</v>
      </c>
      <c r="C362" s="168" t="s">
        <v>399</v>
      </c>
      <c r="D362" s="175" t="s">
        <v>899</v>
      </c>
      <c r="E362" s="175" t="s">
        <v>106</v>
      </c>
      <c r="F362" s="133" t="s">
        <v>900</v>
      </c>
      <c r="G362" s="126"/>
      <c r="H362" s="126"/>
      <c r="I362" s="126"/>
      <c r="J362" s="127"/>
      <c r="K362" s="128">
        <f>$M$349*'Electricity EFs'!B14</f>
        <v>0.4633101291</v>
      </c>
      <c r="L362" s="175"/>
      <c r="M362" s="175"/>
      <c r="N362" s="149"/>
      <c r="O362" s="178"/>
      <c r="P362" s="179"/>
      <c r="Q362" s="116"/>
      <c r="R362" s="116"/>
      <c r="S362" s="116"/>
      <c r="T362" s="116"/>
      <c r="U362" s="116"/>
      <c r="V362" s="116"/>
      <c r="W362" s="116"/>
      <c r="X362" s="116"/>
      <c r="Y362" s="116"/>
      <c r="Z362" s="116"/>
    </row>
    <row r="363" ht="63.0" hidden="1" customHeight="1">
      <c r="A363" s="175"/>
      <c r="B363" s="167" t="s">
        <v>343</v>
      </c>
      <c r="C363" s="168" t="s">
        <v>405</v>
      </c>
      <c r="D363" s="175" t="s">
        <v>899</v>
      </c>
      <c r="E363" s="175" t="s">
        <v>106</v>
      </c>
      <c r="F363" s="133" t="s">
        <v>900</v>
      </c>
      <c r="G363" s="149" t="s">
        <v>901</v>
      </c>
      <c r="H363" s="175">
        <v>57.0</v>
      </c>
      <c r="I363" s="149" t="s">
        <v>800</v>
      </c>
      <c r="J363" s="180" t="s">
        <v>926</v>
      </c>
      <c r="K363" s="143"/>
      <c r="L363" s="175" t="s">
        <v>927</v>
      </c>
      <c r="M363" s="175">
        <v>0.45</v>
      </c>
      <c r="N363" s="149" t="s">
        <v>803</v>
      </c>
      <c r="O363" s="177" t="s">
        <v>904</v>
      </c>
      <c r="P363" s="179" t="s">
        <v>905</v>
      </c>
      <c r="Q363" s="116"/>
      <c r="R363" s="116"/>
      <c r="S363" s="116"/>
      <c r="T363" s="116"/>
      <c r="U363" s="116"/>
      <c r="V363" s="116"/>
      <c r="W363" s="116"/>
      <c r="X363" s="116"/>
      <c r="Y363" s="116"/>
      <c r="Z363" s="116"/>
    </row>
    <row r="364" ht="63.0" hidden="1" customHeight="1">
      <c r="A364" s="126" t="s">
        <v>98</v>
      </c>
      <c r="B364" s="167" t="s">
        <v>343</v>
      </c>
      <c r="C364" s="168" t="s">
        <v>405</v>
      </c>
      <c r="D364" s="175" t="s">
        <v>899</v>
      </c>
      <c r="E364" s="175" t="s">
        <v>106</v>
      </c>
      <c r="F364" s="133" t="s">
        <v>900</v>
      </c>
      <c r="G364" s="126"/>
      <c r="H364" s="126"/>
      <c r="I364" s="126"/>
      <c r="J364" s="127"/>
      <c r="K364" s="128">
        <f>$M$363*'Electricity EFs'!B2</f>
        <v>0.3759720024</v>
      </c>
      <c r="L364" s="175"/>
      <c r="M364" s="175"/>
      <c r="N364" s="149"/>
      <c r="O364" s="178"/>
      <c r="P364" s="179"/>
      <c r="Q364" s="116"/>
      <c r="R364" s="116"/>
      <c r="S364" s="116"/>
      <c r="T364" s="116"/>
      <c r="U364" s="116"/>
      <c r="V364" s="116"/>
      <c r="W364" s="116"/>
      <c r="X364" s="116"/>
      <c r="Y364" s="116"/>
      <c r="Z364" s="116"/>
    </row>
    <row r="365" ht="63.0" hidden="1" customHeight="1">
      <c r="A365" s="126" t="s">
        <v>816</v>
      </c>
      <c r="B365" s="167" t="s">
        <v>343</v>
      </c>
      <c r="C365" s="168" t="s">
        <v>405</v>
      </c>
      <c r="D365" s="175" t="s">
        <v>899</v>
      </c>
      <c r="E365" s="175" t="s">
        <v>106</v>
      </c>
      <c r="F365" s="133" t="s">
        <v>900</v>
      </c>
      <c r="G365" s="126"/>
      <c r="H365" s="126"/>
      <c r="I365" s="126"/>
      <c r="J365" s="127"/>
      <c r="K365" s="128">
        <f>$M$363*'Electricity EFs'!B3</f>
        <v>0.283176736</v>
      </c>
      <c r="L365" s="175"/>
      <c r="M365" s="175"/>
      <c r="N365" s="149"/>
      <c r="O365" s="178"/>
      <c r="P365" s="179"/>
      <c r="Q365" s="116"/>
      <c r="R365" s="116"/>
      <c r="S365" s="116"/>
      <c r="T365" s="116"/>
      <c r="U365" s="116"/>
      <c r="V365" s="116"/>
      <c r="W365" s="116"/>
      <c r="X365" s="116"/>
      <c r="Y365" s="116"/>
      <c r="Z365" s="116"/>
    </row>
    <row r="366" ht="63.0" hidden="1" customHeight="1">
      <c r="A366" s="126" t="s">
        <v>28</v>
      </c>
      <c r="B366" s="167" t="s">
        <v>343</v>
      </c>
      <c r="C366" s="168" t="s">
        <v>405</v>
      </c>
      <c r="D366" s="175" t="s">
        <v>899</v>
      </c>
      <c r="E366" s="175" t="s">
        <v>106</v>
      </c>
      <c r="F366" s="133" t="s">
        <v>900</v>
      </c>
      <c r="G366" s="126"/>
      <c r="H366" s="126"/>
      <c r="I366" s="126"/>
      <c r="J366" s="127"/>
      <c r="K366" s="128">
        <f>$M$363*'Electricity EFs'!B4</f>
        <v>0.3046211333</v>
      </c>
      <c r="L366" s="175"/>
      <c r="M366" s="175"/>
      <c r="N366" s="149"/>
      <c r="O366" s="178"/>
      <c r="P366" s="179"/>
      <c r="Q366" s="116"/>
      <c r="R366" s="116"/>
      <c r="S366" s="116"/>
      <c r="T366" s="116"/>
      <c r="U366" s="116"/>
      <c r="V366" s="116"/>
      <c r="W366" s="116"/>
      <c r="X366" s="116"/>
      <c r="Y366" s="116"/>
      <c r="Z366" s="116"/>
    </row>
    <row r="367" ht="63.0" hidden="1" customHeight="1">
      <c r="A367" s="126" t="s">
        <v>817</v>
      </c>
      <c r="B367" s="167" t="s">
        <v>343</v>
      </c>
      <c r="C367" s="168" t="s">
        <v>405</v>
      </c>
      <c r="D367" s="175" t="s">
        <v>899</v>
      </c>
      <c r="E367" s="175" t="s">
        <v>106</v>
      </c>
      <c r="F367" s="133" t="s">
        <v>900</v>
      </c>
      <c r="G367" s="126"/>
      <c r="H367" s="126"/>
      <c r="I367" s="126"/>
      <c r="J367" s="127"/>
      <c r="K367" s="128">
        <f>$M$363*'Electricity EFs'!B5</f>
        <v>0.297839183</v>
      </c>
      <c r="L367" s="175"/>
      <c r="M367" s="175"/>
      <c r="N367" s="149"/>
      <c r="O367" s="178"/>
      <c r="P367" s="179"/>
      <c r="Q367" s="116"/>
      <c r="R367" s="116"/>
      <c r="S367" s="116"/>
      <c r="T367" s="116"/>
      <c r="U367" s="116"/>
      <c r="V367" s="116"/>
      <c r="W367" s="116"/>
      <c r="X367" s="116"/>
      <c r="Y367" s="116"/>
      <c r="Z367" s="116"/>
    </row>
    <row r="368" ht="63.0" hidden="1" customHeight="1">
      <c r="A368" s="126" t="s">
        <v>818</v>
      </c>
      <c r="B368" s="167" t="s">
        <v>343</v>
      </c>
      <c r="C368" s="168" t="s">
        <v>405</v>
      </c>
      <c r="D368" s="175" t="s">
        <v>899</v>
      </c>
      <c r="E368" s="175" t="s">
        <v>106</v>
      </c>
      <c r="F368" s="133" t="s">
        <v>900</v>
      </c>
      <c r="G368" s="126"/>
      <c r="H368" s="126"/>
      <c r="I368" s="126"/>
      <c r="J368" s="127"/>
      <c r="K368" s="128">
        <f>$M$363*'Electricity EFs'!B6</f>
        <v>0.03465801113</v>
      </c>
      <c r="L368" s="175"/>
      <c r="M368" s="175"/>
      <c r="N368" s="149"/>
      <c r="O368" s="178"/>
      <c r="P368" s="179"/>
      <c r="Q368" s="116"/>
      <c r="R368" s="116"/>
      <c r="S368" s="116"/>
      <c r="T368" s="116"/>
      <c r="U368" s="116"/>
      <c r="V368" s="116"/>
      <c r="W368" s="116"/>
      <c r="X368" s="116"/>
      <c r="Y368" s="116"/>
      <c r="Z368" s="116"/>
    </row>
    <row r="369" ht="63.0" hidden="1" customHeight="1">
      <c r="A369" s="126" t="s">
        <v>819</v>
      </c>
      <c r="B369" s="167" t="s">
        <v>343</v>
      </c>
      <c r="C369" s="168" t="s">
        <v>405</v>
      </c>
      <c r="D369" s="175" t="s">
        <v>899</v>
      </c>
      <c r="E369" s="175" t="s">
        <v>106</v>
      </c>
      <c r="F369" s="133" t="s">
        <v>900</v>
      </c>
      <c r="G369" s="126"/>
      <c r="H369" s="126"/>
      <c r="I369" s="126"/>
      <c r="J369" s="127"/>
      <c r="K369" s="128">
        <f>$M$363*'Electricity EFs'!B7</f>
        <v>0.1990341687</v>
      </c>
      <c r="L369" s="175"/>
      <c r="M369" s="175"/>
      <c r="N369" s="149"/>
      <c r="O369" s="178"/>
      <c r="P369" s="179"/>
      <c r="Q369" s="116"/>
      <c r="R369" s="116"/>
      <c r="S369" s="116"/>
      <c r="T369" s="116"/>
      <c r="U369" s="116"/>
      <c r="V369" s="116"/>
      <c r="W369" s="116"/>
      <c r="X369" s="116"/>
      <c r="Y369" s="116"/>
      <c r="Z369" s="116"/>
    </row>
    <row r="370" ht="63.0" hidden="1" customHeight="1">
      <c r="A370" s="126" t="s">
        <v>820</v>
      </c>
      <c r="B370" s="167" t="s">
        <v>343</v>
      </c>
      <c r="C370" s="168" t="s">
        <v>405</v>
      </c>
      <c r="D370" s="175" t="s">
        <v>899</v>
      </c>
      <c r="E370" s="175" t="s">
        <v>106</v>
      </c>
      <c r="F370" s="133" t="s">
        <v>900</v>
      </c>
      <c r="G370" s="126"/>
      <c r="H370" s="126"/>
      <c r="I370" s="126"/>
      <c r="J370" s="127"/>
      <c r="K370" s="128">
        <f>$M$363*'Electricity EFs'!B8</f>
        <v>0.4320826982</v>
      </c>
      <c r="L370" s="175"/>
      <c r="M370" s="175"/>
      <c r="N370" s="149"/>
      <c r="O370" s="178"/>
      <c r="P370" s="179"/>
      <c r="Q370" s="116"/>
      <c r="R370" s="116"/>
      <c r="S370" s="116"/>
      <c r="T370" s="116"/>
      <c r="U370" s="116"/>
      <c r="V370" s="116"/>
      <c r="W370" s="116"/>
      <c r="X370" s="116"/>
      <c r="Y370" s="116"/>
      <c r="Z370" s="116"/>
    </row>
    <row r="371" ht="63.0" hidden="1" customHeight="1">
      <c r="A371" s="126" t="s">
        <v>821</v>
      </c>
      <c r="B371" s="167" t="s">
        <v>343</v>
      </c>
      <c r="C371" s="168" t="s">
        <v>405</v>
      </c>
      <c r="D371" s="175" t="s">
        <v>899</v>
      </c>
      <c r="E371" s="175" t="s">
        <v>106</v>
      </c>
      <c r="F371" s="133" t="s">
        <v>900</v>
      </c>
      <c r="G371" s="126"/>
      <c r="H371" s="126"/>
      <c r="I371" s="126"/>
      <c r="J371" s="127"/>
      <c r="K371" s="128">
        <f>$M$363*'Electricity EFs'!B9</f>
        <v>0.09085971747</v>
      </c>
      <c r="L371" s="175"/>
      <c r="M371" s="175"/>
      <c r="N371" s="149"/>
      <c r="O371" s="178"/>
      <c r="P371" s="179"/>
      <c r="Q371" s="116"/>
      <c r="R371" s="116"/>
      <c r="S371" s="116"/>
      <c r="T371" s="116"/>
      <c r="U371" s="116"/>
      <c r="V371" s="116"/>
      <c r="W371" s="116"/>
      <c r="X371" s="116"/>
      <c r="Y371" s="116"/>
      <c r="Z371" s="116"/>
    </row>
    <row r="372" ht="63.0" hidden="1" customHeight="1">
      <c r="A372" s="126" t="s">
        <v>822</v>
      </c>
      <c r="B372" s="167" t="s">
        <v>343</v>
      </c>
      <c r="C372" s="168" t="s">
        <v>405</v>
      </c>
      <c r="D372" s="175" t="s">
        <v>899</v>
      </c>
      <c r="E372" s="175" t="s">
        <v>106</v>
      </c>
      <c r="F372" s="133" t="s">
        <v>900</v>
      </c>
      <c r="G372" s="126"/>
      <c r="H372" s="126"/>
      <c r="I372" s="126"/>
      <c r="J372" s="127"/>
      <c r="K372" s="128">
        <f>$M$363*'Electricity EFs'!B10</f>
        <v>0.3467577922</v>
      </c>
      <c r="L372" s="175"/>
      <c r="M372" s="175"/>
      <c r="N372" s="149"/>
      <c r="O372" s="178"/>
      <c r="P372" s="179"/>
      <c r="Q372" s="116"/>
      <c r="R372" s="116"/>
      <c r="S372" s="116"/>
      <c r="T372" s="116"/>
      <c r="U372" s="116"/>
      <c r="V372" s="116"/>
      <c r="W372" s="116"/>
      <c r="X372" s="116"/>
      <c r="Y372" s="116"/>
      <c r="Z372" s="116"/>
    </row>
    <row r="373" ht="63.0" hidden="1" customHeight="1">
      <c r="A373" s="126" t="s">
        <v>823</v>
      </c>
      <c r="B373" s="167" t="s">
        <v>343</v>
      </c>
      <c r="C373" s="168" t="s">
        <v>405</v>
      </c>
      <c r="D373" s="175" t="s">
        <v>899</v>
      </c>
      <c r="E373" s="175" t="s">
        <v>106</v>
      </c>
      <c r="F373" s="133" t="s">
        <v>900</v>
      </c>
      <c r="G373" s="126"/>
      <c r="H373" s="126"/>
      <c r="I373" s="126"/>
      <c r="J373" s="127"/>
      <c r="K373" s="128">
        <f>$M$363*'Electricity EFs'!B11</f>
        <v>0.2170543986</v>
      </c>
      <c r="L373" s="175"/>
      <c r="M373" s="175"/>
      <c r="N373" s="149"/>
      <c r="O373" s="178"/>
      <c r="P373" s="179"/>
      <c r="Q373" s="116"/>
      <c r="R373" s="116"/>
      <c r="S373" s="116"/>
      <c r="T373" s="116"/>
      <c r="U373" s="116"/>
      <c r="V373" s="116"/>
      <c r="W373" s="116"/>
      <c r="X373" s="116"/>
      <c r="Y373" s="116"/>
      <c r="Z373" s="116"/>
    </row>
    <row r="374" ht="63.0" hidden="1" customHeight="1">
      <c r="A374" s="126" t="s">
        <v>142</v>
      </c>
      <c r="B374" s="167" t="s">
        <v>343</v>
      </c>
      <c r="C374" s="168" t="s">
        <v>405</v>
      </c>
      <c r="D374" s="175" t="s">
        <v>899</v>
      </c>
      <c r="E374" s="175" t="s">
        <v>106</v>
      </c>
      <c r="F374" s="133" t="s">
        <v>900</v>
      </c>
      <c r="G374" s="126"/>
      <c r="H374" s="126"/>
      <c r="I374" s="126"/>
      <c r="J374" s="127"/>
      <c r="K374" s="128">
        <f>$M$363*'Electricity EFs'!B12</f>
        <v>0.6469320485</v>
      </c>
      <c r="L374" s="175"/>
      <c r="M374" s="175"/>
      <c r="N374" s="149"/>
      <c r="O374" s="178"/>
      <c r="P374" s="179"/>
      <c r="Q374" s="116"/>
      <c r="R374" s="116"/>
      <c r="S374" s="116"/>
      <c r="T374" s="116"/>
      <c r="U374" s="116"/>
      <c r="V374" s="116"/>
      <c r="W374" s="116"/>
      <c r="X374" s="116"/>
      <c r="Y374" s="116"/>
      <c r="Z374" s="116"/>
    </row>
    <row r="375" ht="63.0" hidden="1" customHeight="1">
      <c r="A375" s="126" t="s">
        <v>824</v>
      </c>
      <c r="B375" s="167" t="s">
        <v>343</v>
      </c>
      <c r="C375" s="168" t="s">
        <v>405</v>
      </c>
      <c r="D375" s="175" t="s">
        <v>899</v>
      </c>
      <c r="E375" s="175" t="s">
        <v>106</v>
      </c>
      <c r="F375" s="133" t="s">
        <v>900</v>
      </c>
      <c r="G375" s="126"/>
      <c r="H375" s="126"/>
      <c r="I375" s="126"/>
      <c r="J375" s="127"/>
      <c r="K375" s="128">
        <f>$M$363*'Electricity EFs'!B13</f>
        <v>0.1262190819</v>
      </c>
      <c r="L375" s="175"/>
      <c r="M375" s="175"/>
      <c r="N375" s="149"/>
      <c r="O375" s="178"/>
      <c r="P375" s="179"/>
      <c r="Q375" s="116"/>
      <c r="R375" s="116"/>
      <c r="S375" s="116"/>
      <c r="T375" s="116"/>
      <c r="U375" s="116"/>
      <c r="V375" s="116"/>
      <c r="W375" s="116"/>
      <c r="X375" s="116"/>
      <c r="Y375" s="116"/>
      <c r="Z375" s="116"/>
    </row>
    <row r="376" ht="63.0" hidden="1" customHeight="1">
      <c r="A376" s="126" t="s">
        <v>13</v>
      </c>
      <c r="B376" s="167" t="s">
        <v>343</v>
      </c>
      <c r="C376" s="168" t="s">
        <v>405</v>
      </c>
      <c r="D376" s="175" t="s">
        <v>899</v>
      </c>
      <c r="E376" s="175" t="s">
        <v>106</v>
      </c>
      <c r="F376" s="133" t="s">
        <v>900</v>
      </c>
      <c r="G376" s="126"/>
      <c r="H376" s="126"/>
      <c r="I376" s="126"/>
      <c r="J376" s="127"/>
      <c r="K376" s="128">
        <f>$M$363*'Electricity EFs'!B14</f>
        <v>0.4633101291</v>
      </c>
      <c r="L376" s="175"/>
      <c r="M376" s="175"/>
      <c r="N376" s="149"/>
      <c r="O376" s="178"/>
      <c r="P376" s="179"/>
      <c r="Q376" s="116"/>
      <c r="R376" s="116"/>
      <c r="S376" s="116"/>
      <c r="T376" s="116"/>
      <c r="U376" s="116"/>
      <c r="V376" s="116"/>
      <c r="W376" s="116"/>
      <c r="X376" s="116"/>
      <c r="Y376" s="116"/>
      <c r="Z376" s="116"/>
    </row>
    <row r="377" ht="63.0" hidden="1" customHeight="1">
      <c r="A377" s="175"/>
      <c r="B377" s="167" t="s">
        <v>343</v>
      </c>
      <c r="C377" s="168" t="s">
        <v>411</v>
      </c>
      <c r="D377" s="175" t="s">
        <v>899</v>
      </c>
      <c r="E377" s="175" t="s">
        <v>106</v>
      </c>
      <c r="F377" s="133" t="s">
        <v>900</v>
      </c>
      <c r="G377" s="149" t="s">
        <v>901</v>
      </c>
      <c r="H377" s="175">
        <v>57.0</v>
      </c>
      <c r="I377" s="149" t="s">
        <v>800</v>
      </c>
      <c r="J377" s="180" t="s">
        <v>928</v>
      </c>
      <c r="K377" s="143"/>
      <c r="L377" s="175" t="s">
        <v>929</v>
      </c>
      <c r="M377" s="175">
        <v>0.45</v>
      </c>
      <c r="N377" s="149" t="s">
        <v>803</v>
      </c>
      <c r="O377" s="177" t="s">
        <v>904</v>
      </c>
      <c r="P377" s="179" t="s">
        <v>905</v>
      </c>
      <c r="Q377" s="116"/>
      <c r="R377" s="116"/>
      <c r="S377" s="116"/>
      <c r="T377" s="116"/>
      <c r="U377" s="116"/>
      <c r="V377" s="116"/>
      <c r="W377" s="116"/>
      <c r="X377" s="116"/>
      <c r="Y377" s="116"/>
      <c r="Z377" s="116"/>
    </row>
    <row r="378" ht="63.0" hidden="1" customHeight="1">
      <c r="A378" s="126" t="s">
        <v>98</v>
      </c>
      <c r="B378" s="167" t="s">
        <v>343</v>
      </c>
      <c r="C378" s="168" t="s">
        <v>411</v>
      </c>
      <c r="D378" s="175" t="s">
        <v>899</v>
      </c>
      <c r="E378" s="175" t="s">
        <v>106</v>
      </c>
      <c r="F378" s="133" t="s">
        <v>900</v>
      </c>
      <c r="G378" s="126"/>
      <c r="H378" s="126"/>
      <c r="I378" s="126"/>
      <c r="J378" s="127"/>
      <c r="K378" s="128">
        <f>$M$377*'Electricity EFs'!B2</f>
        <v>0.3759720024</v>
      </c>
      <c r="L378" s="175"/>
      <c r="M378" s="175"/>
      <c r="N378" s="149"/>
      <c r="O378" s="178"/>
      <c r="P378" s="179"/>
      <c r="Q378" s="116"/>
      <c r="R378" s="116"/>
      <c r="S378" s="116"/>
      <c r="T378" s="116"/>
      <c r="U378" s="116"/>
      <c r="V378" s="116"/>
      <c r="W378" s="116"/>
      <c r="X378" s="116"/>
      <c r="Y378" s="116"/>
      <c r="Z378" s="116"/>
    </row>
    <row r="379" ht="63.0" hidden="1" customHeight="1">
      <c r="A379" s="126" t="s">
        <v>816</v>
      </c>
      <c r="B379" s="167" t="s">
        <v>343</v>
      </c>
      <c r="C379" s="168" t="s">
        <v>411</v>
      </c>
      <c r="D379" s="175" t="s">
        <v>899</v>
      </c>
      <c r="E379" s="175" t="s">
        <v>106</v>
      </c>
      <c r="F379" s="133" t="s">
        <v>900</v>
      </c>
      <c r="G379" s="126"/>
      <c r="H379" s="126"/>
      <c r="I379" s="126"/>
      <c r="J379" s="127"/>
      <c r="K379" s="128">
        <f>$M$377*'Electricity EFs'!B3</f>
        <v>0.283176736</v>
      </c>
      <c r="L379" s="175"/>
      <c r="M379" s="175"/>
      <c r="N379" s="149"/>
      <c r="O379" s="178"/>
      <c r="P379" s="179"/>
      <c r="Q379" s="116"/>
      <c r="R379" s="116"/>
      <c r="S379" s="116"/>
      <c r="T379" s="116"/>
      <c r="U379" s="116"/>
      <c r="V379" s="116"/>
      <c r="W379" s="116"/>
      <c r="X379" s="116"/>
      <c r="Y379" s="116"/>
      <c r="Z379" s="116"/>
    </row>
    <row r="380" ht="63.0" hidden="1" customHeight="1">
      <c r="A380" s="126" t="s">
        <v>28</v>
      </c>
      <c r="B380" s="167" t="s">
        <v>343</v>
      </c>
      <c r="C380" s="168" t="s">
        <v>411</v>
      </c>
      <c r="D380" s="175" t="s">
        <v>899</v>
      </c>
      <c r="E380" s="175" t="s">
        <v>106</v>
      </c>
      <c r="F380" s="133" t="s">
        <v>900</v>
      </c>
      <c r="G380" s="126"/>
      <c r="H380" s="126"/>
      <c r="I380" s="126"/>
      <c r="J380" s="127"/>
      <c r="K380" s="128">
        <f>$M$377*'Electricity EFs'!B4</f>
        <v>0.3046211333</v>
      </c>
      <c r="L380" s="175"/>
      <c r="M380" s="175"/>
      <c r="N380" s="149"/>
      <c r="O380" s="178"/>
      <c r="P380" s="179"/>
      <c r="Q380" s="116"/>
      <c r="R380" s="116"/>
      <c r="S380" s="116"/>
      <c r="T380" s="116"/>
      <c r="U380" s="116"/>
      <c r="V380" s="116"/>
      <c r="W380" s="116"/>
      <c r="X380" s="116"/>
      <c r="Y380" s="116"/>
      <c r="Z380" s="116"/>
    </row>
    <row r="381" ht="63.0" hidden="1" customHeight="1">
      <c r="A381" s="126" t="s">
        <v>817</v>
      </c>
      <c r="B381" s="167" t="s">
        <v>343</v>
      </c>
      <c r="C381" s="168" t="s">
        <v>411</v>
      </c>
      <c r="D381" s="175" t="s">
        <v>899</v>
      </c>
      <c r="E381" s="175" t="s">
        <v>106</v>
      </c>
      <c r="F381" s="133" t="s">
        <v>900</v>
      </c>
      <c r="G381" s="126"/>
      <c r="H381" s="126"/>
      <c r="I381" s="126"/>
      <c r="J381" s="127"/>
      <c r="K381" s="128">
        <f>$M$377*'Electricity EFs'!B5</f>
        <v>0.297839183</v>
      </c>
      <c r="L381" s="175"/>
      <c r="M381" s="175"/>
      <c r="N381" s="149"/>
      <c r="O381" s="178"/>
      <c r="P381" s="179"/>
      <c r="Q381" s="116"/>
      <c r="R381" s="116"/>
      <c r="S381" s="116"/>
      <c r="T381" s="116"/>
      <c r="U381" s="116"/>
      <c r="V381" s="116"/>
      <c r="W381" s="116"/>
      <c r="X381" s="116"/>
      <c r="Y381" s="116"/>
      <c r="Z381" s="116"/>
    </row>
    <row r="382" ht="63.0" hidden="1" customHeight="1">
      <c r="A382" s="126" t="s">
        <v>818</v>
      </c>
      <c r="B382" s="167" t="s">
        <v>343</v>
      </c>
      <c r="C382" s="168" t="s">
        <v>411</v>
      </c>
      <c r="D382" s="175" t="s">
        <v>899</v>
      </c>
      <c r="E382" s="175" t="s">
        <v>106</v>
      </c>
      <c r="F382" s="133" t="s">
        <v>900</v>
      </c>
      <c r="G382" s="126"/>
      <c r="H382" s="126"/>
      <c r="I382" s="126"/>
      <c r="J382" s="127"/>
      <c r="K382" s="128">
        <f>$M$377*'Electricity EFs'!B6</f>
        <v>0.03465801113</v>
      </c>
      <c r="L382" s="175"/>
      <c r="M382" s="175"/>
      <c r="N382" s="149"/>
      <c r="O382" s="178"/>
      <c r="P382" s="179"/>
      <c r="Q382" s="116"/>
      <c r="R382" s="116"/>
      <c r="S382" s="116"/>
      <c r="T382" s="116"/>
      <c r="U382" s="116"/>
      <c r="V382" s="116"/>
      <c r="W382" s="116"/>
      <c r="X382" s="116"/>
      <c r="Y382" s="116"/>
      <c r="Z382" s="116"/>
    </row>
    <row r="383" ht="63.0" hidden="1" customHeight="1">
      <c r="A383" s="126" t="s">
        <v>819</v>
      </c>
      <c r="B383" s="167" t="s">
        <v>343</v>
      </c>
      <c r="C383" s="168" t="s">
        <v>411</v>
      </c>
      <c r="D383" s="175" t="s">
        <v>899</v>
      </c>
      <c r="E383" s="175" t="s">
        <v>106</v>
      </c>
      <c r="F383" s="133" t="s">
        <v>900</v>
      </c>
      <c r="G383" s="126"/>
      <c r="H383" s="126"/>
      <c r="I383" s="126"/>
      <c r="J383" s="127"/>
      <c r="K383" s="128">
        <f>$M$377*'Electricity EFs'!B7</f>
        <v>0.1990341687</v>
      </c>
      <c r="L383" s="175"/>
      <c r="M383" s="175"/>
      <c r="N383" s="149"/>
      <c r="O383" s="178"/>
      <c r="P383" s="179"/>
      <c r="Q383" s="116"/>
      <c r="R383" s="116"/>
      <c r="S383" s="116"/>
      <c r="T383" s="116"/>
      <c r="U383" s="116"/>
      <c r="V383" s="116"/>
      <c r="W383" s="116"/>
      <c r="X383" s="116"/>
      <c r="Y383" s="116"/>
      <c r="Z383" s="116"/>
    </row>
    <row r="384" ht="63.0" hidden="1" customHeight="1">
      <c r="A384" s="126" t="s">
        <v>820</v>
      </c>
      <c r="B384" s="167" t="s">
        <v>343</v>
      </c>
      <c r="C384" s="168" t="s">
        <v>411</v>
      </c>
      <c r="D384" s="175" t="s">
        <v>899</v>
      </c>
      <c r="E384" s="175" t="s">
        <v>106</v>
      </c>
      <c r="F384" s="133" t="s">
        <v>900</v>
      </c>
      <c r="G384" s="126"/>
      <c r="H384" s="126"/>
      <c r="I384" s="126"/>
      <c r="J384" s="127"/>
      <c r="K384" s="128">
        <f>$M$377*'Electricity EFs'!B8</f>
        <v>0.4320826982</v>
      </c>
      <c r="L384" s="175"/>
      <c r="M384" s="175"/>
      <c r="N384" s="149"/>
      <c r="O384" s="178"/>
      <c r="P384" s="179"/>
      <c r="Q384" s="116"/>
      <c r="R384" s="116"/>
      <c r="S384" s="116"/>
      <c r="T384" s="116"/>
      <c r="U384" s="116"/>
      <c r="V384" s="116"/>
      <c r="W384" s="116"/>
      <c r="X384" s="116"/>
      <c r="Y384" s="116"/>
      <c r="Z384" s="116"/>
    </row>
    <row r="385" ht="63.0" hidden="1" customHeight="1">
      <c r="A385" s="126" t="s">
        <v>821</v>
      </c>
      <c r="B385" s="167" t="s">
        <v>343</v>
      </c>
      <c r="C385" s="168" t="s">
        <v>411</v>
      </c>
      <c r="D385" s="175" t="s">
        <v>899</v>
      </c>
      <c r="E385" s="175" t="s">
        <v>106</v>
      </c>
      <c r="F385" s="133" t="s">
        <v>900</v>
      </c>
      <c r="G385" s="126"/>
      <c r="H385" s="126"/>
      <c r="I385" s="126"/>
      <c r="J385" s="127"/>
      <c r="K385" s="128">
        <f>$M$377*'Electricity EFs'!B9</f>
        <v>0.09085971747</v>
      </c>
      <c r="L385" s="175"/>
      <c r="M385" s="175"/>
      <c r="N385" s="149"/>
      <c r="O385" s="178"/>
      <c r="P385" s="179"/>
      <c r="Q385" s="116"/>
      <c r="R385" s="116"/>
      <c r="S385" s="116"/>
      <c r="T385" s="116"/>
      <c r="U385" s="116"/>
      <c r="V385" s="116"/>
      <c r="W385" s="116"/>
      <c r="X385" s="116"/>
      <c r="Y385" s="116"/>
      <c r="Z385" s="116"/>
    </row>
    <row r="386" ht="63.0" hidden="1" customHeight="1">
      <c r="A386" s="126" t="s">
        <v>822</v>
      </c>
      <c r="B386" s="167" t="s">
        <v>343</v>
      </c>
      <c r="C386" s="168" t="s">
        <v>411</v>
      </c>
      <c r="D386" s="175" t="s">
        <v>899</v>
      </c>
      <c r="E386" s="175" t="s">
        <v>106</v>
      </c>
      <c r="F386" s="133" t="s">
        <v>900</v>
      </c>
      <c r="G386" s="126"/>
      <c r="H386" s="126"/>
      <c r="I386" s="126"/>
      <c r="J386" s="127"/>
      <c r="K386" s="128">
        <f>$M$377*'Electricity EFs'!B10</f>
        <v>0.3467577922</v>
      </c>
      <c r="L386" s="175"/>
      <c r="M386" s="175"/>
      <c r="N386" s="149"/>
      <c r="O386" s="178"/>
      <c r="P386" s="179"/>
      <c r="Q386" s="116"/>
      <c r="R386" s="116"/>
      <c r="S386" s="116"/>
      <c r="T386" s="116"/>
      <c r="U386" s="116"/>
      <c r="V386" s="116"/>
      <c r="W386" s="116"/>
      <c r="X386" s="116"/>
      <c r="Y386" s="116"/>
      <c r="Z386" s="116"/>
    </row>
    <row r="387" ht="63.0" hidden="1" customHeight="1">
      <c r="A387" s="126" t="s">
        <v>823</v>
      </c>
      <c r="B387" s="167" t="s">
        <v>343</v>
      </c>
      <c r="C387" s="168" t="s">
        <v>411</v>
      </c>
      <c r="D387" s="175" t="s">
        <v>899</v>
      </c>
      <c r="E387" s="175" t="s">
        <v>106</v>
      </c>
      <c r="F387" s="133" t="s">
        <v>900</v>
      </c>
      <c r="G387" s="126"/>
      <c r="H387" s="126"/>
      <c r="I387" s="126"/>
      <c r="J387" s="127"/>
      <c r="K387" s="128">
        <f>$M$377*'Electricity EFs'!B11</f>
        <v>0.2170543986</v>
      </c>
      <c r="L387" s="175"/>
      <c r="M387" s="175"/>
      <c r="N387" s="149"/>
      <c r="O387" s="178"/>
      <c r="P387" s="179"/>
      <c r="Q387" s="116"/>
      <c r="R387" s="116"/>
      <c r="S387" s="116"/>
      <c r="T387" s="116"/>
      <c r="U387" s="116"/>
      <c r="V387" s="116"/>
      <c r="W387" s="116"/>
      <c r="X387" s="116"/>
      <c r="Y387" s="116"/>
      <c r="Z387" s="116"/>
    </row>
    <row r="388" ht="63.0" hidden="1" customHeight="1">
      <c r="A388" s="126" t="s">
        <v>142</v>
      </c>
      <c r="B388" s="167" t="s">
        <v>343</v>
      </c>
      <c r="C388" s="168" t="s">
        <v>411</v>
      </c>
      <c r="D388" s="175" t="s">
        <v>899</v>
      </c>
      <c r="E388" s="175" t="s">
        <v>106</v>
      </c>
      <c r="F388" s="133" t="s">
        <v>900</v>
      </c>
      <c r="G388" s="126"/>
      <c r="H388" s="126"/>
      <c r="I388" s="126"/>
      <c r="J388" s="127"/>
      <c r="K388" s="128">
        <f>$M$377*'Electricity EFs'!B12</f>
        <v>0.6469320485</v>
      </c>
      <c r="L388" s="175"/>
      <c r="M388" s="175"/>
      <c r="N388" s="149"/>
      <c r="O388" s="178"/>
      <c r="P388" s="179"/>
      <c r="Q388" s="116"/>
      <c r="R388" s="116"/>
      <c r="S388" s="116"/>
      <c r="T388" s="116"/>
      <c r="U388" s="116"/>
      <c r="V388" s="116"/>
      <c r="W388" s="116"/>
      <c r="X388" s="116"/>
      <c r="Y388" s="116"/>
      <c r="Z388" s="116"/>
    </row>
    <row r="389" ht="63.0" hidden="1" customHeight="1">
      <c r="A389" s="126" t="s">
        <v>824</v>
      </c>
      <c r="B389" s="167" t="s">
        <v>343</v>
      </c>
      <c r="C389" s="168" t="s">
        <v>411</v>
      </c>
      <c r="D389" s="175" t="s">
        <v>899</v>
      </c>
      <c r="E389" s="175" t="s">
        <v>106</v>
      </c>
      <c r="F389" s="133" t="s">
        <v>900</v>
      </c>
      <c r="G389" s="126"/>
      <c r="H389" s="126"/>
      <c r="I389" s="126"/>
      <c r="J389" s="127"/>
      <c r="K389" s="128">
        <f>$M$377*'Electricity EFs'!B13</f>
        <v>0.1262190819</v>
      </c>
      <c r="L389" s="175"/>
      <c r="M389" s="175"/>
      <c r="N389" s="149"/>
      <c r="O389" s="178"/>
      <c r="P389" s="179"/>
      <c r="Q389" s="116"/>
      <c r="R389" s="116"/>
      <c r="S389" s="116"/>
      <c r="T389" s="116"/>
      <c r="U389" s="116"/>
      <c r="V389" s="116"/>
      <c r="W389" s="116"/>
      <c r="X389" s="116"/>
      <c r="Y389" s="116"/>
      <c r="Z389" s="116"/>
    </row>
    <row r="390" ht="63.0" hidden="1" customHeight="1">
      <c r="A390" s="126" t="s">
        <v>13</v>
      </c>
      <c r="B390" s="167" t="s">
        <v>343</v>
      </c>
      <c r="C390" s="168" t="s">
        <v>411</v>
      </c>
      <c r="D390" s="175" t="s">
        <v>899</v>
      </c>
      <c r="E390" s="175" t="s">
        <v>106</v>
      </c>
      <c r="F390" s="133" t="s">
        <v>900</v>
      </c>
      <c r="G390" s="126"/>
      <c r="H390" s="126"/>
      <c r="I390" s="126"/>
      <c r="J390" s="127"/>
      <c r="K390" s="128">
        <f>$M$377*'Electricity EFs'!B14</f>
        <v>0.4633101291</v>
      </c>
      <c r="L390" s="175"/>
      <c r="M390" s="175"/>
      <c r="N390" s="149"/>
      <c r="O390" s="178"/>
      <c r="P390" s="179"/>
      <c r="Q390" s="116"/>
      <c r="R390" s="116"/>
      <c r="S390" s="116"/>
      <c r="T390" s="116"/>
      <c r="U390" s="116"/>
      <c r="V390" s="116"/>
      <c r="W390" s="116"/>
      <c r="X390" s="116"/>
      <c r="Y390" s="116"/>
      <c r="Z390" s="116"/>
    </row>
    <row r="391">
      <c r="A391" s="149" t="s">
        <v>894</v>
      </c>
      <c r="B391" s="181" t="s">
        <v>417</v>
      </c>
      <c r="C391" s="182" t="s">
        <v>418</v>
      </c>
      <c r="D391" s="149" t="s">
        <v>930</v>
      </c>
      <c r="E391" s="149" t="s">
        <v>808</v>
      </c>
      <c r="F391" s="149" t="s">
        <v>931</v>
      </c>
      <c r="G391" s="146" t="s">
        <v>932</v>
      </c>
      <c r="H391" s="149">
        <v>1.0</v>
      </c>
      <c r="I391" s="149"/>
      <c r="J391" s="163" t="s">
        <v>933</v>
      </c>
      <c r="K391" s="143">
        <v>40.2103148279204</v>
      </c>
      <c r="L391" s="149"/>
      <c r="M391" s="149"/>
      <c r="N391" s="149" t="s">
        <v>18</v>
      </c>
      <c r="O391" s="157" t="s">
        <v>418</v>
      </c>
      <c r="P391" s="146" t="s">
        <v>808</v>
      </c>
      <c r="Q391" s="157" t="s">
        <v>934</v>
      </c>
      <c r="R391" s="116"/>
      <c r="S391" s="116"/>
      <c r="T391" s="116"/>
      <c r="U391" s="116"/>
      <c r="V391" s="116"/>
      <c r="W391" s="116"/>
      <c r="X391" s="116"/>
      <c r="Y391" s="116"/>
      <c r="Z391" s="116"/>
    </row>
    <row r="392">
      <c r="A392" s="149" t="s">
        <v>894</v>
      </c>
      <c r="B392" s="181" t="s">
        <v>417</v>
      </c>
      <c r="C392" s="182" t="s">
        <v>424</v>
      </c>
      <c r="D392" s="149" t="s">
        <v>930</v>
      </c>
      <c r="E392" s="149" t="s">
        <v>808</v>
      </c>
      <c r="F392" s="149" t="s">
        <v>931</v>
      </c>
      <c r="G392" s="146" t="s">
        <v>932</v>
      </c>
      <c r="H392" s="149">
        <v>1.0</v>
      </c>
      <c r="I392" s="149"/>
      <c r="J392" s="163" t="s">
        <v>933</v>
      </c>
      <c r="K392" s="143">
        <v>40.2103148279204</v>
      </c>
      <c r="L392" s="149"/>
      <c r="M392" s="149"/>
      <c r="N392" s="149" t="s">
        <v>18</v>
      </c>
      <c r="O392" s="157" t="s">
        <v>424</v>
      </c>
      <c r="P392" s="149" t="s">
        <v>808</v>
      </c>
      <c r="Q392" s="157" t="s">
        <v>935</v>
      </c>
      <c r="R392" s="116"/>
      <c r="S392" s="116"/>
      <c r="T392" s="116"/>
      <c r="U392" s="116"/>
      <c r="V392" s="116"/>
      <c r="W392" s="116"/>
      <c r="X392" s="116"/>
      <c r="Y392" s="116"/>
      <c r="Z392" s="116"/>
    </row>
    <row r="393">
      <c r="A393" s="149" t="s">
        <v>894</v>
      </c>
      <c r="B393" s="181" t="s">
        <v>417</v>
      </c>
      <c r="C393" s="182" t="s">
        <v>424</v>
      </c>
      <c r="D393" s="149" t="s">
        <v>930</v>
      </c>
      <c r="E393" s="149" t="s">
        <v>808</v>
      </c>
      <c r="F393" s="149" t="s">
        <v>931</v>
      </c>
      <c r="G393" s="149" t="s">
        <v>932</v>
      </c>
      <c r="H393" s="149">
        <v>1.0</v>
      </c>
      <c r="I393" s="149"/>
      <c r="J393" s="163" t="s">
        <v>933</v>
      </c>
      <c r="K393" s="143">
        <v>40.2103148279204</v>
      </c>
      <c r="L393" s="149"/>
      <c r="M393" s="149"/>
      <c r="N393" s="149" t="s">
        <v>18</v>
      </c>
      <c r="O393" s="157" t="s">
        <v>424</v>
      </c>
      <c r="P393" s="149" t="s">
        <v>808</v>
      </c>
      <c r="Q393" s="157" t="s">
        <v>935</v>
      </c>
      <c r="R393" s="116"/>
      <c r="S393" s="116"/>
      <c r="T393" s="116"/>
      <c r="U393" s="116"/>
      <c r="V393" s="116"/>
      <c r="W393" s="116"/>
      <c r="X393" s="116"/>
      <c r="Y393" s="116"/>
      <c r="Z393" s="116"/>
    </row>
    <row r="394">
      <c r="A394" s="149" t="s">
        <v>894</v>
      </c>
      <c r="B394" s="181" t="s">
        <v>417</v>
      </c>
      <c r="C394" s="183" t="s">
        <v>936</v>
      </c>
      <c r="D394" s="149" t="s">
        <v>930</v>
      </c>
      <c r="E394" s="149" t="s">
        <v>808</v>
      </c>
      <c r="F394" s="149" t="s">
        <v>931</v>
      </c>
      <c r="G394" s="149" t="s">
        <v>932</v>
      </c>
      <c r="H394" s="149">
        <v>1.0</v>
      </c>
      <c r="I394" s="149"/>
      <c r="J394" s="163" t="s">
        <v>933</v>
      </c>
      <c r="K394" s="143">
        <v>40.2103148279204</v>
      </c>
      <c r="L394" s="149"/>
      <c r="M394" s="149"/>
      <c r="N394" s="149" t="s">
        <v>18</v>
      </c>
      <c r="O394" s="157" t="s">
        <v>936</v>
      </c>
      <c r="P394" s="149" t="s">
        <v>808</v>
      </c>
      <c r="Q394" s="157" t="s">
        <v>937</v>
      </c>
      <c r="R394" s="116"/>
      <c r="S394" s="116"/>
      <c r="T394" s="116"/>
      <c r="U394" s="116"/>
      <c r="V394" s="116"/>
      <c r="W394" s="116"/>
      <c r="X394" s="116"/>
      <c r="Y394" s="116"/>
      <c r="Z394" s="116"/>
    </row>
    <row r="395" hidden="1">
      <c r="A395" s="149"/>
      <c r="B395" s="181" t="s">
        <v>417</v>
      </c>
      <c r="C395" s="183" t="s">
        <v>435</v>
      </c>
      <c r="D395" s="149" t="s">
        <v>797</v>
      </c>
      <c r="E395" s="149" t="s">
        <v>938</v>
      </c>
      <c r="F395" s="149" t="s">
        <v>939</v>
      </c>
      <c r="G395" s="149" t="s">
        <v>940</v>
      </c>
      <c r="H395" s="149">
        <v>1.0</v>
      </c>
      <c r="I395" s="149" t="s">
        <v>941</v>
      </c>
      <c r="J395" s="184" t="s">
        <v>942</v>
      </c>
      <c r="K395" s="143"/>
      <c r="L395" s="149" t="s">
        <v>943</v>
      </c>
      <c r="M395" s="149">
        <v>0.13</v>
      </c>
      <c r="N395" s="149" t="s">
        <v>944</v>
      </c>
      <c r="O395" s="157"/>
      <c r="P395" s="146" t="s">
        <v>938</v>
      </c>
      <c r="Q395" s="157"/>
      <c r="R395" s="116"/>
      <c r="S395" s="116"/>
      <c r="T395" s="116"/>
      <c r="U395" s="116"/>
      <c r="V395" s="116"/>
      <c r="W395" s="116"/>
      <c r="X395" s="116"/>
      <c r="Y395" s="116"/>
      <c r="Z395" s="116"/>
    </row>
    <row r="396">
      <c r="A396" s="149" t="s">
        <v>894</v>
      </c>
      <c r="B396" s="181" t="s">
        <v>417</v>
      </c>
      <c r="C396" s="185" t="s">
        <v>442</v>
      </c>
      <c r="D396" s="149" t="s">
        <v>930</v>
      </c>
      <c r="E396" s="149" t="s">
        <v>808</v>
      </c>
      <c r="F396" s="149" t="s">
        <v>931</v>
      </c>
      <c r="G396" s="149" t="s">
        <v>932</v>
      </c>
      <c r="H396" s="149">
        <v>1.0</v>
      </c>
      <c r="I396" s="149"/>
      <c r="J396" s="163" t="s">
        <v>933</v>
      </c>
      <c r="K396" s="143">
        <v>40.2103148279204</v>
      </c>
      <c r="L396" s="149"/>
      <c r="M396" s="149"/>
      <c r="N396" s="149" t="s">
        <v>18</v>
      </c>
      <c r="O396" s="157" t="s">
        <v>442</v>
      </c>
      <c r="P396" s="149" t="s">
        <v>808</v>
      </c>
      <c r="Q396" s="157" t="s">
        <v>945</v>
      </c>
      <c r="R396" s="157" t="s">
        <v>946</v>
      </c>
      <c r="S396" s="116"/>
      <c r="T396" s="116"/>
      <c r="U396" s="116"/>
      <c r="V396" s="116"/>
      <c r="W396" s="116"/>
      <c r="X396" s="116"/>
      <c r="Y396" s="116"/>
      <c r="Z396" s="116"/>
    </row>
    <row r="397">
      <c r="A397" s="149" t="s">
        <v>894</v>
      </c>
      <c r="B397" s="181" t="s">
        <v>417</v>
      </c>
      <c r="C397" s="182" t="s">
        <v>448</v>
      </c>
      <c r="D397" s="149" t="s">
        <v>930</v>
      </c>
      <c r="E397" s="149" t="s">
        <v>808</v>
      </c>
      <c r="F397" s="149" t="s">
        <v>931</v>
      </c>
      <c r="G397" s="149" t="s">
        <v>932</v>
      </c>
      <c r="H397" s="149">
        <v>1.0</v>
      </c>
      <c r="I397" s="149"/>
      <c r="J397" s="163" t="s">
        <v>933</v>
      </c>
      <c r="K397" s="143">
        <v>40.2103148279204</v>
      </c>
      <c r="L397" s="149"/>
      <c r="M397" s="149"/>
      <c r="N397" s="149" t="s">
        <v>18</v>
      </c>
      <c r="O397" s="157" t="s">
        <v>448</v>
      </c>
      <c r="P397" s="149" t="s">
        <v>808</v>
      </c>
      <c r="Q397" s="157" t="s">
        <v>275</v>
      </c>
      <c r="R397" s="157" t="s">
        <v>947</v>
      </c>
      <c r="S397" s="116"/>
      <c r="T397" s="116"/>
      <c r="U397" s="116"/>
      <c r="V397" s="116"/>
      <c r="W397" s="116"/>
      <c r="X397" s="116"/>
      <c r="Y397" s="116"/>
      <c r="Z397" s="116"/>
    </row>
    <row r="398">
      <c r="A398" s="149" t="s">
        <v>894</v>
      </c>
      <c r="B398" s="181" t="s">
        <v>417</v>
      </c>
      <c r="C398" s="182" t="s">
        <v>455</v>
      </c>
      <c r="D398" s="149" t="s">
        <v>930</v>
      </c>
      <c r="E398" s="149" t="s">
        <v>808</v>
      </c>
      <c r="F398" s="149" t="s">
        <v>931</v>
      </c>
      <c r="G398" s="149" t="s">
        <v>932</v>
      </c>
      <c r="H398" s="149">
        <v>1.0</v>
      </c>
      <c r="I398" s="149"/>
      <c r="J398" s="163" t="s">
        <v>933</v>
      </c>
      <c r="K398" s="143">
        <v>40.2103148279204</v>
      </c>
      <c r="L398" s="149"/>
      <c r="M398" s="149"/>
      <c r="N398" s="149" t="s">
        <v>18</v>
      </c>
      <c r="O398" s="157" t="s">
        <v>455</v>
      </c>
      <c r="P398" s="149" t="s">
        <v>808</v>
      </c>
      <c r="Q398" s="157" t="s">
        <v>948</v>
      </c>
      <c r="R398" s="157" t="s">
        <v>949</v>
      </c>
      <c r="S398" s="116"/>
      <c r="T398" s="116"/>
      <c r="U398" s="116"/>
      <c r="V398" s="116"/>
      <c r="W398" s="116"/>
      <c r="X398" s="116"/>
      <c r="Y398" s="116"/>
      <c r="Z398" s="116"/>
    </row>
    <row r="399" hidden="1">
      <c r="A399" s="149"/>
      <c r="B399" s="181" t="s">
        <v>417</v>
      </c>
      <c r="C399" s="182" t="s">
        <v>462</v>
      </c>
      <c r="D399" s="149" t="s">
        <v>797</v>
      </c>
      <c r="E399" s="149" t="s">
        <v>938</v>
      </c>
      <c r="F399" s="149" t="s">
        <v>939</v>
      </c>
      <c r="G399" s="149" t="s">
        <v>940</v>
      </c>
      <c r="H399" s="149">
        <v>1.0</v>
      </c>
      <c r="I399" s="149" t="s">
        <v>941</v>
      </c>
      <c r="J399" s="184" t="s">
        <v>942</v>
      </c>
      <c r="K399" s="143"/>
      <c r="L399" s="149" t="s">
        <v>943</v>
      </c>
      <c r="M399" s="149">
        <v>0.13</v>
      </c>
      <c r="N399" s="149" t="s">
        <v>944</v>
      </c>
      <c r="O399" s="116"/>
      <c r="P399" s="146" t="s">
        <v>938</v>
      </c>
      <c r="Q399" s="116"/>
      <c r="R399" s="116"/>
      <c r="S399" s="116"/>
      <c r="T399" s="116"/>
      <c r="U399" s="116"/>
      <c r="V399" s="116"/>
      <c r="W399" s="116"/>
      <c r="X399" s="116"/>
      <c r="Y399" s="116"/>
      <c r="Z399" s="116"/>
    </row>
    <row r="400" hidden="1">
      <c r="A400" s="126" t="s">
        <v>98</v>
      </c>
      <c r="B400" s="181" t="s">
        <v>417</v>
      </c>
      <c r="C400" s="182" t="s">
        <v>462</v>
      </c>
      <c r="D400" s="149" t="s">
        <v>797</v>
      </c>
      <c r="E400" s="149" t="s">
        <v>938</v>
      </c>
      <c r="F400" s="149" t="s">
        <v>939</v>
      </c>
      <c r="G400" s="149"/>
      <c r="H400" s="149"/>
      <c r="I400" s="149"/>
      <c r="J400" s="149"/>
      <c r="K400" s="128">
        <f>$M$399*'Electricity EFs'!B2</f>
        <v>0.108614134</v>
      </c>
      <c r="L400" s="149"/>
      <c r="M400" s="149"/>
      <c r="N400" s="149"/>
      <c r="O400" s="116"/>
      <c r="P400" s="146"/>
      <c r="Q400" s="116"/>
      <c r="R400" s="116"/>
      <c r="S400" s="116"/>
      <c r="T400" s="116"/>
      <c r="U400" s="116"/>
      <c r="V400" s="116"/>
      <c r="W400" s="116"/>
      <c r="X400" s="116"/>
      <c r="Y400" s="116"/>
      <c r="Z400" s="116"/>
    </row>
    <row r="401" hidden="1">
      <c r="A401" s="126" t="s">
        <v>816</v>
      </c>
      <c r="B401" s="181" t="s">
        <v>417</v>
      </c>
      <c r="C401" s="182" t="s">
        <v>462</v>
      </c>
      <c r="D401" s="149" t="s">
        <v>797</v>
      </c>
      <c r="E401" s="149" t="s">
        <v>938</v>
      </c>
      <c r="F401" s="149" t="s">
        <v>939</v>
      </c>
      <c r="G401" s="149"/>
      <c r="H401" s="149"/>
      <c r="I401" s="149"/>
      <c r="J401" s="149"/>
      <c r="K401" s="128">
        <f>$M$399*'Electricity EFs'!B3</f>
        <v>0.08180661261</v>
      </c>
      <c r="L401" s="149"/>
      <c r="M401" s="149"/>
      <c r="N401" s="149"/>
      <c r="O401" s="116"/>
      <c r="P401" s="146"/>
      <c r="Q401" s="116"/>
      <c r="R401" s="116"/>
      <c r="S401" s="116"/>
      <c r="T401" s="116"/>
      <c r="U401" s="116"/>
      <c r="V401" s="116"/>
      <c r="W401" s="116"/>
      <c r="X401" s="116"/>
      <c r="Y401" s="116"/>
      <c r="Z401" s="116"/>
    </row>
    <row r="402" hidden="1">
      <c r="A402" s="126" t="s">
        <v>28</v>
      </c>
      <c r="B402" s="181" t="s">
        <v>417</v>
      </c>
      <c r="C402" s="182" t="s">
        <v>462</v>
      </c>
      <c r="D402" s="149" t="s">
        <v>797</v>
      </c>
      <c r="E402" s="149" t="s">
        <v>938</v>
      </c>
      <c r="F402" s="149" t="s">
        <v>939</v>
      </c>
      <c r="G402" s="149"/>
      <c r="H402" s="149"/>
      <c r="I402" s="149"/>
      <c r="J402" s="149"/>
      <c r="K402" s="128">
        <f>$M$399*'Electricity EFs'!B4</f>
        <v>0.08800166073</v>
      </c>
      <c r="L402" s="149"/>
      <c r="M402" s="149"/>
      <c r="N402" s="149"/>
      <c r="O402" s="116"/>
      <c r="P402" s="146"/>
      <c r="Q402" s="116"/>
      <c r="R402" s="116"/>
      <c r="S402" s="116"/>
      <c r="T402" s="116"/>
      <c r="U402" s="116"/>
      <c r="V402" s="116"/>
      <c r="W402" s="116"/>
      <c r="X402" s="116"/>
      <c r="Y402" s="116"/>
      <c r="Z402" s="116"/>
    </row>
    <row r="403" hidden="1">
      <c r="A403" s="126" t="s">
        <v>817</v>
      </c>
      <c r="B403" s="181" t="s">
        <v>417</v>
      </c>
      <c r="C403" s="182" t="s">
        <v>462</v>
      </c>
      <c r="D403" s="149" t="s">
        <v>797</v>
      </c>
      <c r="E403" s="149" t="s">
        <v>938</v>
      </c>
      <c r="F403" s="149" t="s">
        <v>939</v>
      </c>
      <c r="G403" s="149"/>
      <c r="H403" s="149"/>
      <c r="I403" s="149"/>
      <c r="J403" s="149"/>
      <c r="K403" s="128">
        <f>$M$399*'Electricity EFs'!B5</f>
        <v>0.08604243064</v>
      </c>
      <c r="L403" s="149"/>
      <c r="M403" s="149"/>
      <c r="N403" s="149"/>
      <c r="O403" s="116"/>
      <c r="P403" s="146"/>
      <c r="Q403" s="116"/>
      <c r="R403" s="116"/>
      <c r="S403" s="116"/>
      <c r="T403" s="116"/>
      <c r="U403" s="116"/>
      <c r="V403" s="116"/>
      <c r="W403" s="116"/>
      <c r="X403" s="116"/>
      <c r="Y403" s="116"/>
      <c r="Z403" s="116"/>
    </row>
    <row r="404" hidden="1">
      <c r="A404" s="126" t="s">
        <v>818</v>
      </c>
      <c r="B404" s="181" t="s">
        <v>417</v>
      </c>
      <c r="C404" s="182" t="s">
        <v>462</v>
      </c>
      <c r="D404" s="149" t="s">
        <v>797</v>
      </c>
      <c r="E404" s="149" t="s">
        <v>938</v>
      </c>
      <c r="F404" s="149" t="s">
        <v>939</v>
      </c>
      <c r="G404" s="149"/>
      <c r="H404" s="149"/>
      <c r="I404" s="149"/>
      <c r="J404" s="149"/>
      <c r="K404" s="128">
        <f>$M$399*'Electricity EFs'!B6</f>
        <v>0.01001231433</v>
      </c>
      <c r="L404" s="149"/>
      <c r="M404" s="149"/>
      <c r="N404" s="149"/>
      <c r="O404" s="116"/>
      <c r="P404" s="146"/>
      <c r="Q404" s="116"/>
      <c r="R404" s="116"/>
      <c r="S404" s="116"/>
      <c r="T404" s="116"/>
      <c r="U404" s="116"/>
      <c r="V404" s="116"/>
      <c r="W404" s="116"/>
      <c r="X404" s="116"/>
      <c r="Y404" s="116"/>
      <c r="Z404" s="116"/>
    </row>
    <row r="405" hidden="1">
      <c r="A405" s="126" t="s">
        <v>819</v>
      </c>
      <c r="B405" s="181" t="s">
        <v>417</v>
      </c>
      <c r="C405" s="182" t="s">
        <v>462</v>
      </c>
      <c r="D405" s="149" t="s">
        <v>797</v>
      </c>
      <c r="E405" s="149" t="s">
        <v>938</v>
      </c>
      <c r="F405" s="149" t="s">
        <v>939</v>
      </c>
      <c r="G405" s="149"/>
      <c r="H405" s="149"/>
      <c r="I405" s="149"/>
      <c r="J405" s="149"/>
      <c r="K405" s="128">
        <f>$M$399*'Electricity EFs'!B7</f>
        <v>0.05749875984</v>
      </c>
      <c r="L405" s="149"/>
      <c r="M405" s="149"/>
      <c r="N405" s="149"/>
      <c r="O405" s="116"/>
      <c r="P405" s="146"/>
      <c r="Q405" s="116"/>
      <c r="R405" s="116"/>
      <c r="S405" s="116"/>
      <c r="T405" s="116"/>
      <c r="U405" s="116"/>
      <c r="V405" s="116"/>
      <c r="W405" s="116"/>
      <c r="X405" s="116"/>
      <c r="Y405" s="116"/>
      <c r="Z405" s="116"/>
    </row>
    <row r="406" hidden="1">
      <c r="A406" s="126" t="s">
        <v>820</v>
      </c>
      <c r="B406" s="181" t="s">
        <v>417</v>
      </c>
      <c r="C406" s="182" t="s">
        <v>462</v>
      </c>
      <c r="D406" s="149" t="s">
        <v>797</v>
      </c>
      <c r="E406" s="149" t="s">
        <v>938</v>
      </c>
      <c r="F406" s="149" t="s">
        <v>939</v>
      </c>
      <c r="G406" s="149"/>
      <c r="H406" s="149"/>
      <c r="I406" s="149"/>
      <c r="J406" s="149"/>
      <c r="K406" s="128">
        <f>$M$399*'Electricity EFs'!B8</f>
        <v>0.1248238906</v>
      </c>
      <c r="L406" s="149"/>
      <c r="M406" s="149"/>
      <c r="N406" s="149"/>
      <c r="O406" s="116"/>
      <c r="P406" s="146"/>
      <c r="Q406" s="116"/>
      <c r="R406" s="116"/>
      <c r="S406" s="116"/>
      <c r="T406" s="116"/>
      <c r="U406" s="116"/>
      <c r="V406" s="116"/>
      <c r="W406" s="116"/>
      <c r="X406" s="116"/>
      <c r="Y406" s="116"/>
      <c r="Z406" s="116"/>
    </row>
    <row r="407" hidden="1">
      <c r="A407" s="126" t="s">
        <v>821</v>
      </c>
      <c r="B407" s="181" t="s">
        <v>417</v>
      </c>
      <c r="C407" s="182" t="s">
        <v>462</v>
      </c>
      <c r="D407" s="149" t="s">
        <v>797</v>
      </c>
      <c r="E407" s="149" t="s">
        <v>938</v>
      </c>
      <c r="F407" s="149" t="s">
        <v>939</v>
      </c>
      <c r="G407" s="149"/>
      <c r="H407" s="149"/>
      <c r="I407" s="149"/>
      <c r="J407" s="149"/>
      <c r="K407" s="128">
        <f>$M$399*'Electricity EFs'!B9</f>
        <v>0.02624836283</v>
      </c>
      <c r="L407" s="149"/>
      <c r="M407" s="149"/>
      <c r="N407" s="149"/>
      <c r="O407" s="116"/>
      <c r="P407" s="146"/>
      <c r="Q407" s="116"/>
      <c r="R407" s="116"/>
      <c r="S407" s="116"/>
      <c r="T407" s="116"/>
      <c r="U407" s="116"/>
      <c r="V407" s="116"/>
      <c r="W407" s="116"/>
      <c r="X407" s="116"/>
      <c r="Y407" s="116"/>
      <c r="Z407" s="116"/>
    </row>
    <row r="408" hidden="1">
      <c r="A408" s="126" t="s">
        <v>822</v>
      </c>
      <c r="B408" s="181" t="s">
        <v>417</v>
      </c>
      <c r="C408" s="182" t="s">
        <v>462</v>
      </c>
      <c r="D408" s="149" t="s">
        <v>797</v>
      </c>
      <c r="E408" s="149" t="s">
        <v>938</v>
      </c>
      <c r="F408" s="149" t="s">
        <v>939</v>
      </c>
      <c r="G408" s="149"/>
      <c r="H408" s="149"/>
      <c r="I408" s="149"/>
      <c r="J408" s="149"/>
      <c r="K408" s="128">
        <f>$M$399*'Electricity EFs'!B10</f>
        <v>0.1001744733</v>
      </c>
      <c r="L408" s="149"/>
      <c r="M408" s="149"/>
      <c r="N408" s="149"/>
      <c r="O408" s="116"/>
      <c r="P408" s="146"/>
      <c r="Q408" s="116"/>
      <c r="R408" s="116"/>
      <c r="S408" s="116"/>
      <c r="T408" s="116"/>
      <c r="U408" s="116"/>
      <c r="V408" s="116"/>
      <c r="W408" s="116"/>
      <c r="X408" s="116"/>
      <c r="Y408" s="116"/>
      <c r="Z408" s="116"/>
    </row>
    <row r="409" hidden="1">
      <c r="A409" s="126" t="s">
        <v>823</v>
      </c>
      <c r="B409" s="181" t="s">
        <v>417</v>
      </c>
      <c r="C409" s="182" t="s">
        <v>462</v>
      </c>
      <c r="D409" s="149" t="s">
        <v>797</v>
      </c>
      <c r="E409" s="149" t="s">
        <v>938</v>
      </c>
      <c r="F409" s="149" t="s">
        <v>939</v>
      </c>
      <c r="G409" s="149"/>
      <c r="H409" s="149"/>
      <c r="I409" s="149"/>
      <c r="J409" s="149"/>
      <c r="K409" s="128">
        <f>$M$399*'Electricity EFs'!B11</f>
        <v>0.06270460405</v>
      </c>
      <c r="L409" s="149"/>
      <c r="M409" s="149"/>
      <c r="N409" s="149"/>
      <c r="O409" s="116"/>
      <c r="P409" s="146"/>
      <c r="Q409" s="116"/>
      <c r="R409" s="116"/>
      <c r="S409" s="116"/>
      <c r="T409" s="116"/>
      <c r="U409" s="116"/>
      <c r="V409" s="116"/>
      <c r="W409" s="116"/>
      <c r="X409" s="116"/>
      <c r="Y409" s="116"/>
      <c r="Z409" s="116"/>
    </row>
    <row r="410" hidden="1">
      <c r="A410" s="126" t="s">
        <v>142</v>
      </c>
      <c r="B410" s="181" t="s">
        <v>417</v>
      </c>
      <c r="C410" s="182" t="s">
        <v>462</v>
      </c>
      <c r="D410" s="149" t="s">
        <v>797</v>
      </c>
      <c r="E410" s="149" t="s">
        <v>938</v>
      </c>
      <c r="F410" s="149" t="s">
        <v>939</v>
      </c>
      <c r="G410" s="149"/>
      <c r="H410" s="149"/>
      <c r="I410" s="149"/>
      <c r="J410" s="149"/>
      <c r="K410" s="128">
        <f>$M$399*'Electricity EFs'!B12</f>
        <v>0.1868914807</v>
      </c>
      <c r="L410" s="149"/>
      <c r="M410" s="149"/>
      <c r="N410" s="149"/>
      <c r="O410" s="116"/>
      <c r="P410" s="146"/>
      <c r="Q410" s="116"/>
      <c r="R410" s="116"/>
      <c r="S410" s="116"/>
      <c r="T410" s="116"/>
      <c r="U410" s="116"/>
      <c r="V410" s="116"/>
      <c r="W410" s="116"/>
      <c r="X410" s="116"/>
      <c r="Y410" s="116"/>
      <c r="Z410" s="116"/>
    </row>
    <row r="411" hidden="1">
      <c r="A411" s="126" t="s">
        <v>824</v>
      </c>
      <c r="B411" s="181" t="s">
        <v>417</v>
      </c>
      <c r="C411" s="182" t="s">
        <v>462</v>
      </c>
      <c r="D411" s="149" t="s">
        <v>797</v>
      </c>
      <c r="E411" s="149" t="s">
        <v>938</v>
      </c>
      <c r="F411" s="149" t="s">
        <v>939</v>
      </c>
      <c r="G411" s="149"/>
      <c r="H411" s="149"/>
      <c r="I411" s="149"/>
      <c r="J411" s="149"/>
      <c r="K411" s="128">
        <f>$M$399*'Electricity EFs'!B13</f>
        <v>0.03646329034</v>
      </c>
      <c r="L411" s="149"/>
      <c r="M411" s="149"/>
      <c r="N411" s="149"/>
      <c r="O411" s="116"/>
      <c r="P411" s="146"/>
      <c r="Q411" s="116"/>
      <c r="R411" s="116"/>
      <c r="S411" s="116"/>
      <c r="T411" s="116"/>
      <c r="U411" s="116"/>
      <c r="V411" s="116"/>
      <c r="W411" s="116"/>
      <c r="X411" s="116"/>
      <c r="Y411" s="116"/>
      <c r="Z411" s="116"/>
    </row>
    <row r="412" hidden="1">
      <c r="A412" s="126" t="s">
        <v>13</v>
      </c>
      <c r="B412" s="181" t="s">
        <v>417</v>
      </c>
      <c r="C412" s="182" t="s">
        <v>462</v>
      </c>
      <c r="D412" s="149" t="s">
        <v>797</v>
      </c>
      <c r="E412" s="149" t="s">
        <v>938</v>
      </c>
      <c r="F412" s="149" t="s">
        <v>939</v>
      </c>
      <c r="G412" s="149"/>
      <c r="H412" s="149"/>
      <c r="I412" s="149"/>
      <c r="J412" s="149"/>
      <c r="K412" s="128">
        <f>$M$399*'Electricity EFs'!B14</f>
        <v>0.1338451484</v>
      </c>
      <c r="L412" s="149"/>
      <c r="M412" s="149"/>
      <c r="N412" s="149"/>
      <c r="O412" s="116"/>
      <c r="P412" s="146"/>
      <c r="Q412" s="116"/>
      <c r="R412" s="116"/>
      <c r="S412" s="116"/>
      <c r="T412" s="116"/>
      <c r="U412" s="116"/>
      <c r="V412" s="116"/>
      <c r="W412" s="116"/>
      <c r="X412" s="116"/>
      <c r="Y412" s="116"/>
      <c r="Z412" s="116"/>
    </row>
    <row r="413" hidden="1">
      <c r="A413" s="149"/>
      <c r="B413" s="181" t="s">
        <v>417</v>
      </c>
      <c r="C413" s="182" t="s">
        <v>468</v>
      </c>
      <c r="D413" s="149" t="s">
        <v>797</v>
      </c>
      <c r="E413" s="149" t="s">
        <v>938</v>
      </c>
      <c r="F413" s="149" t="s">
        <v>939</v>
      </c>
      <c r="G413" s="149" t="s">
        <v>940</v>
      </c>
      <c r="H413" s="149">
        <v>1.0</v>
      </c>
      <c r="I413" s="149" t="s">
        <v>941</v>
      </c>
      <c r="J413" s="184" t="s">
        <v>942</v>
      </c>
      <c r="K413" s="143"/>
      <c r="L413" s="149" t="s">
        <v>943</v>
      </c>
      <c r="M413" s="149">
        <v>0.13</v>
      </c>
      <c r="N413" s="149" t="s">
        <v>944</v>
      </c>
      <c r="O413" s="116"/>
      <c r="P413" s="146" t="s">
        <v>938</v>
      </c>
      <c r="Q413" s="116"/>
      <c r="R413" s="116"/>
      <c r="S413" s="116"/>
      <c r="T413" s="116"/>
      <c r="U413" s="116"/>
      <c r="V413" s="116"/>
      <c r="W413" s="116"/>
      <c r="X413" s="116"/>
      <c r="Y413" s="116"/>
      <c r="Z413" s="116"/>
    </row>
    <row r="414" hidden="1">
      <c r="A414" s="126" t="s">
        <v>98</v>
      </c>
      <c r="B414" s="181" t="s">
        <v>417</v>
      </c>
      <c r="C414" s="182" t="s">
        <v>468</v>
      </c>
      <c r="D414" s="149" t="s">
        <v>797</v>
      </c>
      <c r="E414" s="149" t="s">
        <v>938</v>
      </c>
      <c r="F414" s="149" t="s">
        <v>939</v>
      </c>
      <c r="G414" s="149"/>
      <c r="H414" s="149"/>
      <c r="I414" s="149"/>
      <c r="J414" s="149"/>
      <c r="K414" s="128">
        <f>$M$413*'Electricity EFs'!B2</f>
        <v>0.108614134</v>
      </c>
      <c r="L414" s="149"/>
      <c r="M414" s="149"/>
      <c r="N414" s="149"/>
      <c r="O414" s="116"/>
      <c r="P414" s="146"/>
      <c r="Q414" s="116"/>
      <c r="R414" s="116"/>
      <c r="S414" s="116"/>
      <c r="T414" s="116"/>
      <c r="U414" s="116"/>
      <c r="V414" s="116"/>
      <c r="W414" s="116"/>
      <c r="X414" s="116"/>
      <c r="Y414" s="116"/>
      <c r="Z414" s="116"/>
    </row>
    <row r="415" hidden="1">
      <c r="A415" s="126" t="s">
        <v>816</v>
      </c>
      <c r="B415" s="181" t="s">
        <v>417</v>
      </c>
      <c r="C415" s="182" t="s">
        <v>468</v>
      </c>
      <c r="D415" s="149" t="s">
        <v>797</v>
      </c>
      <c r="E415" s="149" t="s">
        <v>938</v>
      </c>
      <c r="F415" s="149" t="s">
        <v>939</v>
      </c>
      <c r="G415" s="149"/>
      <c r="H415" s="149"/>
      <c r="I415" s="149"/>
      <c r="J415" s="149"/>
      <c r="K415" s="128">
        <f>$M$413*'Electricity EFs'!B3</f>
        <v>0.08180661261</v>
      </c>
      <c r="L415" s="149"/>
      <c r="M415" s="149"/>
      <c r="N415" s="149"/>
      <c r="O415" s="116"/>
      <c r="P415" s="146"/>
      <c r="Q415" s="116"/>
      <c r="R415" s="116"/>
      <c r="S415" s="116"/>
      <c r="T415" s="116"/>
      <c r="U415" s="116"/>
      <c r="V415" s="116"/>
      <c r="W415" s="116"/>
      <c r="X415" s="116"/>
      <c r="Y415" s="116"/>
      <c r="Z415" s="116"/>
    </row>
    <row r="416" hidden="1">
      <c r="A416" s="126" t="s">
        <v>28</v>
      </c>
      <c r="B416" s="181" t="s">
        <v>417</v>
      </c>
      <c r="C416" s="182" t="s">
        <v>468</v>
      </c>
      <c r="D416" s="149" t="s">
        <v>797</v>
      </c>
      <c r="E416" s="149" t="s">
        <v>938</v>
      </c>
      <c r="F416" s="149" t="s">
        <v>939</v>
      </c>
      <c r="G416" s="149"/>
      <c r="H416" s="149"/>
      <c r="I416" s="149"/>
      <c r="J416" s="149"/>
      <c r="K416" s="128">
        <f>$M$413*'Electricity EFs'!B4</f>
        <v>0.08800166073</v>
      </c>
      <c r="L416" s="149"/>
      <c r="M416" s="149"/>
      <c r="N416" s="149"/>
      <c r="O416" s="116"/>
      <c r="P416" s="146"/>
      <c r="Q416" s="116"/>
      <c r="R416" s="116"/>
      <c r="S416" s="116"/>
      <c r="T416" s="116"/>
      <c r="U416" s="116"/>
      <c r="V416" s="116"/>
      <c r="W416" s="116"/>
      <c r="X416" s="116"/>
      <c r="Y416" s="116"/>
      <c r="Z416" s="116"/>
    </row>
    <row r="417" hidden="1">
      <c r="A417" s="126" t="s">
        <v>817</v>
      </c>
      <c r="B417" s="181" t="s">
        <v>417</v>
      </c>
      <c r="C417" s="182" t="s">
        <v>468</v>
      </c>
      <c r="D417" s="149" t="s">
        <v>797</v>
      </c>
      <c r="E417" s="149" t="s">
        <v>938</v>
      </c>
      <c r="F417" s="149" t="s">
        <v>939</v>
      </c>
      <c r="G417" s="149"/>
      <c r="H417" s="149"/>
      <c r="I417" s="149"/>
      <c r="J417" s="149"/>
      <c r="K417" s="128">
        <f>$M$413*'Electricity EFs'!B5</f>
        <v>0.08604243064</v>
      </c>
      <c r="L417" s="149"/>
      <c r="M417" s="149"/>
      <c r="N417" s="149"/>
      <c r="O417" s="116"/>
      <c r="P417" s="146"/>
      <c r="Q417" s="116"/>
      <c r="R417" s="116"/>
      <c r="S417" s="116"/>
      <c r="T417" s="116"/>
      <c r="U417" s="116"/>
      <c r="V417" s="116"/>
      <c r="W417" s="116"/>
      <c r="X417" s="116"/>
      <c r="Y417" s="116"/>
      <c r="Z417" s="116"/>
    </row>
    <row r="418" hidden="1">
      <c r="A418" s="126" t="s">
        <v>818</v>
      </c>
      <c r="B418" s="181" t="s">
        <v>417</v>
      </c>
      <c r="C418" s="182" t="s">
        <v>468</v>
      </c>
      <c r="D418" s="149" t="s">
        <v>797</v>
      </c>
      <c r="E418" s="149" t="s">
        <v>938</v>
      </c>
      <c r="F418" s="149" t="s">
        <v>939</v>
      </c>
      <c r="G418" s="149"/>
      <c r="H418" s="149"/>
      <c r="I418" s="149"/>
      <c r="J418" s="149"/>
      <c r="K418" s="128">
        <f>$M$413*'Electricity EFs'!B6</f>
        <v>0.01001231433</v>
      </c>
      <c r="L418" s="149"/>
      <c r="M418" s="149"/>
      <c r="N418" s="149"/>
      <c r="O418" s="116"/>
      <c r="P418" s="146"/>
      <c r="Q418" s="116"/>
      <c r="R418" s="116"/>
      <c r="S418" s="116"/>
      <c r="T418" s="116"/>
      <c r="U418" s="116"/>
      <c r="V418" s="116"/>
      <c r="W418" s="116"/>
      <c r="X418" s="116"/>
      <c r="Y418" s="116"/>
      <c r="Z418" s="116"/>
    </row>
    <row r="419" hidden="1">
      <c r="A419" s="126" t="s">
        <v>819</v>
      </c>
      <c r="B419" s="181" t="s">
        <v>417</v>
      </c>
      <c r="C419" s="182" t="s">
        <v>468</v>
      </c>
      <c r="D419" s="149" t="s">
        <v>797</v>
      </c>
      <c r="E419" s="149" t="s">
        <v>938</v>
      </c>
      <c r="F419" s="149" t="s">
        <v>939</v>
      </c>
      <c r="G419" s="149"/>
      <c r="H419" s="149"/>
      <c r="I419" s="149"/>
      <c r="J419" s="149"/>
      <c r="K419" s="128">
        <f>$M$413*'Electricity EFs'!B7</f>
        <v>0.05749875984</v>
      </c>
      <c r="L419" s="149"/>
      <c r="M419" s="149"/>
      <c r="N419" s="149"/>
      <c r="O419" s="116"/>
      <c r="P419" s="146"/>
      <c r="Q419" s="116"/>
      <c r="R419" s="116"/>
      <c r="S419" s="116"/>
      <c r="T419" s="116"/>
      <c r="U419" s="116"/>
      <c r="V419" s="116"/>
      <c r="W419" s="116"/>
      <c r="X419" s="116"/>
      <c r="Y419" s="116"/>
      <c r="Z419" s="116"/>
    </row>
    <row r="420" hidden="1">
      <c r="A420" s="126" t="s">
        <v>820</v>
      </c>
      <c r="B420" s="181" t="s">
        <v>417</v>
      </c>
      <c r="C420" s="182" t="s">
        <v>468</v>
      </c>
      <c r="D420" s="149" t="s">
        <v>797</v>
      </c>
      <c r="E420" s="149" t="s">
        <v>938</v>
      </c>
      <c r="F420" s="149" t="s">
        <v>939</v>
      </c>
      <c r="G420" s="149"/>
      <c r="H420" s="149"/>
      <c r="I420" s="149"/>
      <c r="J420" s="149"/>
      <c r="K420" s="128">
        <f>$M$413*'Electricity EFs'!B8</f>
        <v>0.1248238906</v>
      </c>
      <c r="L420" s="149"/>
      <c r="M420" s="149"/>
      <c r="N420" s="149"/>
      <c r="O420" s="116"/>
      <c r="P420" s="146"/>
      <c r="Q420" s="116"/>
      <c r="R420" s="116"/>
      <c r="S420" s="116"/>
      <c r="T420" s="116"/>
      <c r="U420" s="116"/>
      <c r="V420" s="116"/>
      <c r="W420" s="116"/>
      <c r="X420" s="116"/>
      <c r="Y420" s="116"/>
      <c r="Z420" s="116"/>
    </row>
    <row r="421" hidden="1">
      <c r="A421" s="126" t="s">
        <v>821</v>
      </c>
      <c r="B421" s="181" t="s">
        <v>417</v>
      </c>
      <c r="C421" s="182" t="s">
        <v>468</v>
      </c>
      <c r="D421" s="149" t="s">
        <v>797</v>
      </c>
      <c r="E421" s="149" t="s">
        <v>938</v>
      </c>
      <c r="F421" s="149" t="s">
        <v>939</v>
      </c>
      <c r="G421" s="149"/>
      <c r="H421" s="149"/>
      <c r="I421" s="149"/>
      <c r="J421" s="149"/>
      <c r="K421" s="128">
        <f>$M$413*'Electricity EFs'!B9</f>
        <v>0.02624836283</v>
      </c>
      <c r="L421" s="149"/>
      <c r="M421" s="149"/>
      <c r="N421" s="149"/>
      <c r="O421" s="116"/>
      <c r="P421" s="146"/>
      <c r="Q421" s="116"/>
      <c r="R421" s="116"/>
      <c r="S421" s="116"/>
      <c r="T421" s="116"/>
      <c r="U421" s="116"/>
      <c r="V421" s="116"/>
      <c r="W421" s="116"/>
      <c r="X421" s="116"/>
      <c r="Y421" s="116"/>
      <c r="Z421" s="116"/>
    </row>
    <row r="422" hidden="1">
      <c r="A422" s="126" t="s">
        <v>822</v>
      </c>
      <c r="B422" s="181" t="s">
        <v>417</v>
      </c>
      <c r="C422" s="182" t="s">
        <v>468</v>
      </c>
      <c r="D422" s="149" t="s">
        <v>797</v>
      </c>
      <c r="E422" s="149" t="s">
        <v>938</v>
      </c>
      <c r="F422" s="149" t="s">
        <v>939</v>
      </c>
      <c r="G422" s="149"/>
      <c r="H422" s="149"/>
      <c r="I422" s="149"/>
      <c r="J422" s="149"/>
      <c r="K422" s="128">
        <f>$M$413*'Electricity EFs'!B10</f>
        <v>0.1001744733</v>
      </c>
      <c r="L422" s="149"/>
      <c r="M422" s="149"/>
      <c r="N422" s="149"/>
      <c r="O422" s="116"/>
      <c r="P422" s="146"/>
      <c r="Q422" s="116"/>
      <c r="R422" s="116"/>
      <c r="S422" s="116"/>
      <c r="T422" s="116"/>
      <c r="U422" s="116"/>
      <c r="V422" s="116"/>
      <c r="W422" s="116"/>
      <c r="X422" s="116"/>
      <c r="Y422" s="116"/>
      <c r="Z422" s="116"/>
    </row>
    <row r="423" hidden="1">
      <c r="A423" s="126" t="s">
        <v>823</v>
      </c>
      <c r="B423" s="181" t="s">
        <v>417</v>
      </c>
      <c r="C423" s="182" t="s">
        <v>468</v>
      </c>
      <c r="D423" s="149" t="s">
        <v>797</v>
      </c>
      <c r="E423" s="149" t="s">
        <v>938</v>
      </c>
      <c r="F423" s="149" t="s">
        <v>939</v>
      </c>
      <c r="G423" s="149"/>
      <c r="H423" s="149"/>
      <c r="I423" s="149"/>
      <c r="J423" s="149"/>
      <c r="K423" s="128">
        <f>$M$413*'Electricity EFs'!B11</f>
        <v>0.06270460405</v>
      </c>
      <c r="L423" s="149"/>
      <c r="M423" s="149"/>
      <c r="N423" s="149"/>
      <c r="O423" s="116"/>
      <c r="P423" s="146"/>
      <c r="Q423" s="116"/>
      <c r="R423" s="116"/>
      <c r="S423" s="116"/>
      <c r="T423" s="116"/>
      <c r="U423" s="116"/>
      <c r="V423" s="116"/>
      <c r="W423" s="116"/>
      <c r="X423" s="116"/>
      <c r="Y423" s="116"/>
      <c r="Z423" s="116"/>
    </row>
    <row r="424" hidden="1">
      <c r="A424" s="126" t="s">
        <v>142</v>
      </c>
      <c r="B424" s="181" t="s">
        <v>417</v>
      </c>
      <c r="C424" s="182" t="s">
        <v>468</v>
      </c>
      <c r="D424" s="149" t="s">
        <v>797</v>
      </c>
      <c r="E424" s="149" t="s">
        <v>938</v>
      </c>
      <c r="F424" s="149" t="s">
        <v>939</v>
      </c>
      <c r="G424" s="149"/>
      <c r="H424" s="149"/>
      <c r="I424" s="149"/>
      <c r="J424" s="149"/>
      <c r="K424" s="128">
        <f>$M$413*'Electricity EFs'!B12</f>
        <v>0.1868914807</v>
      </c>
      <c r="L424" s="149"/>
      <c r="M424" s="149"/>
      <c r="N424" s="149"/>
      <c r="O424" s="116"/>
      <c r="P424" s="146"/>
      <c r="Q424" s="116"/>
      <c r="R424" s="116"/>
      <c r="S424" s="116"/>
      <c r="T424" s="116"/>
      <c r="U424" s="116"/>
      <c r="V424" s="116"/>
      <c r="W424" s="116"/>
      <c r="X424" s="116"/>
      <c r="Y424" s="116"/>
      <c r="Z424" s="116"/>
    </row>
    <row r="425" hidden="1">
      <c r="A425" s="126" t="s">
        <v>824</v>
      </c>
      <c r="B425" s="181" t="s">
        <v>417</v>
      </c>
      <c r="C425" s="182" t="s">
        <v>468</v>
      </c>
      <c r="D425" s="149" t="s">
        <v>797</v>
      </c>
      <c r="E425" s="149" t="s">
        <v>938</v>
      </c>
      <c r="F425" s="149" t="s">
        <v>939</v>
      </c>
      <c r="G425" s="149"/>
      <c r="H425" s="149"/>
      <c r="I425" s="149"/>
      <c r="J425" s="149"/>
      <c r="K425" s="128">
        <f>$M$413*'Electricity EFs'!B13</f>
        <v>0.03646329034</v>
      </c>
      <c r="L425" s="149"/>
      <c r="M425" s="149"/>
      <c r="N425" s="149"/>
      <c r="O425" s="116"/>
      <c r="P425" s="146"/>
      <c r="Q425" s="116"/>
      <c r="R425" s="116"/>
      <c r="S425" s="116"/>
      <c r="T425" s="116"/>
      <c r="U425" s="116"/>
      <c r="V425" s="116"/>
      <c r="W425" s="116"/>
      <c r="X425" s="116"/>
      <c r="Y425" s="116"/>
      <c r="Z425" s="116"/>
    </row>
    <row r="426" hidden="1">
      <c r="A426" s="126" t="s">
        <v>13</v>
      </c>
      <c r="B426" s="181" t="s">
        <v>417</v>
      </c>
      <c r="C426" s="182" t="s">
        <v>468</v>
      </c>
      <c r="D426" s="149" t="s">
        <v>797</v>
      </c>
      <c r="E426" s="149" t="s">
        <v>938</v>
      </c>
      <c r="F426" s="149" t="s">
        <v>939</v>
      </c>
      <c r="G426" s="149"/>
      <c r="H426" s="149"/>
      <c r="I426" s="149"/>
      <c r="J426" s="149"/>
      <c r="K426" s="128">
        <f>$M$413*'Electricity EFs'!B14</f>
        <v>0.1338451484</v>
      </c>
      <c r="L426" s="149"/>
      <c r="M426" s="149"/>
      <c r="N426" s="149"/>
      <c r="O426" s="116"/>
      <c r="P426" s="146"/>
      <c r="Q426" s="116"/>
      <c r="R426" s="116"/>
      <c r="S426" s="116"/>
      <c r="T426" s="116"/>
      <c r="U426" s="116"/>
      <c r="V426" s="116"/>
      <c r="W426" s="116"/>
      <c r="X426" s="116"/>
      <c r="Y426" s="116"/>
      <c r="Z426" s="116"/>
    </row>
    <row r="427" hidden="1">
      <c r="A427" s="149"/>
      <c r="B427" s="181" t="s">
        <v>417</v>
      </c>
      <c r="C427" s="182" t="s">
        <v>473</v>
      </c>
      <c r="D427" s="149" t="s">
        <v>797</v>
      </c>
      <c r="E427" s="149" t="s">
        <v>938</v>
      </c>
      <c r="F427" s="149" t="s">
        <v>939</v>
      </c>
      <c r="G427" s="149" t="s">
        <v>940</v>
      </c>
      <c r="H427" s="149">
        <v>1.0</v>
      </c>
      <c r="I427" s="149" t="s">
        <v>941</v>
      </c>
      <c r="J427" s="184" t="s">
        <v>942</v>
      </c>
      <c r="K427" s="143"/>
      <c r="L427" s="149" t="s">
        <v>943</v>
      </c>
      <c r="M427" s="149">
        <v>0.13</v>
      </c>
      <c r="N427" s="149" t="s">
        <v>944</v>
      </c>
      <c r="O427" s="116"/>
      <c r="P427" s="146" t="s">
        <v>938</v>
      </c>
      <c r="Q427" s="116"/>
      <c r="R427" s="116"/>
      <c r="S427" s="116"/>
      <c r="T427" s="116"/>
      <c r="U427" s="116"/>
      <c r="V427" s="116"/>
      <c r="W427" s="116"/>
      <c r="X427" s="116"/>
      <c r="Y427" s="116"/>
      <c r="Z427" s="116"/>
    </row>
    <row r="428" hidden="1">
      <c r="A428" s="126" t="s">
        <v>98</v>
      </c>
      <c r="B428" s="181" t="s">
        <v>417</v>
      </c>
      <c r="C428" s="182" t="s">
        <v>473</v>
      </c>
      <c r="D428" s="149" t="s">
        <v>797</v>
      </c>
      <c r="E428" s="149" t="s">
        <v>938</v>
      </c>
      <c r="F428" s="149" t="s">
        <v>939</v>
      </c>
      <c r="G428" s="149"/>
      <c r="H428" s="149"/>
      <c r="I428" s="149"/>
      <c r="J428" s="149"/>
      <c r="K428" s="128">
        <f>$M$427*'Electricity EFs'!B2</f>
        <v>0.108614134</v>
      </c>
      <c r="L428" s="149"/>
      <c r="M428" s="149"/>
      <c r="N428" s="149"/>
      <c r="O428" s="116"/>
      <c r="P428" s="146"/>
      <c r="Q428" s="116"/>
      <c r="R428" s="116"/>
      <c r="S428" s="116"/>
      <c r="T428" s="116"/>
      <c r="U428" s="116"/>
      <c r="V428" s="116"/>
      <c r="W428" s="116"/>
      <c r="X428" s="116"/>
      <c r="Y428" s="116"/>
      <c r="Z428" s="116"/>
    </row>
    <row r="429" hidden="1">
      <c r="A429" s="126" t="s">
        <v>816</v>
      </c>
      <c r="B429" s="181" t="s">
        <v>417</v>
      </c>
      <c r="C429" s="182" t="s">
        <v>473</v>
      </c>
      <c r="D429" s="149" t="s">
        <v>797</v>
      </c>
      <c r="E429" s="149" t="s">
        <v>938</v>
      </c>
      <c r="F429" s="149" t="s">
        <v>939</v>
      </c>
      <c r="G429" s="149"/>
      <c r="H429" s="149"/>
      <c r="I429" s="149"/>
      <c r="J429" s="149"/>
      <c r="K429" s="128">
        <f>$M$427*'Electricity EFs'!B3</f>
        <v>0.08180661261</v>
      </c>
      <c r="L429" s="149"/>
      <c r="M429" s="149"/>
      <c r="N429" s="149"/>
      <c r="O429" s="116"/>
      <c r="P429" s="146"/>
      <c r="Q429" s="116"/>
      <c r="R429" s="116"/>
      <c r="S429" s="116"/>
      <c r="T429" s="116"/>
      <c r="U429" s="116"/>
      <c r="V429" s="116"/>
      <c r="W429" s="116"/>
      <c r="X429" s="116"/>
      <c r="Y429" s="116"/>
      <c r="Z429" s="116"/>
    </row>
    <row r="430" hidden="1">
      <c r="A430" s="126" t="s">
        <v>28</v>
      </c>
      <c r="B430" s="181" t="s">
        <v>417</v>
      </c>
      <c r="C430" s="182" t="s">
        <v>473</v>
      </c>
      <c r="D430" s="149" t="s">
        <v>797</v>
      </c>
      <c r="E430" s="149" t="s">
        <v>938</v>
      </c>
      <c r="F430" s="149" t="s">
        <v>939</v>
      </c>
      <c r="G430" s="149"/>
      <c r="H430" s="149"/>
      <c r="I430" s="149"/>
      <c r="J430" s="149"/>
      <c r="K430" s="128">
        <f>$M$427*'Electricity EFs'!B4</f>
        <v>0.08800166073</v>
      </c>
      <c r="L430" s="149"/>
      <c r="M430" s="149"/>
      <c r="N430" s="149"/>
      <c r="O430" s="116"/>
      <c r="P430" s="146"/>
      <c r="Q430" s="116"/>
      <c r="R430" s="116"/>
      <c r="S430" s="116"/>
      <c r="T430" s="116"/>
      <c r="U430" s="116"/>
      <c r="V430" s="116"/>
      <c r="W430" s="116"/>
      <c r="X430" s="116"/>
      <c r="Y430" s="116"/>
      <c r="Z430" s="116"/>
    </row>
    <row r="431" hidden="1">
      <c r="A431" s="126" t="s">
        <v>817</v>
      </c>
      <c r="B431" s="181" t="s">
        <v>417</v>
      </c>
      <c r="C431" s="182" t="s">
        <v>473</v>
      </c>
      <c r="D431" s="149" t="s">
        <v>797</v>
      </c>
      <c r="E431" s="149" t="s">
        <v>938</v>
      </c>
      <c r="F431" s="149" t="s">
        <v>939</v>
      </c>
      <c r="G431" s="149"/>
      <c r="H431" s="149"/>
      <c r="I431" s="149"/>
      <c r="J431" s="149"/>
      <c r="K431" s="128">
        <f>$M$427*'Electricity EFs'!B5</f>
        <v>0.08604243064</v>
      </c>
      <c r="L431" s="149"/>
      <c r="M431" s="149"/>
      <c r="N431" s="149"/>
      <c r="O431" s="116"/>
      <c r="P431" s="146"/>
      <c r="Q431" s="116"/>
      <c r="R431" s="116"/>
      <c r="S431" s="116"/>
      <c r="T431" s="116"/>
      <c r="U431" s="116"/>
      <c r="V431" s="116"/>
      <c r="W431" s="116"/>
      <c r="X431" s="116"/>
      <c r="Y431" s="116"/>
      <c r="Z431" s="116"/>
    </row>
    <row r="432" hidden="1">
      <c r="A432" s="126" t="s">
        <v>818</v>
      </c>
      <c r="B432" s="181" t="s">
        <v>417</v>
      </c>
      <c r="C432" s="182" t="s">
        <v>473</v>
      </c>
      <c r="D432" s="149" t="s">
        <v>797</v>
      </c>
      <c r="E432" s="149" t="s">
        <v>938</v>
      </c>
      <c r="F432" s="149" t="s">
        <v>939</v>
      </c>
      <c r="G432" s="149"/>
      <c r="H432" s="149"/>
      <c r="I432" s="149"/>
      <c r="J432" s="149"/>
      <c r="K432" s="128">
        <f>$M$427*'Electricity EFs'!B6</f>
        <v>0.01001231433</v>
      </c>
      <c r="L432" s="149"/>
      <c r="M432" s="149"/>
      <c r="N432" s="149"/>
      <c r="O432" s="116"/>
      <c r="P432" s="146"/>
      <c r="Q432" s="116"/>
      <c r="R432" s="116"/>
      <c r="S432" s="116"/>
      <c r="T432" s="116"/>
      <c r="U432" s="116"/>
      <c r="V432" s="116"/>
      <c r="W432" s="116"/>
      <c r="X432" s="116"/>
      <c r="Y432" s="116"/>
      <c r="Z432" s="116"/>
    </row>
    <row r="433" hidden="1">
      <c r="A433" s="126" t="s">
        <v>819</v>
      </c>
      <c r="B433" s="181" t="s">
        <v>417</v>
      </c>
      <c r="C433" s="182" t="s">
        <v>473</v>
      </c>
      <c r="D433" s="149" t="s">
        <v>797</v>
      </c>
      <c r="E433" s="149" t="s">
        <v>938</v>
      </c>
      <c r="F433" s="149" t="s">
        <v>939</v>
      </c>
      <c r="G433" s="149"/>
      <c r="H433" s="149"/>
      <c r="I433" s="149"/>
      <c r="J433" s="149"/>
      <c r="K433" s="128">
        <f>$M$427*'Electricity EFs'!B7</f>
        <v>0.05749875984</v>
      </c>
      <c r="L433" s="149"/>
      <c r="M433" s="149"/>
      <c r="N433" s="149"/>
      <c r="O433" s="116"/>
      <c r="P433" s="146"/>
      <c r="Q433" s="116"/>
      <c r="R433" s="116"/>
      <c r="S433" s="116"/>
      <c r="T433" s="116"/>
      <c r="U433" s="116"/>
      <c r="V433" s="116"/>
      <c r="W433" s="116"/>
      <c r="X433" s="116"/>
      <c r="Y433" s="116"/>
      <c r="Z433" s="116"/>
    </row>
    <row r="434" hidden="1">
      <c r="A434" s="126" t="s">
        <v>820</v>
      </c>
      <c r="B434" s="181" t="s">
        <v>417</v>
      </c>
      <c r="C434" s="182" t="s">
        <v>473</v>
      </c>
      <c r="D434" s="149" t="s">
        <v>797</v>
      </c>
      <c r="E434" s="149" t="s">
        <v>938</v>
      </c>
      <c r="F434" s="149" t="s">
        <v>939</v>
      </c>
      <c r="G434" s="149"/>
      <c r="H434" s="149"/>
      <c r="I434" s="149"/>
      <c r="J434" s="149"/>
      <c r="K434" s="128">
        <f>$M$427*'Electricity EFs'!B8</f>
        <v>0.1248238906</v>
      </c>
      <c r="L434" s="149"/>
      <c r="M434" s="149"/>
      <c r="N434" s="149"/>
      <c r="O434" s="116"/>
      <c r="P434" s="146"/>
      <c r="Q434" s="116"/>
      <c r="R434" s="116"/>
      <c r="S434" s="116"/>
      <c r="T434" s="116"/>
      <c r="U434" s="116"/>
      <c r="V434" s="116"/>
      <c r="W434" s="116"/>
      <c r="X434" s="116"/>
      <c r="Y434" s="116"/>
      <c r="Z434" s="116"/>
    </row>
    <row r="435" hidden="1">
      <c r="A435" s="126" t="s">
        <v>821</v>
      </c>
      <c r="B435" s="181" t="s">
        <v>417</v>
      </c>
      <c r="C435" s="182" t="s">
        <v>473</v>
      </c>
      <c r="D435" s="149" t="s">
        <v>797</v>
      </c>
      <c r="E435" s="149" t="s">
        <v>938</v>
      </c>
      <c r="F435" s="149" t="s">
        <v>939</v>
      </c>
      <c r="G435" s="149"/>
      <c r="H435" s="149"/>
      <c r="I435" s="149"/>
      <c r="J435" s="149"/>
      <c r="K435" s="128">
        <f>$M$427*'Electricity EFs'!B9</f>
        <v>0.02624836283</v>
      </c>
      <c r="L435" s="149"/>
      <c r="M435" s="149"/>
      <c r="N435" s="149"/>
      <c r="O435" s="116"/>
      <c r="P435" s="146"/>
      <c r="Q435" s="116"/>
      <c r="R435" s="116"/>
      <c r="S435" s="116"/>
      <c r="T435" s="116"/>
      <c r="U435" s="116"/>
      <c r="V435" s="116"/>
      <c r="W435" s="116"/>
      <c r="X435" s="116"/>
      <c r="Y435" s="116"/>
      <c r="Z435" s="116"/>
    </row>
    <row r="436" hidden="1">
      <c r="A436" s="126" t="s">
        <v>822</v>
      </c>
      <c r="B436" s="181" t="s">
        <v>417</v>
      </c>
      <c r="C436" s="182" t="s">
        <v>473</v>
      </c>
      <c r="D436" s="149" t="s">
        <v>797</v>
      </c>
      <c r="E436" s="149" t="s">
        <v>938</v>
      </c>
      <c r="F436" s="149" t="s">
        <v>939</v>
      </c>
      <c r="G436" s="149"/>
      <c r="H436" s="149"/>
      <c r="I436" s="149"/>
      <c r="J436" s="149"/>
      <c r="K436" s="128">
        <f>$M$427*'Electricity EFs'!B10</f>
        <v>0.1001744733</v>
      </c>
      <c r="L436" s="149"/>
      <c r="M436" s="149"/>
      <c r="N436" s="149"/>
      <c r="O436" s="116"/>
      <c r="P436" s="146"/>
      <c r="Q436" s="116"/>
      <c r="R436" s="116"/>
      <c r="S436" s="116"/>
      <c r="T436" s="116"/>
      <c r="U436" s="116"/>
      <c r="V436" s="116"/>
      <c r="W436" s="116"/>
      <c r="X436" s="116"/>
      <c r="Y436" s="116"/>
      <c r="Z436" s="116"/>
    </row>
    <row r="437" hidden="1">
      <c r="A437" s="126" t="s">
        <v>823</v>
      </c>
      <c r="B437" s="181" t="s">
        <v>417</v>
      </c>
      <c r="C437" s="182" t="s">
        <v>473</v>
      </c>
      <c r="D437" s="149" t="s">
        <v>797</v>
      </c>
      <c r="E437" s="149" t="s">
        <v>938</v>
      </c>
      <c r="F437" s="149" t="s">
        <v>939</v>
      </c>
      <c r="G437" s="149"/>
      <c r="H437" s="149"/>
      <c r="I437" s="149"/>
      <c r="J437" s="149"/>
      <c r="K437" s="128">
        <f>$M$427*'Electricity EFs'!B11</f>
        <v>0.06270460405</v>
      </c>
      <c r="L437" s="149"/>
      <c r="M437" s="149"/>
      <c r="N437" s="149"/>
      <c r="O437" s="116"/>
      <c r="P437" s="146"/>
      <c r="Q437" s="116"/>
      <c r="R437" s="116"/>
      <c r="S437" s="116"/>
      <c r="T437" s="116"/>
      <c r="U437" s="116"/>
      <c r="V437" s="116"/>
      <c r="W437" s="116"/>
      <c r="X437" s="116"/>
      <c r="Y437" s="116"/>
      <c r="Z437" s="116"/>
    </row>
    <row r="438" hidden="1">
      <c r="A438" s="126" t="s">
        <v>142</v>
      </c>
      <c r="B438" s="181" t="s">
        <v>417</v>
      </c>
      <c r="C438" s="182" t="s">
        <v>473</v>
      </c>
      <c r="D438" s="149" t="s">
        <v>797</v>
      </c>
      <c r="E438" s="149" t="s">
        <v>938</v>
      </c>
      <c r="F438" s="149" t="s">
        <v>939</v>
      </c>
      <c r="G438" s="149"/>
      <c r="H438" s="149"/>
      <c r="I438" s="149"/>
      <c r="J438" s="149"/>
      <c r="K438" s="128">
        <f>$M$427*'Electricity EFs'!B12</f>
        <v>0.1868914807</v>
      </c>
      <c r="L438" s="149"/>
      <c r="M438" s="149"/>
      <c r="N438" s="149"/>
      <c r="O438" s="116"/>
      <c r="P438" s="146"/>
      <c r="Q438" s="116"/>
      <c r="R438" s="116"/>
      <c r="S438" s="116"/>
      <c r="T438" s="116"/>
      <c r="U438" s="116"/>
      <c r="V438" s="116"/>
      <c r="W438" s="116"/>
      <c r="X438" s="116"/>
      <c r="Y438" s="116"/>
      <c r="Z438" s="116"/>
    </row>
    <row r="439" hidden="1">
      <c r="A439" s="126" t="s">
        <v>824</v>
      </c>
      <c r="B439" s="181" t="s">
        <v>417</v>
      </c>
      <c r="C439" s="182" t="s">
        <v>473</v>
      </c>
      <c r="D439" s="149" t="s">
        <v>797</v>
      </c>
      <c r="E439" s="149" t="s">
        <v>938</v>
      </c>
      <c r="F439" s="149" t="s">
        <v>939</v>
      </c>
      <c r="G439" s="149"/>
      <c r="H439" s="149"/>
      <c r="I439" s="149"/>
      <c r="J439" s="149"/>
      <c r="K439" s="128">
        <f>$M$427*'Electricity EFs'!B13</f>
        <v>0.03646329034</v>
      </c>
      <c r="L439" s="149"/>
      <c r="M439" s="149"/>
      <c r="N439" s="149"/>
      <c r="O439" s="116"/>
      <c r="P439" s="146"/>
      <c r="Q439" s="116"/>
      <c r="R439" s="116"/>
      <c r="S439" s="116"/>
      <c r="T439" s="116"/>
      <c r="U439" s="116"/>
      <c r="V439" s="116"/>
      <c r="W439" s="116"/>
      <c r="X439" s="116"/>
      <c r="Y439" s="116"/>
      <c r="Z439" s="116"/>
    </row>
    <row r="440" hidden="1">
      <c r="A440" s="126" t="s">
        <v>13</v>
      </c>
      <c r="B440" s="181" t="s">
        <v>417</v>
      </c>
      <c r="C440" s="182" t="s">
        <v>473</v>
      </c>
      <c r="D440" s="149" t="s">
        <v>797</v>
      </c>
      <c r="E440" s="149" t="s">
        <v>938</v>
      </c>
      <c r="F440" s="149" t="s">
        <v>939</v>
      </c>
      <c r="G440" s="149"/>
      <c r="H440" s="149"/>
      <c r="I440" s="149"/>
      <c r="J440" s="149"/>
      <c r="K440" s="128">
        <f>$M$427*'Electricity EFs'!B14</f>
        <v>0.1338451484</v>
      </c>
      <c r="L440" s="149"/>
      <c r="M440" s="149"/>
      <c r="N440" s="149"/>
      <c r="O440" s="116"/>
      <c r="P440" s="146"/>
      <c r="Q440" s="116"/>
      <c r="R440" s="116"/>
      <c r="S440" s="116"/>
      <c r="T440" s="116"/>
      <c r="U440" s="116"/>
      <c r="V440" s="116"/>
      <c r="W440" s="116"/>
      <c r="X440" s="116"/>
      <c r="Y440" s="116"/>
      <c r="Z440" s="116"/>
    </row>
    <row r="441" hidden="1">
      <c r="A441" s="149"/>
      <c r="B441" s="181" t="s">
        <v>417</v>
      </c>
      <c r="C441" s="182" t="s">
        <v>478</v>
      </c>
      <c r="D441" s="149" t="s">
        <v>797</v>
      </c>
      <c r="E441" s="149" t="s">
        <v>938</v>
      </c>
      <c r="F441" s="149" t="s">
        <v>939</v>
      </c>
      <c r="G441" s="149" t="s">
        <v>940</v>
      </c>
      <c r="H441" s="149">
        <v>1.0</v>
      </c>
      <c r="I441" s="149" t="s">
        <v>941</v>
      </c>
      <c r="J441" s="184" t="s">
        <v>942</v>
      </c>
      <c r="K441" s="143"/>
      <c r="L441" s="149" t="s">
        <v>943</v>
      </c>
      <c r="M441" s="149">
        <v>0.13</v>
      </c>
      <c r="N441" s="149" t="s">
        <v>944</v>
      </c>
      <c r="O441" s="116"/>
      <c r="P441" s="146" t="s">
        <v>938</v>
      </c>
      <c r="Q441" s="116"/>
      <c r="R441" s="116"/>
      <c r="S441" s="116"/>
      <c r="T441" s="116"/>
      <c r="U441" s="116"/>
      <c r="V441" s="116"/>
      <c r="W441" s="116"/>
      <c r="X441" s="116"/>
      <c r="Y441" s="116"/>
      <c r="Z441" s="116"/>
    </row>
    <row r="442" hidden="1">
      <c r="A442" s="126" t="s">
        <v>98</v>
      </c>
      <c r="B442" s="181" t="s">
        <v>417</v>
      </c>
      <c r="C442" s="182" t="s">
        <v>478</v>
      </c>
      <c r="D442" s="149" t="s">
        <v>797</v>
      </c>
      <c r="E442" s="149" t="s">
        <v>938</v>
      </c>
      <c r="F442" s="149" t="s">
        <v>939</v>
      </c>
      <c r="G442" s="149"/>
      <c r="H442" s="149"/>
      <c r="I442" s="149"/>
      <c r="J442" s="149"/>
      <c r="K442" s="128">
        <f>$M$441*'Electricity EFs'!B2</f>
        <v>0.108614134</v>
      </c>
      <c r="L442" s="149"/>
      <c r="M442" s="149"/>
      <c r="N442" s="149"/>
      <c r="O442" s="116"/>
      <c r="P442" s="146"/>
      <c r="Q442" s="116"/>
      <c r="R442" s="116"/>
      <c r="S442" s="116"/>
      <c r="T442" s="116"/>
      <c r="U442" s="116"/>
      <c r="V442" s="116"/>
      <c r="W442" s="116"/>
      <c r="X442" s="116"/>
      <c r="Y442" s="116"/>
      <c r="Z442" s="116"/>
    </row>
    <row r="443" hidden="1">
      <c r="A443" s="126" t="s">
        <v>816</v>
      </c>
      <c r="B443" s="181" t="s">
        <v>417</v>
      </c>
      <c r="C443" s="182" t="s">
        <v>478</v>
      </c>
      <c r="D443" s="149" t="s">
        <v>797</v>
      </c>
      <c r="E443" s="149" t="s">
        <v>938</v>
      </c>
      <c r="F443" s="149" t="s">
        <v>939</v>
      </c>
      <c r="G443" s="149"/>
      <c r="H443" s="149"/>
      <c r="I443" s="149"/>
      <c r="J443" s="149"/>
      <c r="K443" s="128">
        <f>$M$441*'Electricity EFs'!B3</f>
        <v>0.08180661261</v>
      </c>
      <c r="L443" s="149"/>
      <c r="M443" s="149"/>
      <c r="N443" s="149"/>
      <c r="O443" s="116"/>
      <c r="P443" s="146"/>
      <c r="Q443" s="116"/>
      <c r="R443" s="116"/>
      <c r="S443" s="116"/>
      <c r="T443" s="116"/>
      <c r="U443" s="116"/>
      <c r="V443" s="116"/>
      <c r="W443" s="116"/>
      <c r="X443" s="116"/>
      <c r="Y443" s="116"/>
      <c r="Z443" s="116"/>
    </row>
    <row r="444" hidden="1">
      <c r="A444" s="126" t="s">
        <v>28</v>
      </c>
      <c r="B444" s="181" t="s">
        <v>417</v>
      </c>
      <c r="C444" s="182" t="s">
        <v>478</v>
      </c>
      <c r="D444" s="149" t="s">
        <v>797</v>
      </c>
      <c r="E444" s="149" t="s">
        <v>938</v>
      </c>
      <c r="F444" s="149" t="s">
        <v>939</v>
      </c>
      <c r="G444" s="149"/>
      <c r="H444" s="149"/>
      <c r="I444" s="149"/>
      <c r="J444" s="149"/>
      <c r="K444" s="128">
        <f>$M$441*'Electricity EFs'!B4</f>
        <v>0.08800166073</v>
      </c>
      <c r="L444" s="149"/>
      <c r="M444" s="149"/>
      <c r="N444" s="149"/>
      <c r="O444" s="116"/>
      <c r="P444" s="146"/>
      <c r="Q444" s="116"/>
      <c r="R444" s="116"/>
      <c r="S444" s="116"/>
      <c r="T444" s="116"/>
      <c r="U444" s="116"/>
      <c r="V444" s="116"/>
      <c r="W444" s="116"/>
      <c r="X444" s="116"/>
      <c r="Y444" s="116"/>
      <c r="Z444" s="116"/>
    </row>
    <row r="445" hidden="1">
      <c r="A445" s="126" t="s">
        <v>817</v>
      </c>
      <c r="B445" s="181" t="s">
        <v>417</v>
      </c>
      <c r="C445" s="182" t="s">
        <v>478</v>
      </c>
      <c r="D445" s="149" t="s">
        <v>797</v>
      </c>
      <c r="E445" s="149" t="s">
        <v>938</v>
      </c>
      <c r="F445" s="149" t="s">
        <v>939</v>
      </c>
      <c r="G445" s="149"/>
      <c r="H445" s="149"/>
      <c r="I445" s="149"/>
      <c r="J445" s="149"/>
      <c r="K445" s="128">
        <f>$M$441*'Electricity EFs'!B5</f>
        <v>0.08604243064</v>
      </c>
      <c r="L445" s="149"/>
      <c r="M445" s="149"/>
      <c r="N445" s="149"/>
      <c r="O445" s="116"/>
      <c r="P445" s="146"/>
      <c r="Q445" s="116"/>
      <c r="R445" s="116"/>
      <c r="S445" s="116"/>
      <c r="T445" s="116"/>
      <c r="U445" s="116"/>
      <c r="V445" s="116"/>
      <c r="W445" s="116"/>
      <c r="X445" s="116"/>
      <c r="Y445" s="116"/>
      <c r="Z445" s="116"/>
    </row>
    <row r="446" hidden="1">
      <c r="A446" s="126" t="s">
        <v>818</v>
      </c>
      <c r="B446" s="181" t="s">
        <v>417</v>
      </c>
      <c r="C446" s="182" t="s">
        <v>478</v>
      </c>
      <c r="D446" s="149" t="s">
        <v>797</v>
      </c>
      <c r="E446" s="149" t="s">
        <v>938</v>
      </c>
      <c r="F446" s="149" t="s">
        <v>939</v>
      </c>
      <c r="G446" s="149"/>
      <c r="H446" s="149"/>
      <c r="I446" s="149"/>
      <c r="J446" s="149"/>
      <c r="K446" s="128">
        <f>$M$441*'Electricity EFs'!B6</f>
        <v>0.01001231433</v>
      </c>
      <c r="L446" s="149"/>
      <c r="M446" s="149"/>
      <c r="N446" s="149"/>
      <c r="O446" s="116"/>
      <c r="P446" s="146"/>
      <c r="Q446" s="116"/>
      <c r="R446" s="116"/>
      <c r="S446" s="116"/>
      <c r="T446" s="116"/>
      <c r="U446" s="116"/>
      <c r="V446" s="116"/>
      <c r="W446" s="116"/>
      <c r="X446" s="116"/>
      <c r="Y446" s="116"/>
      <c r="Z446" s="116"/>
    </row>
    <row r="447" hidden="1">
      <c r="A447" s="126" t="s">
        <v>819</v>
      </c>
      <c r="B447" s="181" t="s">
        <v>417</v>
      </c>
      <c r="C447" s="182" t="s">
        <v>478</v>
      </c>
      <c r="D447" s="149" t="s">
        <v>797</v>
      </c>
      <c r="E447" s="149" t="s">
        <v>938</v>
      </c>
      <c r="F447" s="149" t="s">
        <v>939</v>
      </c>
      <c r="G447" s="149"/>
      <c r="H447" s="149"/>
      <c r="I447" s="149"/>
      <c r="J447" s="149"/>
      <c r="K447" s="128">
        <f>$M$441*'Electricity EFs'!B7</f>
        <v>0.05749875984</v>
      </c>
      <c r="L447" s="149"/>
      <c r="M447" s="149"/>
      <c r="N447" s="149"/>
      <c r="O447" s="116"/>
      <c r="P447" s="146"/>
      <c r="Q447" s="116"/>
      <c r="R447" s="116"/>
      <c r="S447" s="116"/>
      <c r="T447" s="116"/>
      <c r="U447" s="116"/>
      <c r="V447" s="116"/>
      <c r="W447" s="116"/>
      <c r="X447" s="116"/>
      <c r="Y447" s="116"/>
      <c r="Z447" s="116"/>
    </row>
    <row r="448" hidden="1">
      <c r="A448" s="126" t="s">
        <v>820</v>
      </c>
      <c r="B448" s="181" t="s">
        <v>417</v>
      </c>
      <c r="C448" s="182" t="s">
        <v>478</v>
      </c>
      <c r="D448" s="149" t="s">
        <v>797</v>
      </c>
      <c r="E448" s="149" t="s">
        <v>938</v>
      </c>
      <c r="F448" s="149" t="s">
        <v>939</v>
      </c>
      <c r="G448" s="149"/>
      <c r="H448" s="149"/>
      <c r="I448" s="149"/>
      <c r="J448" s="149"/>
      <c r="K448" s="128">
        <f>$M$441*'Electricity EFs'!B8</f>
        <v>0.1248238906</v>
      </c>
      <c r="L448" s="149"/>
      <c r="M448" s="149"/>
      <c r="N448" s="149"/>
      <c r="O448" s="116"/>
      <c r="P448" s="146"/>
      <c r="Q448" s="116"/>
      <c r="R448" s="116"/>
      <c r="S448" s="116"/>
      <c r="T448" s="116"/>
      <c r="U448" s="116"/>
      <c r="V448" s="116"/>
      <c r="W448" s="116"/>
      <c r="X448" s="116"/>
      <c r="Y448" s="116"/>
      <c r="Z448" s="116"/>
    </row>
    <row r="449" hidden="1">
      <c r="A449" s="126" t="s">
        <v>821</v>
      </c>
      <c r="B449" s="181" t="s">
        <v>417</v>
      </c>
      <c r="C449" s="182" t="s">
        <v>478</v>
      </c>
      <c r="D449" s="149" t="s">
        <v>797</v>
      </c>
      <c r="E449" s="149" t="s">
        <v>938</v>
      </c>
      <c r="F449" s="149" t="s">
        <v>939</v>
      </c>
      <c r="G449" s="149"/>
      <c r="H449" s="149"/>
      <c r="I449" s="149"/>
      <c r="J449" s="149"/>
      <c r="K449" s="128">
        <f>$M$441*'Electricity EFs'!B9</f>
        <v>0.02624836283</v>
      </c>
      <c r="L449" s="149"/>
      <c r="M449" s="149"/>
      <c r="N449" s="149"/>
      <c r="O449" s="116"/>
      <c r="P449" s="146"/>
      <c r="Q449" s="116"/>
      <c r="R449" s="116"/>
      <c r="S449" s="116"/>
      <c r="T449" s="116"/>
      <c r="U449" s="116"/>
      <c r="V449" s="116"/>
      <c r="W449" s="116"/>
      <c r="X449" s="116"/>
      <c r="Y449" s="116"/>
      <c r="Z449" s="116"/>
    </row>
    <row r="450" hidden="1">
      <c r="A450" s="126" t="s">
        <v>822</v>
      </c>
      <c r="B450" s="181" t="s">
        <v>417</v>
      </c>
      <c r="C450" s="182" t="s">
        <v>478</v>
      </c>
      <c r="D450" s="149" t="s">
        <v>797</v>
      </c>
      <c r="E450" s="149" t="s">
        <v>938</v>
      </c>
      <c r="F450" s="149" t="s">
        <v>939</v>
      </c>
      <c r="G450" s="149"/>
      <c r="H450" s="149"/>
      <c r="I450" s="149"/>
      <c r="J450" s="149"/>
      <c r="K450" s="128">
        <f>$M$441*'Electricity EFs'!B10</f>
        <v>0.1001744733</v>
      </c>
      <c r="L450" s="149"/>
      <c r="M450" s="149"/>
      <c r="N450" s="149"/>
      <c r="O450" s="116"/>
      <c r="P450" s="146"/>
      <c r="Q450" s="116"/>
      <c r="R450" s="116"/>
      <c r="S450" s="116"/>
      <c r="T450" s="116"/>
      <c r="U450" s="116"/>
      <c r="V450" s="116"/>
      <c r="W450" s="116"/>
      <c r="X450" s="116"/>
      <c r="Y450" s="116"/>
      <c r="Z450" s="116"/>
    </row>
    <row r="451" hidden="1">
      <c r="A451" s="126" t="s">
        <v>823</v>
      </c>
      <c r="B451" s="181" t="s">
        <v>417</v>
      </c>
      <c r="C451" s="182" t="s">
        <v>478</v>
      </c>
      <c r="D451" s="149" t="s">
        <v>797</v>
      </c>
      <c r="E451" s="149" t="s">
        <v>938</v>
      </c>
      <c r="F451" s="149" t="s">
        <v>939</v>
      </c>
      <c r="G451" s="149"/>
      <c r="H451" s="149"/>
      <c r="I451" s="149"/>
      <c r="J451" s="149"/>
      <c r="K451" s="128">
        <f>$M$441*'Electricity EFs'!B11</f>
        <v>0.06270460405</v>
      </c>
      <c r="L451" s="149"/>
      <c r="M451" s="149"/>
      <c r="N451" s="149"/>
      <c r="O451" s="116"/>
      <c r="P451" s="146"/>
      <c r="Q451" s="116"/>
      <c r="R451" s="116"/>
      <c r="S451" s="116"/>
      <c r="T451" s="116"/>
      <c r="U451" s="116"/>
      <c r="V451" s="116"/>
      <c r="W451" s="116"/>
      <c r="X451" s="116"/>
      <c r="Y451" s="116"/>
      <c r="Z451" s="116"/>
    </row>
    <row r="452" hidden="1">
      <c r="A452" s="126" t="s">
        <v>142</v>
      </c>
      <c r="B452" s="181" t="s">
        <v>417</v>
      </c>
      <c r="C452" s="182" t="s">
        <v>478</v>
      </c>
      <c r="D452" s="149" t="s">
        <v>797</v>
      </c>
      <c r="E452" s="149" t="s">
        <v>938</v>
      </c>
      <c r="F452" s="149" t="s">
        <v>939</v>
      </c>
      <c r="G452" s="149"/>
      <c r="H452" s="149"/>
      <c r="I452" s="149"/>
      <c r="J452" s="149"/>
      <c r="K452" s="128">
        <f>$M$441*'Electricity EFs'!B12</f>
        <v>0.1868914807</v>
      </c>
      <c r="L452" s="149"/>
      <c r="M452" s="149"/>
      <c r="N452" s="149"/>
      <c r="O452" s="116"/>
      <c r="P452" s="146"/>
      <c r="Q452" s="116"/>
      <c r="R452" s="116"/>
      <c r="S452" s="116"/>
      <c r="T452" s="116"/>
      <c r="U452" s="116"/>
      <c r="V452" s="116"/>
      <c r="W452" s="116"/>
      <c r="X452" s="116"/>
      <c r="Y452" s="116"/>
      <c r="Z452" s="116"/>
    </row>
    <row r="453" hidden="1">
      <c r="A453" s="126" t="s">
        <v>824</v>
      </c>
      <c r="B453" s="181" t="s">
        <v>417</v>
      </c>
      <c r="C453" s="182" t="s">
        <v>478</v>
      </c>
      <c r="D453" s="149" t="s">
        <v>797</v>
      </c>
      <c r="E453" s="149" t="s">
        <v>938</v>
      </c>
      <c r="F453" s="149" t="s">
        <v>939</v>
      </c>
      <c r="G453" s="149"/>
      <c r="H453" s="149"/>
      <c r="I453" s="149"/>
      <c r="J453" s="149"/>
      <c r="K453" s="128">
        <f>$M$441*'Electricity EFs'!B13</f>
        <v>0.03646329034</v>
      </c>
      <c r="L453" s="149"/>
      <c r="M453" s="149"/>
      <c r="N453" s="149"/>
      <c r="O453" s="116"/>
      <c r="P453" s="146"/>
      <c r="Q453" s="116"/>
      <c r="R453" s="116"/>
      <c r="S453" s="116"/>
      <c r="T453" s="116"/>
      <c r="U453" s="116"/>
      <c r="V453" s="116"/>
      <c r="W453" s="116"/>
      <c r="X453" s="116"/>
      <c r="Y453" s="116"/>
      <c r="Z453" s="116"/>
    </row>
    <row r="454" hidden="1">
      <c r="A454" s="126" t="s">
        <v>13</v>
      </c>
      <c r="B454" s="181" t="s">
        <v>417</v>
      </c>
      <c r="C454" s="182" t="s">
        <v>478</v>
      </c>
      <c r="D454" s="149" t="s">
        <v>797</v>
      </c>
      <c r="E454" s="149" t="s">
        <v>938</v>
      </c>
      <c r="F454" s="149" t="s">
        <v>939</v>
      </c>
      <c r="G454" s="149"/>
      <c r="H454" s="149"/>
      <c r="I454" s="149"/>
      <c r="J454" s="149"/>
      <c r="K454" s="128">
        <f>$M$441*'Electricity EFs'!B14</f>
        <v>0.1338451484</v>
      </c>
      <c r="L454" s="149"/>
      <c r="M454" s="149"/>
      <c r="N454" s="149"/>
      <c r="O454" s="116"/>
      <c r="P454" s="146"/>
      <c r="Q454" s="116"/>
      <c r="R454" s="116"/>
      <c r="S454" s="116"/>
      <c r="T454" s="116"/>
      <c r="U454" s="116"/>
      <c r="V454" s="116"/>
      <c r="W454" s="116"/>
      <c r="X454" s="116"/>
      <c r="Y454" s="116"/>
      <c r="Z454" s="116"/>
    </row>
    <row r="455" hidden="1">
      <c r="A455" s="149"/>
      <c r="B455" s="181" t="s">
        <v>417</v>
      </c>
      <c r="C455" s="182" t="s">
        <v>481</v>
      </c>
      <c r="D455" s="149" t="s">
        <v>797</v>
      </c>
      <c r="E455" s="149" t="s">
        <v>938</v>
      </c>
      <c r="F455" s="149" t="s">
        <v>939</v>
      </c>
      <c r="G455" s="149" t="s">
        <v>940</v>
      </c>
      <c r="H455" s="149">
        <v>1.0</v>
      </c>
      <c r="I455" s="149" t="s">
        <v>941</v>
      </c>
      <c r="J455" s="184" t="s">
        <v>942</v>
      </c>
      <c r="K455" s="143"/>
      <c r="L455" s="149" t="s">
        <v>943</v>
      </c>
      <c r="M455" s="149">
        <v>0.13</v>
      </c>
      <c r="N455" s="149" t="s">
        <v>944</v>
      </c>
      <c r="O455" s="116"/>
      <c r="P455" s="146" t="s">
        <v>938</v>
      </c>
      <c r="Q455" s="116"/>
      <c r="R455" s="116"/>
      <c r="S455" s="116"/>
      <c r="T455" s="116"/>
      <c r="U455" s="116"/>
      <c r="V455" s="116"/>
      <c r="W455" s="116"/>
      <c r="X455" s="116"/>
      <c r="Y455" s="116"/>
      <c r="Z455" s="116"/>
    </row>
    <row r="456" hidden="1">
      <c r="A456" s="126" t="s">
        <v>98</v>
      </c>
      <c r="B456" s="181" t="s">
        <v>417</v>
      </c>
      <c r="C456" s="182" t="s">
        <v>481</v>
      </c>
      <c r="D456" s="149" t="s">
        <v>797</v>
      </c>
      <c r="E456" s="149" t="s">
        <v>938</v>
      </c>
      <c r="F456" s="149" t="s">
        <v>939</v>
      </c>
      <c r="G456" s="149"/>
      <c r="H456" s="149"/>
      <c r="I456" s="149"/>
      <c r="J456" s="149"/>
      <c r="K456" s="128">
        <f>$M$455*'Electricity EFs'!B2</f>
        <v>0.108614134</v>
      </c>
      <c r="L456" s="149"/>
      <c r="M456" s="149"/>
      <c r="N456" s="149"/>
      <c r="O456" s="116"/>
      <c r="P456" s="146"/>
      <c r="Q456" s="116"/>
      <c r="R456" s="116"/>
      <c r="S456" s="116"/>
      <c r="T456" s="116"/>
      <c r="U456" s="116"/>
      <c r="V456" s="116"/>
      <c r="W456" s="116"/>
      <c r="X456" s="116"/>
      <c r="Y456" s="116"/>
      <c r="Z456" s="116"/>
    </row>
    <row r="457" hidden="1">
      <c r="A457" s="126" t="s">
        <v>816</v>
      </c>
      <c r="B457" s="181" t="s">
        <v>417</v>
      </c>
      <c r="C457" s="182" t="s">
        <v>481</v>
      </c>
      <c r="D457" s="149" t="s">
        <v>797</v>
      </c>
      <c r="E457" s="149" t="s">
        <v>938</v>
      </c>
      <c r="F457" s="149" t="s">
        <v>939</v>
      </c>
      <c r="G457" s="149"/>
      <c r="H457" s="149"/>
      <c r="I457" s="149"/>
      <c r="J457" s="149"/>
      <c r="K457" s="128">
        <f>$M$455*'Electricity EFs'!B3</f>
        <v>0.08180661261</v>
      </c>
      <c r="L457" s="149"/>
      <c r="M457" s="149"/>
      <c r="N457" s="149"/>
      <c r="O457" s="116"/>
      <c r="P457" s="146"/>
      <c r="Q457" s="116"/>
      <c r="R457" s="116"/>
      <c r="S457" s="116"/>
      <c r="T457" s="116"/>
      <c r="U457" s="116"/>
      <c r="V457" s="116"/>
      <c r="W457" s="116"/>
      <c r="X457" s="116"/>
      <c r="Y457" s="116"/>
      <c r="Z457" s="116"/>
    </row>
    <row r="458" hidden="1">
      <c r="A458" s="126" t="s">
        <v>28</v>
      </c>
      <c r="B458" s="181" t="s">
        <v>417</v>
      </c>
      <c r="C458" s="182" t="s">
        <v>481</v>
      </c>
      <c r="D458" s="149" t="s">
        <v>797</v>
      </c>
      <c r="E458" s="149" t="s">
        <v>938</v>
      </c>
      <c r="F458" s="149" t="s">
        <v>939</v>
      </c>
      <c r="G458" s="149"/>
      <c r="H458" s="149"/>
      <c r="I458" s="149"/>
      <c r="J458" s="149"/>
      <c r="K458" s="128">
        <f>$M$455*'Electricity EFs'!B4</f>
        <v>0.08800166073</v>
      </c>
      <c r="L458" s="149"/>
      <c r="M458" s="149"/>
      <c r="N458" s="149"/>
      <c r="O458" s="116"/>
      <c r="P458" s="146"/>
      <c r="Q458" s="116"/>
      <c r="R458" s="116"/>
      <c r="S458" s="116"/>
      <c r="T458" s="116"/>
      <c r="U458" s="116"/>
      <c r="V458" s="116"/>
      <c r="W458" s="116"/>
      <c r="X458" s="116"/>
      <c r="Y458" s="116"/>
      <c r="Z458" s="116"/>
    </row>
    <row r="459" hidden="1">
      <c r="A459" s="126" t="s">
        <v>817</v>
      </c>
      <c r="B459" s="181" t="s">
        <v>417</v>
      </c>
      <c r="C459" s="182" t="s">
        <v>481</v>
      </c>
      <c r="D459" s="149" t="s">
        <v>797</v>
      </c>
      <c r="E459" s="149" t="s">
        <v>938</v>
      </c>
      <c r="F459" s="149" t="s">
        <v>939</v>
      </c>
      <c r="G459" s="149"/>
      <c r="H459" s="149"/>
      <c r="I459" s="149"/>
      <c r="J459" s="149"/>
      <c r="K459" s="128">
        <f>$M$455*'Electricity EFs'!B5</f>
        <v>0.08604243064</v>
      </c>
      <c r="L459" s="149"/>
      <c r="M459" s="149"/>
      <c r="N459" s="149"/>
      <c r="O459" s="116"/>
      <c r="P459" s="146"/>
      <c r="Q459" s="116"/>
      <c r="R459" s="116"/>
      <c r="S459" s="116"/>
      <c r="T459" s="116"/>
      <c r="U459" s="116"/>
      <c r="V459" s="116"/>
      <c r="W459" s="116"/>
      <c r="X459" s="116"/>
      <c r="Y459" s="116"/>
      <c r="Z459" s="116"/>
    </row>
    <row r="460" hidden="1">
      <c r="A460" s="126" t="s">
        <v>818</v>
      </c>
      <c r="B460" s="181" t="s">
        <v>417</v>
      </c>
      <c r="C460" s="182" t="s">
        <v>481</v>
      </c>
      <c r="D460" s="149" t="s">
        <v>797</v>
      </c>
      <c r="E460" s="149" t="s">
        <v>938</v>
      </c>
      <c r="F460" s="149" t="s">
        <v>939</v>
      </c>
      <c r="G460" s="149"/>
      <c r="H460" s="149"/>
      <c r="I460" s="149"/>
      <c r="J460" s="149"/>
      <c r="K460" s="128">
        <f>$M$455*'Electricity EFs'!B6</f>
        <v>0.01001231433</v>
      </c>
      <c r="L460" s="149"/>
      <c r="M460" s="149"/>
      <c r="N460" s="149"/>
      <c r="O460" s="116"/>
      <c r="P460" s="146"/>
      <c r="Q460" s="116"/>
      <c r="R460" s="116"/>
      <c r="S460" s="116"/>
      <c r="T460" s="116"/>
      <c r="U460" s="116"/>
      <c r="V460" s="116"/>
      <c r="W460" s="116"/>
      <c r="X460" s="116"/>
      <c r="Y460" s="116"/>
      <c r="Z460" s="116"/>
    </row>
    <row r="461" hidden="1">
      <c r="A461" s="126" t="s">
        <v>819</v>
      </c>
      <c r="B461" s="181" t="s">
        <v>417</v>
      </c>
      <c r="C461" s="182" t="s">
        <v>481</v>
      </c>
      <c r="D461" s="149" t="s">
        <v>797</v>
      </c>
      <c r="E461" s="149" t="s">
        <v>938</v>
      </c>
      <c r="F461" s="149" t="s">
        <v>939</v>
      </c>
      <c r="G461" s="149"/>
      <c r="H461" s="149"/>
      <c r="I461" s="149"/>
      <c r="J461" s="149"/>
      <c r="K461" s="128">
        <f>$M$455*'Electricity EFs'!B7</f>
        <v>0.05749875984</v>
      </c>
      <c r="L461" s="149"/>
      <c r="M461" s="149"/>
      <c r="N461" s="149"/>
      <c r="O461" s="116"/>
      <c r="P461" s="146"/>
      <c r="Q461" s="116"/>
      <c r="R461" s="116"/>
      <c r="S461" s="116"/>
      <c r="T461" s="116"/>
      <c r="U461" s="116"/>
      <c r="V461" s="116"/>
      <c r="W461" s="116"/>
      <c r="X461" s="116"/>
      <c r="Y461" s="116"/>
      <c r="Z461" s="116"/>
    </row>
    <row r="462" hidden="1">
      <c r="A462" s="126" t="s">
        <v>820</v>
      </c>
      <c r="B462" s="181" t="s">
        <v>417</v>
      </c>
      <c r="C462" s="182" t="s">
        <v>481</v>
      </c>
      <c r="D462" s="149" t="s">
        <v>797</v>
      </c>
      <c r="E462" s="149" t="s">
        <v>938</v>
      </c>
      <c r="F462" s="149" t="s">
        <v>939</v>
      </c>
      <c r="G462" s="149"/>
      <c r="H462" s="149"/>
      <c r="I462" s="149"/>
      <c r="J462" s="149"/>
      <c r="K462" s="128">
        <f>$M$455*'Electricity EFs'!B8</f>
        <v>0.1248238906</v>
      </c>
      <c r="L462" s="149"/>
      <c r="M462" s="149"/>
      <c r="N462" s="149"/>
      <c r="O462" s="116"/>
      <c r="P462" s="146"/>
      <c r="Q462" s="116"/>
      <c r="R462" s="116"/>
      <c r="S462" s="116"/>
      <c r="T462" s="116"/>
      <c r="U462" s="116"/>
      <c r="V462" s="116"/>
      <c r="W462" s="116"/>
      <c r="X462" s="116"/>
      <c r="Y462" s="116"/>
      <c r="Z462" s="116"/>
    </row>
    <row r="463" hidden="1">
      <c r="A463" s="126" t="s">
        <v>821</v>
      </c>
      <c r="B463" s="181" t="s">
        <v>417</v>
      </c>
      <c r="C463" s="182" t="s">
        <v>481</v>
      </c>
      <c r="D463" s="149" t="s">
        <v>797</v>
      </c>
      <c r="E463" s="149" t="s">
        <v>938</v>
      </c>
      <c r="F463" s="149" t="s">
        <v>939</v>
      </c>
      <c r="G463" s="149"/>
      <c r="H463" s="149"/>
      <c r="I463" s="149"/>
      <c r="J463" s="149"/>
      <c r="K463" s="128">
        <f>$M$455*'Electricity EFs'!B9</f>
        <v>0.02624836283</v>
      </c>
      <c r="L463" s="149"/>
      <c r="M463" s="149"/>
      <c r="N463" s="149"/>
      <c r="O463" s="116"/>
      <c r="P463" s="146"/>
      <c r="Q463" s="116"/>
      <c r="R463" s="116"/>
      <c r="S463" s="116"/>
      <c r="T463" s="116"/>
      <c r="U463" s="116"/>
      <c r="V463" s="116"/>
      <c r="W463" s="116"/>
      <c r="X463" s="116"/>
      <c r="Y463" s="116"/>
      <c r="Z463" s="116"/>
    </row>
    <row r="464" hidden="1">
      <c r="A464" s="126" t="s">
        <v>822</v>
      </c>
      <c r="B464" s="181" t="s">
        <v>417</v>
      </c>
      <c r="C464" s="182" t="s">
        <v>481</v>
      </c>
      <c r="D464" s="149" t="s">
        <v>797</v>
      </c>
      <c r="E464" s="149" t="s">
        <v>938</v>
      </c>
      <c r="F464" s="149" t="s">
        <v>939</v>
      </c>
      <c r="G464" s="149"/>
      <c r="H464" s="149"/>
      <c r="I464" s="149"/>
      <c r="J464" s="149"/>
      <c r="K464" s="128">
        <f>$M$455*'Electricity EFs'!B10</f>
        <v>0.1001744733</v>
      </c>
      <c r="L464" s="149"/>
      <c r="M464" s="149"/>
      <c r="N464" s="149"/>
      <c r="O464" s="116"/>
      <c r="P464" s="146"/>
      <c r="Q464" s="116"/>
      <c r="R464" s="116"/>
      <c r="S464" s="116"/>
      <c r="T464" s="116"/>
      <c r="U464" s="116"/>
      <c r="V464" s="116"/>
      <c r="W464" s="116"/>
      <c r="X464" s="116"/>
      <c r="Y464" s="116"/>
      <c r="Z464" s="116"/>
    </row>
    <row r="465" hidden="1">
      <c r="A465" s="126" t="s">
        <v>823</v>
      </c>
      <c r="B465" s="181" t="s">
        <v>417</v>
      </c>
      <c r="C465" s="182" t="s">
        <v>481</v>
      </c>
      <c r="D465" s="149" t="s">
        <v>797</v>
      </c>
      <c r="E465" s="149" t="s">
        <v>938</v>
      </c>
      <c r="F465" s="149" t="s">
        <v>939</v>
      </c>
      <c r="G465" s="149"/>
      <c r="H465" s="149"/>
      <c r="I465" s="149"/>
      <c r="J465" s="149"/>
      <c r="K465" s="128">
        <f>$M$455*'Electricity EFs'!B11</f>
        <v>0.06270460405</v>
      </c>
      <c r="L465" s="149"/>
      <c r="M465" s="149"/>
      <c r="N465" s="149"/>
      <c r="O465" s="116"/>
      <c r="P465" s="146"/>
      <c r="Q465" s="116"/>
      <c r="R465" s="116"/>
      <c r="S465" s="116"/>
      <c r="T465" s="116"/>
      <c r="U465" s="116"/>
      <c r="V465" s="116"/>
      <c r="W465" s="116"/>
      <c r="X465" s="116"/>
      <c r="Y465" s="116"/>
      <c r="Z465" s="116"/>
    </row>
    <row r="466" hidden="1">
      <c r="A466" s="126" t="s">
        <v>142</v>
      </c>
      <c r="B466" s="181" t="s">
        <v>417</v>
      </c>
      <c r="C466" s="182" t="s">
        <v>481</v>
      </c>
      <c r="D466" s="149" t="s">
        <v>797</v>
      </c>
      <c r="E466" s="149" t="s">
        <v>938</v>
      </c>
      <c r="F466" s="149" t="s">
        <v>939</v>
      </c>
      <c r="G466" s="149"/>
      <c r="H466" s="149"/>
      <c r="I466" s="149"/>
      <c r="J466" s="149"/>
      <c r="K466" s="128">
        <f>$M$455*'Electricity EFs'!B12</f>
        <v>0.1868914807</v>
      </c>
      <c r="L466" s="149"/>
      <c r="M466" s="149"/>
      <c r="N466" s="149"/>
      <c r="O466" s="116"/>
      <c r="P466" s="146"/>
      <c r="Q466" s="116"/>
      <c r="R466" s="116"/>
      <c r="S466" s="116"/>
      <c r="T466" s="116"/>
      <c r="U466" s="116"/>
      <c r="V466" s="116"/>
      <c r="W466" s="116"/>
      <c r="X466" s="116"/>
      <c r="Y466" s="116"/>
      <c r="Z466" s="116"/>
    </row>
    <row r="467" hidden="1">
      <c r="A467" s="126" t="s">
        <v>824</v>
      </c>
      <c r="B467" s="181" t="s">
        <v>417</v>
      </c>
      <c r="C467" s="182" t="s">
        <v>481</v>
      </c>
      <c r="D467" s="149" t="s">
        <v>797</v>
      </c>
      <c r="E467" s="149" t="s">
        <v>938</v>
      </c>
      <c r="F467" s="149" t="s">
        <v>939</v>
      </c>
      <c r="G467" s="149"/>
      <c r="H467" s="149"/>
      <c r="I467" s="149"/>
      <c r="J467" s="149"/>
      <c r="K467" s="128">
        <f>$M$455*'Electricity EFs'!B13</f>
        <v>0.03646329034</v>
      </c>
      <c r="L467" s="149"/>
      <c r="M467" s="149"/>
      <c r="N467" s="149"/>
      <c r="O467" s="116"/>
      <c r="P467" s="146"/>
      <c r="Q467" s="116"/>
      <c r="R467" s="116"/>
      <c r="S467" s="116"/>
      <c r="T467" s="116"/>
      <c r="U467" s="116"/>
      <c r="V467" s="116"/>
      <c r="W467" s="116"/>
      <c r="X467" s="116"/>
      <c r="Y467" s="116"/>
      <c r="Z467" s="116"/>
    </row>
    <row r="468" hidden="1">
      <c r="A468" s="126" t="s">
        <v>13</v>
      </c>
      <c r="B468" s="181" t="s">
        <v>417</v>
      </c>
      <c r="C468" s="182" t="s">
        <v>481</v>
      </c>
      <c r="D468" s="149" t="s">
        <v>797</v>
      </c>
      <c r="E468" s="149" t="s">
        <v>938</v>
      </c>
      <c r="F468" s="149" t="s">
        <v>939</v>
      </c>
      <c r="G468" s="149"/>
      <c r="H468" s="149"/>
      <c r="I468" s="149"/>
      <c r="J468" s="149"/>
      <c r="K468" s="128">
        <f>$M$455*'Electricity EFs'!B14</f>
        <v>0.1338451484</v>
      </c>
      <c r="L468" s="149"/>
      <c r="M468" s="149"/>
      <c r="N468" s="149"/>
      <c r="O468" s="116"/>
      <c r="P468" s="146"/>
      <c r="Q468" s="116"/>
      <c r="R468" s="116"/>
      <c r="S468" s="116"/>
      <c r="T468" s="116"/>
      <c r="U468" s="116"/>
      <c r="V468" s="116"/>
      <c r="W468" s="116"/>
      <c r="X468" s="116"/>
      <c r="Y468" s="116"/>
      <c r="Z468" s="116"/>
    </row>
    <row r="469" hidden="1">
      <c r="A469" s="149"/>
      <c r="B469" s="181" t="s">
        <v>417</v>
      </c>
      <c r="C469" s="182" t="s">
        <v>487</v>
      </c>
      <c r="D469" s="149" t="s">
        <v>797</v>
      </c>
      <c r="E469" s="149" t="s">
        <v>938</v>
      </c>
      <c r="F469" s="149" t="s">
        <v>939</v>
      </c>
      <c r="G469" s="149" t="s">
        <v>940</v>
      </c>
      <c r="H469" s="149">
        <v>1.0</v>
      </c>
      <c r="I469" s="149" t="s">
        <v>941</v>
      </c>
      <c r="J469" s="184" t="s">
        <v>942</v>
      </c>
      <c r="K469" s="143"/>
      <c r="L469" s="149" t="s">
        <v>943</v>
      </c>
      <c r="M469" s="149">
        <v>0.13</v>
      </c>
      <c r="N469" s="149" t="s">
        <v>944</v>
      </c>
      <c r="O469" s="116"/>
      <c r="P469" s="146" t="s">
        <v>938</v>
      </c>
      <c r="Q469" s="116"/>
      <c r="R469" s="116"/>
      <c r="S469" s="116"/>
      <c r="T469" s="116"/>
      <c r="U469" s="116"/>
      <c r="V469" s="116"/>
      <c r="W469" s="116"/>
      <c r="X469" s="116"/>
      <c r="Y469" s="116"/>
      <c r="Z469" s="116"/>
    </row>
    <row r="470" hidden="1">
      <c r="A470" s="126" t="s">
        <v>98</v>
      </c>
      <c r="B470" s="181" t="s">
        <v>417</v>
      </c>
      <c r="C470" s="182" t="s">
        <v>487</v>
      </c>
      <c r="D470" s="149" t="s">
        <v>797</v>
      </c>
      <c r="E470" s="149" t="s">
        <v>938</v>
      </c>
      <c r="F470" s="149" t="s">
        <v>939</v>
      </c>
      <c r="G470" s="149"/>
      <c r="H470" s="149"/>
      <c r="I470" s="149"/>
      <c r="J470" s="149"/>
      <c r="K470" s="128">
        <f>$M$469*'Electricity EFs'!B2</f>
        <v>0.108614134</v>
      </c>
      <c r="L470" s="149"/>
      <c r="M470" s="149"/>
      <c r="N470" s="149"/>
      <c r="O470" s="157"/>
      <c r="P470" s="149"/>
      <c r="Q470" s="157"/>
      <c r="R470" s="157"/>
      <c r="S470" s="116"/>
      <c r="T470" s="116"/>
      <c r="U470" s="116"/>
      <c r="V470" s="116"/>
      <c r="W470" s="116"/>
      <c r="X470" s="116"/>
      <c r="Y470" s="116"/>
      <c r="Z470" s="116"/>
    </row>
    <row r="471" hidden="1">
      <c r="A471" s="126" t="s">
        <v>816</v>
      </c>
      <c r="B471" s="181" t="s">
        <v>417</v>
      </c>
      <c r="C471" s="182" t="s">
        <v>487</v>
      </c>
      <c r="D471" s="149" t="s">
        <v>797</v>
      </c>
      <c r="E471" s="149" t="s">
        <v>938</v>
      </c>
      <c r="F471" s="149" t="s">
        <v>939</v>
      </c>
      <c r="G471" s="149"/>
      <c r="H471" s="149"/>
      <c r="I471" s="149"/>
      <c r="J471" s="149"/>
      <c r="K471" s="128">
        <f>$M$469*'Electricity EFs'!B3</f>
        <v>0.08180661261</v>
      </c>
      <c r="L471" s="149"/>
      <c r="M471" s="149"/>
      <c r="N471" s="149"/>
      <c r="O471" s="157"/>
      <c r="P471" s="149"/>
      <c r="Q471" s="157"/>
      <c r="R471" s="157"/>
      <c r="S471" s="116"/>
      <c r="T471" s="116"/>
      <c r="U471" s="116"/>
      <c r="V471" s="116"/>
      <c r="W471" s="116"/>
      <c r="X471" s="116"/>
      <c r="Y471" s="116"/>
      <c r="Z471" s="116"/>
    </row>
    <row r="472" hidden="1">
      <c r="A472" s="126" t="s">
        <v>28</v>
      </c>
      <c r="B472" s="181" t="s">
        <v>417</v>
      </c>
      <c r="C472" s="182" t="s">
        <v>487</v>
      </c>
      <c r="D472" s="149" t="s">
        <v>797</v>
      </c>
      <c r="E472" s="149" t="s">
        <v>938</v>
      </c>
      <c r="F472" s="149" t="s">
        <v>939</v>
      </c>
      <c r="G472" s="149"/>
      <c r="H472" s="149"/>
      <c r="I472" s="149"/>
      <c r="J472" s="149"/>
      <c r="K472" s="128">
        <f>$M$469*'Electricity EFs'!B4</f>
        <v>0.08800166073</v>
      </c>
      <c r="L472" s="149"/>
      <c r="M472" s="149"/>
      <c r="N472" s="149"/>
      <c r="O472" s="157"/>
      <c r="P472" s="149"/>
      <c r="Q472" s="157"/>
      <c r="R472" s="157"/>
      <c r="S472" s="116"/>
      <c r="T472" s="116"/>
      <c r="U472" s="116"/>
      <c r="V472" s="116"/>
      <c r="W472" s="116"/>
      <c r="X472" s="116"/>
      <c r="Y472" s="116"/>
      <c r="Z472" s="116"/>
    </row>
    <row r="473" hidden="1">
      <c r="A473" s="126" t="s">
        <v>817</v>
      </c>
      <c r="B473" s="181" t="s">
        <v>417</v>
      </c>
      <c r="C473" s="182" t="s">
        <v>487</v>
      </c>
      <c r="D473" s="149" t="s">
        <v>797</v>
      </c>
      <c r="E473" s="149" t="s">
        <v>938</v>
      </c>
      <c r="F473" s="149" t="s">
        <v>939</v>
      </c>
      <c r="G473" s="149"/>
      <c r="H473" s="149"/>
      <c r="I473" s="149"/>
      <c r="J473" s="149"/>
      <c r="K473" s="128">
        <f>$M$469*'Electricity EFs'!B5</f>
        <v>0.08604243064</v>
      </c>
      <c r="L473" s="149"/>
      <c r="M473" s="149"/>
      <c r="N473" s="149"/>
      <c r="O473" s="157"/>
      <c r="P473" s="149"/>
      <c r="Q473" s="157"/>
      <c r="R473" s="157"/>
      <c r="S473" s="116"/>
      <c r="T473" s="116"/>
      <c r="U473" s="116"/>
      <c r="V473" s="116"/>
      <c r="W473" s="116"/>
      <c r="X473" s="116"/>
      <c r="Y473" s="116"/>
      <c r="Z473" s="116"/>
    </row>
    <row r="474" hidden="1">
      <c r="A474" s="126" t="s">
        <v>818</v>
      </c>
      <c r="B474" s="181" t="s">
        <v>417</v>
      </c>
      <c r="C474" s="182" t="s">
        <v>487</v>
      </c>
      <c r="D474" s="149" t="s">
        <v>797</v>
      </c>
      <c r="E474" s="149" t="s">
        <v>938</v>
      </c>
      <c r="F474" s="149" t="s">
        <v>939</v>
      </c>
      <c r="G474" s="149"/>
      <c r="H474" s="149"/>
      <c r="I474" s="149"/>
      <c r="J474" s="149"/>
      <c r="K474" s="128">
        <f>$M$469*'Electricity EFs'!B6</f>
        <v>0.01001231433</v>
      </c>
      <c r="L474" s="149"/>
      <c r="M474" s="149"/>
      <c r="N474" s="149"/>
      <c r="O474" s="157"/>
      <c r="P474" s="149"/>
      <c r="Q474" s="157"/>
      <c r="R474" s="157"/>
      <c r="S474" s="116"/>
      <c r="T474" s="116"/>
      <c r="U474" s="116"/>
      <c r="V474" s="116"/>
      <c r="W474" s="116"/>
      <c r="X474" s="116"/>
      <c r="Y474" s="116"/>
      <c r="Z474" s="116"/>
    </row>
    <row r="475" hidden="1">
      <c r="A475" s="126" t="s">
        <v>819</v>
      </c>
      <c r="B475" s="181" t="s">
        <v>417</v>
      </c>
      <c r="C475" s="182" t="s">
        <v>487</v>
      </c>
      <c r="D475" s="149" t="s">
        <v>797</v>
      </c>
      <c r="E475" s="149" t="s">
        <v>938</v>
      </c>
      <c r="F475" s="149" t="s">
        <v>939</v>
      </c>
      <c r="G475" s="149"/>
      <c r="H475" s="149"/>
      <c r="I475" s="149"/>
      <c r="J475" s="149"/>
      <c r="K475" s="128">
        <f>$M$469*'Electricity EFs'!B7</f>
        <v>0.05749875984</v>
      </c>
      <c r="L475" s="149"/>
      <c r="M475" s="149"/>
      <c r="N475" s="149"/>
      <c r="O475" s="157"/>
      <c r="P475" s="149"/>
      <c r="Q475" s="157"/>
      <c r="R475" s="157"/>
      <c r="S475" s="116"/>
      <c r="T475" s="116"/>
      <c r="U475" s="116"/>
      <c r="V475" s="116"/>
      <c r="W475" s="116"/>
      <c r="X475" s="116"/>
      <c r="Y475" s="116"/>
      <c r="Z475" s="116"/>
    </row>
    <row r="476" hidden="1">
      <c r="A476" s="126" t="s">
        <v>820</v>
      </c>
      <c r="B476" s="181" t="s">
        <v>417</v>
      </c>
      <c r="C476" s="182" t="s">
        <v>487</v>
      </c>
      <c r="D476" s="149" t="s">
        <v>797</v>
      </c>
      <c r="E476" s="149" t="s">
        <v>938</v>
      </c>
      <c r="F476" s="149" t="s">
        <v>939</v>
      </c>
      <c r="G476" s="149"/>
      <c r="H476" s="149"/>
      <c r="I476" s="149"/>
      <c r="J476" s="149"/>
      <c r="K476" s="128">
        <f>$M$469*'Electricity EFs'!B8</f>
        <v>0.1248238906</v>
      </c>
      <c r="L476" s="149"/>
      <c r="M476" s="149"/>
      <c r="N476" s="149"/>
      <c r="O476" s="157"/>
      <c r="P476" s="149"/>
      <c r="Q476" s="157"/>
      <c r="R476" s="157"/>
      <c r="S476" s="116"/>
      <c r="T476" s="116"/>
      <c r="U476" s="116"/>
      <c r="V476" s="116"/>
      <c r="W476" s="116"/>
      <c r="X476" s="116"/>
      <c r="Y476" s="116"/>
      <c r="Z476" s="116"/>
    </row>
    <row r="477" hidden="1">
      <c r="A477" s="126" t="s">
        <v>821</v>
      </c>
      <c r="B477" s="181" t="s">
        <v>417</v>
      </c>
      <c r="C477" s="182" t="s">
        <v>487</v>
      </c>
      <c r="D477" s="149" t="s">
        <v>797</v>
      </c>
      <c r="E477" s="149" t="s">
        <v>938</v>
      </c>
      <c r="F477" s="149" t="s">
        <v>939</v>
      </c>
      <c r="G477" s="149"/>
      <c r="H477" s="149"/>
      <c r="I477" s="149"/>
      <c r="J477" s="149"/>
      <c r="K477" s="128">
        <f>$M$469*'Electricity EFs'!B9</f>
        <v>0.02624836283</v>
      </c>
      <c r="L477" s="149"/>
      <c r="M477" s="149"/>
      <c r="N477" s="149"/>
      <c r="O477" s="157"/>
      <c r="P477" s="149"/>
      <c r="Q477" s="157"/>
      <c r="R477" s="157"/>
      <c r="S477" s="116"/>
      <c r="T477" s="116"/>
      <c r="U477" s="116"/>
      <c r="V477" s="116"/>
      <c r="W477" s="116"/>
      <c r="X477" s="116"/>
      <c r="Y477" s="116"/>
      <c r="Z477" s="116"/>
    </row>
    <row r="478" hidden="1">
      <c r="A478" s="126" t="s">
        <v>822</v>
      </c>
      <c r="B478" s="181" t="s">
        <v>417</v>
      </c>
      <c r="C478" s="182" t="s">
        <v>487</v>
      </c>
      <c r="D478" s="149" t="s">
        <v>797</v>
      </c>
      <c r="E478" s="149" t="s">
        <v>938</v>
      </c>
      <c r="F478" s="149" t="s">
        <v>939</v>
      </c>
      <c r="G478" s="149"/>
      <c r="H478" s="149"/>
      <c r="I478" s="149"/>
      <c r="J478" s="149"/>
      <c r="K478" s="128">
        <f>$M$469*'Electricity EFs'!B10</f>
        <v>0.1001744733</v>
      </c>
      <c r="L478" s="149"/>
      <c r="M478" s="149"/>
      <c r="N478" s="149"/>
      <c r="O478" s="157"/>
      <c r="P478" s="149"/>
      <c r="Q478" s="157"/>
      <c r="R478" s="157"/>
      <c r="S478" s="116"/>
      <c r="T478" s="116"/>
      <c r="U478" s="116"/>
      <c r="V478" s="116"/>
      <c r="W478" s="116"/>
      <c r="X478" s="116"/>
      <c r="Y478" s="116"/>
      <c r="Z478" s="116"/>
    </row>
    <row r="479" hidden="1">
      <c r="A479" s="126" t="s">
        <v>823</v>
      </c>
      <c r="B479" s="181" t="s">
        <v>417</v>
      </c>
      <c r="C479" s="182" t="s">
        <v>487</v>
      </c>
      <c r="D479" s="149" t="s">
        <v>797</v>
      </c>
      <c r="E479" s="149" t="s">
        <v>938</v>
      </c>
      <c r="F479" s="149" t="s">
        <v>939</v>
      </c>
      <c r="G479" s="149"/>
      <c r="H479" s="149"/>
      <c r="I479" s="149"/>
      <c r="J479" s="149"/>
      <c r="K479" s="128">
        <f>$M$469*'Electricity EFs'!B11</f>
        <v>0.06270460405</v>
      </c>
      <c r="L479" s="149"/>
      <c r="M479" s="149"/>
      <c r="N479" s="149"/>
      <c r="O479" s="157"/>
      <c r="P479" s="149"/>
      <c r="Q479" s="157"/>
      <c r="R479" s="157"/>
      <c r="S479" s="116"/>
      <c r="T479" s="116"/>
      <c r="U479" s="116"/>
      <c r="V479" s="116"/>
      <c r="W479" s="116"/>
      <c r="X479" s="116"/>
      <c r="Y479" s="116"/>
      <c r="Z479" s="116"/>
    </row>
    <row r="480" hidden="1">
      <c r="A480" s="126" t="s">
        <v>142</v>
      </c>
      <c r="B480" s="181" t="s">
        <v>417</v>
      </c>
      <c r="C480" s="182" t="s">
        <v>487</v>
      </c>
      <c r="D480" s="149" t="s">
        <v>797</v>
      </c>
      <c r="E480" s="149" t="s">
        <v>938</v>
      </c>
      <c r="F480" s="149" t="s">
        <v>939</v>
      </c>
      <c r="G480" s="149"/>
      <c r="H480" s="149"/>
      <c r="I480" s="149"/>
      <c r="J480" s="149"/>
      <c r="K480" s="128">
        <f>$M$469*'Electricity EFs'!B12</f>
        <v>0.1868914807</v>
      </c>
      <c r="L480" s="149"/>
      <c r="M480" s="149"/>
      <c r="N480" s="149"/>
      <c r="O480" s="157"/>
      <c r="P480" s="149"/>
      <c r="Q480" s="157"/>
      <c r="R480" s="157"/>
      <c r="S480" s="116"/>
      <c r="T480" s="116"/>
      <c r="U480" s="116"/>
      <c r="V480" s="116"/>
      <c r="W480" s="116"/>
      <c r="X480" s="116"/>
      <c r="Y480" s="116"/>
      <c r="Z480" s="116"/>
    </row>
    <row r="481" hidden="1">
      <c r="A481" s="126" t="s">
        <v>824</v>
      </c>
      <c r="B481" s="181" t="s">
        <v>417</v>
      </c>
      <c r="C481" s="182" t="s">
        <v>487</v>
      </c>
      <c r="D481" s="149" t="s">
        <v>797</v>
      </c>
      <c r="E481" s="149" t="s">
        <v>938</v>
      </c>
      <c r="F481" s="149" t="s">
        <v>939</v>
      </c>
      <c r="G481" s="149"/>
      <c r="H481" s="149"/>
      <c r="I481" s="149"/>
      <c r="J481" s="149"/>
      <c r="K481" s="128">
        <f>$M$469*'Electricity EFs'!B13</f>
        <v>0.03646329034</v>
      </c>
      <c r="L481" s="149"/>
      <c r="M481" s="149"/>
      <c r="N481" s="149"/>
      <c r="O481" s="157"/>
      <c r="P481" s="149"/>
      <c r="Q481" s="157"/>
      <c r="R481" s="157"/>
      <c r="S481" s="116"/>
      <c r="T481" s="116"/>
      <c r="U481" s="116"/>
      <c r="V481" s="116"/>
      <c r="W481" s="116"/>
      <c r="X481" s="116"/>
      <c r="Y481" s="116"/>
      <c r="Z481" s="116"/>
    </row>
    <row r="482" hidden="1">
      <c r="A482" s="126" t="s">
        <v>13</v>
      </c>
      <c r="B482" s="181" t="s">
        <v>417</v>
      </c>
      <c r="C482" s="182" t="s">
        <v>487</v>
      </c>
      <c r="D482" s="149" t="s">
        <v>797</v>
      </c>
      <c r="E482" s="149" t="s">
        <v>938</v>
      </c>
      <c r="F482" s="149" t="s">
        <v>939</v>
      </c>
      <c r="G482" s="149"/>
      <c r="H482" s="149"/>
      <c r="I482" s="149"/>
      <c r="J482" s="149"/>
      <c r="K482" s="128">
        <f>$M$469*'Electricity EFs'!B14</f>
        <v>0.1338451484</v>
      </c>
      <c r="L482" s="149"/>
      <c r="M482" s="149"/>
      <c r="N482" s="149"/>
      <c r="O482" s="157"/>
      <c r="P482" s="149"/>
      <c r="Q482" s="157"/>
      <c r="R482" s="157"/>
      <c r="S482" s="116"/>
      <c r="T482" s="116"/>
      <c r="U482" s="116"/>
      <c r="V482" s="116"/>
      <c r="W482" s="116"/>
      <c r="X482" s="116"/>
      <c r="Y482" s="116"/>
      <c r="Z482" s="116"/>
    </row>
    <row r="483">
      <c r="A483" s="149" t="s">
        <v>894</v>
      </c>
      <c r="B483" s="181" t="s">
        <v>417</v>
      </c>
      <c r="C483" s="182" t="s">
        <v>493</v>
      </c>
      <c r="D483" s="149" t="s">
        <v>930</v>
      </c>
      <c r="E483" s="149" t="s">
        <v>808</v>
      </c>
      <c r="F483" s="149" t="s">
        <v>939</v>
      </c>
      <c r="G483" s="149" t="s">
        <v>932</v>
      </c>
      <c r="H483" s="149">
        <v>1.0</v>
      </c>
      <c r="I483" s="149"/>
      <c r="J483" s="163" t="s">
        <v>933</v>
      </c>
      <c r="K483" s="143">
        <v>40.2103148279204</v>
      </c>
      <c r="L483" s="149"/>
      <c r="M483" s="149"/>
      <c r="N483" s="149" t="s">
        <v>18</v>
      </c>
      <c r="O483" s="157" t="s">
        <v>493</v>
      </c>
      <c r="P483" s="149" t="s">
        <v>808</v>
      </c>
      <c r="Q483" s="157" t="s">
        <v>950</v>
      </c>
      <c r="R483" s="157" t="s">
        <v>951</v>
      </c>
      <c r="S483" s="116"/>
      <c r="T483" s="116"/>
      <c r="U483" s="116"/>
      <c r="V483" s="116"/>
      <c r="W483" s="116"/>
      <c r="X483" s="116"/>
      <c r="Y483" s="116"/>
      <c r="Z483" s="116"/>
    </row>
    <row r="484" hidden="1">
      <c r="A484" s="149"/>
      <c r="B484" s="181" t="s">
        <v>417</v>
      </c>
      <c r="C484" s="182" t="s">
        <v>499</v>
      </c>
      <c r="D484" s="149" t="s">
        <v>797</v>
      </c>
      <c r="E484" s="149" t="s">
        <v>938</v>
      </c>
      <c r="F484" s="149" t="s">
        <v>939</v>
      </c>
      <c r="G484" s="149" t="s">
        <v>940</v>
      </c>
      <c r="H484" s="149">
        <v>1.0</v>
      </c>
      <c r="I484" s="149" t="s">
        <v>941</v>
      </c>
      <c r="J484" s="184" t="s">
        <v>942</v>
      </c>
      <c r="K484" s="143"/>
      <c r="L484" s="149" t="s">
        <v>943</v>
      </c>
      <c r="M484" s="149">
        <v>0.13</v>
      </c>
      <c r="N484" s="149" t="s">
        <v>944</v>
      </c>
      <c r="O484" s="116"/>
      <c r="P484" s="146" t="s">
        <v>938</v>
      </c>
      <c r="Q484" s="116"/>
      <c r="R484" s="116"/>
      <c r="S484" s="116"/>
      <c r="T484" s="116"/>
      <c r="U484" s="116"/>
      <c r="V484" s="116"/>
      <c r="W484" s="116"/>
      <c r="X484" s="116"/>
      <c r="Y484" s="116"/>
      <c r="Z484" s="116"/>
    </row>
    <row r="485" hidden="1">
      <c r="A485" s="126" t="s">
        <v>98</v>
      </c>
      <c r="B485" s="181" t="s">
        <v>417</v>
      </c>
      <c r="C485" s="182" t="s">
        <v>499</v>
      </c>
      <c r="D485" s="149" t="s">
        <v>797</v>
      </c>
      <c r="E485" s="149" t="s">
        <v>938</v>
      </c>
      <c r="F485" s="149" t="s">
        <v>939</v>
      </c>
      <c r="G485" s="149"/>
      <c r="H485" s="149"/>
      <c r="I485" s="149"/>
      <c r="J485" s="149"/>
      <c r="K485" s="128">
        <f>$M$484*'Electricity EFs'!B2</f>
        <v>0.108614134</v>
      </c>
      <c r="L485" s="149"/>
      <c r="M485" s="149"/>
      <c r="N485" s="149"/>
      <c r="O485" s="116"/>
      <c r="P485" s="146"/>
      <c r="Q485" s="116"/>
      <c r="R485" s="116"/>
      <c r="S485" s="116"/>
      <c r="T485" s="116"/>
      <c r="U485" s="116"/>
      <c r="V485" s="116"/>
      <c r="W485" s="116"/>
      <c r="X485" s="116"/>
      <c r="Y485" s="116"/>
      <c r="Z485" s="116"/>
    </row>
    <row r="486" hidden="1">
      <c r="A486" s="126" t="s">
        <v>816</v>
      </c>
      <c r="B486" s="181" t="s">
        <v>417</v>
      </c>
      <c r="C486" s="182" t="s">
        <v>499</v>
      </c>
      <c r="D486" s="149" t="s">
        <v>797</v>
      </c>
      <c r="E486" s="149" t="s">
        <v>938</v>
      </c>
      <c r="F486" s="149" t="s">
        <v>939</v>
      </c>
      <c r="G486" s="149"/>
      <c r="H486" s="149"/>
      <c r="I486" s="149"/>
      <c r="J486" s="149"/>
      <c r="K486" s="128">
        <f>$M$484*'Electricity EFs'!B3</f>
        <v>0.08180661261</v>
      </c>
      <c r="L486" s="149"/>
      <c r="M486" s="149"/>
      <c r="N486" s="149"/>
      <c r="O486" s="116"/>
      <c r="P486" s="146"/>
      <c r="Q486" s="116"/>
      <c r="R486" s="116"/>
      <c r="S486" s="116"/>
      <c r="T486" s="116"/>
      <c r="U486" s="116"/>
      <c r="V486" s="116"/>
      <c r="W486" s="116"/>
      <c r="X486" s="116"/>
      <c r="Y486" s="116"/>
      <c r="Z486" s="116"/>
    </row>
    <row r="487" hidden="1">
      <c r="A487" s="126" t="s">
        <v>28</v>
      </c>
      <c r="B487" s="181" t="s">
        <v>417</v>
      </c>
      <c r="C487" s="182" t="s">
        <v>499</v>
      </c>
      <c r="D487" s="149" t="s">
        <v>797</v>
      </c>
      <c r="E487" s="149" t="s">
        <v>938</v>
      </c>
      <c r="F487" s="149" t="s">
        <v>939</v>
      </c>
      <c r="G487" s="149"/>
      <c r="H487" s="149"/>
      <c r="I487" s="149"/>
      <c r="J487" s="149"/>
      <c r="K487" s="128">
        <f>$M$484*'Electricity EFs'!B4</f>
        <v>0.08800166073</v>
      </c>
      <c r="L487" s="149"/>
      <c r="M487" s="149"/>
      <c r="N487" s="149"/>
      <c r="O487" s="116"/>
      <c r="P487" s="146"/>
      <c r="Q487" s="116"/>
      <c r="R487" s="116"/>
      <c r="S487" s="116"/>
      <c r="T487" s="116"/>
      <c r="U487" s="116"/>
      <c r="V487" s="116"/>
      <c r="W487" s="116"/>
      <c r="X487" s="116"/>
      <c r="Y487" s="116"/>
      <c r="Z487" s="116"/>
    </row>
    <row r="488" hidden="1">
      <c r="A488" s="126" t="s">
        <v>817</v>
      </c>
      <c r="B488" s="181" t="s">
        <v>417</v>
      </c>
      <c r="C488" s="182" t="s">
        <v>499</v>
      </c>
      <c r="D488" s="149" t="s">
        <v>797</v>
      </c>
      <c r="E488" s="149" t="s">
        <v>938</v>
      </c>
      <c r="F488" s="149" t="s">
        <v>939</v>
      </c>
      <c r="G488" s="149"/>
      <c r="H488" s="149"/>
      <c r="I488" s="149"/>
      <c r="J488" s="149"/>
      <c r="K488" s="128">
        <f>$M$484*'Electricity EFs'!B5</f>
        <v>0.08604243064</v>
      </c>
      <c r="L488" s="149"/>
      <c r="M488" s="149"/>
      <c r="N488" s="149"/>
      <c r="O488" s="116"/>
      <c r="P488" s="146"/>
      <c r="Q488" s="116"/>
      <c r="R488" s="116"/>
      <c r="S488" s="116"/>
      <c r="T488" s="116"/>
      <c r="U488" s="116"/>
      <c r="V488" s="116"/>
      <c r="W488" s="116"/>
      <c r="X488" s="116"/>
      <c r="Y488" s="116"/>
      <c r="Z488" s="116"/>
    </row>
    <row r="489" hidden="1">
      <c r="A489" s="126" t="s">
        <v>818</v>
      </c>
      <c r="B489" s="181" t="s">
        <v>417</v>
      </c>
      <c r="C489" s="182" t="s">
        <v>499</v>
      </c>
      <c r="D489" s="149" t="s">
        <v>797</v>
      </c>
      <c r="E489" s="149" t="s">
        <v>938</v>
      </c>
      <c r="F489" s="149" t="s">
        <v>939</v>
      </c>
      <c r="G489" s="149"/>
      <c r="H489" s="149"/>
      <c r="I489" s="149"/>
      <c r="J489" s="149"/>
      <c r="K489" s="128">
        <f>$M$484*'Electricity EFs'!B6</f>
        <v>0.01001231433</v>
      </c>
      <c r="L489" s="149"/>
      <c r="M489" s="149"/>
      <c r="N489" s="149"/>
      <c r="O489" s="116"/>
      <c r="P489" s="146"/>
      <c r="Q489" s="116"/>
      <c r="R489" s="116"/>
      <c r="S489" s="116"/>
      <c r="T489" s="116"/>
      <c r="U489" s="116"/>
      <c r="V489" s="116"/>
      <c r="W489" s="116"/>
      <c r="X489" s="116"/>
      <c r="Y489" s="116"/>
      <c r="Z489" s="116"/>
    </row>
    <row r="490" hidden="1">
      <c r="A490" s="126" t="s">
        <v>819</v>
      </c>
      <c r="B490" s="181" t="s">
        <v>417</v>
      </c>
      <c r="C490" s="182" t="s">
        <v>499</v>
      </c>
      <c r="D490" s="149" t="s">
        <v>797</v>
      </c>
      <c r="E490" s="149" t="s">
        <v>938</v>
      </c>
      <c r="F490" s="149" t="s">
        <v>939</v>
      </c>
      <c r="G490" s="149"/>
      <c r="H490" s="149"/>
      <c r="I490" s="149"/>
      <c r="J490" s="149"/>
      <c r="K490" s="128">
        <f>$M$484*'Electricity EFs'!B7</f>
        <v>0.05749875984</v>
      </c>
      <c r="L490" s="149"/>
      <c r="M490" s="149"/>
      <c r="N490" s="149"/>
      <c r="O490" s="116"/>
      <c r="P490" s="146"/>
      <c r="Q490" s="116"/>
      <c r="R490" s="116"/>
      <c r="S490" s="116"/>
      <c r="T490" s="116"/>
      <c r="U490" s="116"/>
      <c r="V490" s="116"/>
      <c r="W490" s="116"/>
      <c r="X490" s="116"/>
      <c r="Y490" s="116"/>
      <c r="Z490" s="116"/>
    </row>
    <row r="491" hidden="1">
      <c r="A491" s="126" t="s">
        <v>820</v>
      </c>
      <c r="B491" s="181" t="s">
        <v>417</v>
      </c>
      <c r="C491" s="182" t="s">
        <v>499</v>
      </c>
      <c r="D491" s="149" t="s">
        <v>797</v>
      </c>
      <c r="E491" s="149" t="s">
        <v>938</v>
      </c>
      <c r="F491" s="149" t="s">
        <v>939</v>
      </c>
      <c r="G491" s="149"/>
      <c r="H491" s="149"/>
      <c r="I491" s="149"/>
      <c r="J491" s="149"/>
      <c r="K491" s="128">
        <f>$M$484*'Electricity EFs'!B8</f>
        <v>0.1248238906</v>
      </c>
      <c r="L491" s="149"/>
      <c r="M491" s="149"/>
      <c r="N491" s="149"/>
      <c r="O491" s="116"/>
      <c r="P491" s="146"/>
      <c r="Q491" s="116"/>
      <c r="R491" s="116"/>
      <c r="S491" s="116"/>
      <c r="T491" s="116"/>
      <c r="U491" s="116"/>
      <c r="V491" s="116"/>
      <c r="W491" s="116"/>
      <c r="X491" s="116"/>
      <c r="Y491" s="116"/>
      <c r="Z491" s="116"/>
    </row>
    <row r="492" hidden="1">
      <c r="A492" s="126" t="s">
        <v>821</v>
      </c>
      <c r="B492" s="181" t="s">
        <v>417</v>
      </c>
      <c r="C492" s="182" t="s">
        <v>499</v>
      </c>
      <c r="D492" s="149" t="s">
        <v>797</v>
      </c>
      <c r="E492" s="149" t="s">
        <v>938</v>
      </c>
      <c r="F492" s="149" t="s">
        <v>939</v>
      </c>
      <c r="G492" s="149"/>
      <c r="H492" s="149"/>
      <c r="I492" s="149"/>
      <c r="J492" s="149"/>
      <c r="K492" s="128">
        <f>$M$484*'Electricity EFs'!B9</f>
        <v>0.02624836283</v>
      </c>
      <c r="L492" s="149"/>
      <c r="M492" s="149"/>
      <c r="N492" s="149"/>
      <c r="O492" s="116"/>
      <c r="P492" s="146"/>
      <c r="Q492" s="116"/>
      <c r="R492" s="116"/>
      <c r="S492" s="116"/>
      <c r="T492" s="116"/>
      <c r="U492" s="116"/>
      <c r="V492" s="116"/>
      <c r="W492" s="116"/>
      <c r="X492" s="116"/>
      <c r="Y492" s="116"/>
      <c r="Z492" s="116"/>
    </row>
    <row r="493" hidden="1">
      <c r="A493" s="126" t="s">
        <v>822</v>
      </c>
      <c r="B493" s="181" t="s">
        <v>417</v>
      </c>
      <c r="C493" s="182" t="s">
        <v>499</v>
      </c>
      <c r="D493" s="149" t="s">
        <v>797</v>
      </c>
      <c r="E493" s="149" t="s">
        <v>938</v>
      </c>
      <c r="F493" s="149" t="s">
        <v>939</v>
      </c>
      <c r="G493" s="149"/>
      <c r="H493" s="149"/>
      <c r="I493" s="149"/>
      <c r="J493" s="149"/>
      <c r="K493" s="128">
        <f>$M$484*'Electricity EFs'!B10</f>
        <v>0.1001744733</v>
      </c>
      <c r="L493" s="149"/>
      <c r="M493" s="149"/>
      <c r="N493" s="149"/>
      <c r="O493" s="116"/>
      <c r="P493" s="146"/>
      <c r="Q493" s="116"/>
      <c r="R493" s="116"/>
      <c r="S493" s="116"/>
      <c r="T493" s="116"/>
      <c r="U493" s="116"/>
      <c r="V493" s="116"/>
      <c r="W493" s="116"/>
      <c r="X493" s="116"/>
      <c r="Y493" s="116"/>
      <c r="Z493" s="116"/>
    </row>
    <row r="494" hidden="1">
      <c r="A494" s="126" t="s">
        <v>823</v>
      </c>
      <c r="B494" s="181" t="s">
        <v>417</v>
      </c>
      <c r="C494" s="182" t="s">
        <v>499</v>
      </c>
      <c r="D494" s="149" t="s">
        <v>797</v>
      </c>
      <c r="E494" s="149" t="s">
        <v>938</v>
      </c>
      <c r="F494" s="149" t="s">
        <v>939</v>
      </c>
      <c r="G494" s="149"/>
      <c r="H494" s="149"/>
      <c r="I494" s="149"/>
      <c r="J494" s="149"/>
      <c r="K494" s="128">
        <f>$M$484*'Electricity EFs'!B11</f>
        <v>0.06270460405</v>
      </c>
      <c r="L494" s="149"/>
      <c r="M494" s="149"/>
      <c r="N494" s="149"/>
      <c r="O494" s="116"/>
      <c r="P494" s="146"/>
      <c r="Q494" s="116"/>
      <c r="R494" s="116"/>
      <c r="S494" s="116"/>
      <c r="T494" s="116"/>
      <c r="U494" s="116"/>
      <c r="V494" s="116"/>
      <c r="W494" s="116"/>
      <c r="X494" s="116"/>
      <c r="Y494" s="116"/>
      <c r="Z494" s="116"/>
    </row>
    <row r="495" hidden="1">
      <c r="A495" s="126" t="s">
        <v>142</v>
      </c>
      <c r="B495" s="181" t="s">
        <v>417</v>
      </c>
      <c r="C495" s="182" t="s">
        <v>499</v>
      </c>
      <c r="D495" s="149" t="s">
        <v>797</v>
      </c>
      <c r="E495" s="149" t="s">
        <v>938</v>
      </c>
      <c r="F495" s="149" t="s">
        <v>939</v>
      </c>
      <c r="G495" s="149"/>
      <c r="H495" s="149"/>
      <c r="I495" s="149"/>
      <c r="J495" s="149"/>
      <c r="K495" s="128">
        <f>$M$484*'Electricity EFs'!B12</f>
        <v>0.1868914807</v>
      </c>
      <c r="L495" s="149"/>
      <c r="M495" s="149"/>
      <c r="N495" s="149"/>
      <c r="O495" s="116"/>
      <c r="P495" s="146"/>
      <c r="Q495" s="116"/>
      <c r="R495" s="116"/>
      <c r="S495" s="116"/>
      <c r="T495" s="116"/>
      <c r="U495" s="116"/>
      <c r="V495" s="116"/>
      <c r="W495" s="116"/>
      <c r="X495" s="116"/>
      <c r="Y495" s="116"/>
      <c r="Z495" s="116"/>
    </row>
    <row r="496" hidden="1">
      <c r="A496" s="126" t="s">
        <v>824</v>
      </c>
      <c r="B496" s="181" t="s">
        <v>417</v>
      </c>
      <c r="C496" s="182" t="s">
        <v>499</v>
      </c>
      <c r="D496" s="149" t="s">
        <v>797</v>
      </c>
      <c r="E496" s="149" t="s">
        <v>938</v>
      </c>
      <c r="F496" s="149" t="s">
        <v>939</v>
      </c>
      <c r="G496" s="149"/>
      <c r="H496" s="149"/>
      <c r="I496" s="149"/>
      <c r="J496" s="149"/>
      <c r="K496" s="128">
        <f>$M$484*'Electricity EFs'!B13</f>
        <v>0.03646329034</v>
      </c>
      <c r="L496" s="149"/>
      <c r="M496" s="149"/>
      <c r="N496" s="149"/>
      <c r="O496" s="116"/>
      <c r="P496" s="146"/>
      <c r="Q496" s="116"/>
      <c r="R496" s="116"/>
      <c r="S496" s="116"/>
      <c r="T496" s="116"/>
      <c r="U496" s="116"/>
      <c r="V496" s="116"/>
      <c r="W496" s="116"/>
      <c r="X496" s="116"/>
      <c r="Y496" s="116"/>
      <c r="Z496" s="116"/>
    </row>
    <row r="497" hidden="1">
      <c r="A497" s="126" t="s">
        <v>13</v>
      </c>
      <c r="B497" s="181" t="s">
        <v>417</v>
      </c>
      <c r="C497" s="182" t="s">
        <v>499</v>
      </c>
      <c r="D497" s="149" t="s">
        <v>797</v>
      </c>
      <c r="E497" s="149" t="s">
        <v>938</v>
      </c>
      <c r="F497" s="149" t="s">
        <v>939</v>
      </c>
      <c r="G497" s="149"/>
      <c r="H497" s="149"/>
      <c r="I497" s="149"/>
      <c r="J497" s="149"/>
      <c r="K497" s="128">
        <f>$M$484*'Electricity EFs'!B14</f>
        <v>0.1338451484</v>
      </c>
      <c r="L497" s="149"/>
      <c r="M497" s="149"/>
      <c r="N497" s="149"/>
      <c r="O497" s="116"/>
      <c r="P497" s="146"/>
      <c r="Q497" s="116"/>
      <c r="R497" s="116"/>
      <c r="S497" s="116"/>
      <c r="T497" s="116"/>
      <c r="U497" s="116"/>
      <c r="V497" s="116"/>
      <c r="W497" s="116"/>
      <c r="X497" s="116"/>
      <c r="Y497" s="116"/>
      <c r="Z497" s="116"/>
    </row>
    <row r="498" hidden="1">
      <c r="A498" s="149" t="s">
        <v>952</v>
      </c>
      <c r="B498" s="186" t="s">
        <v>505</v>
      </c>
      <c r="C498" s="187" t="s">
        <v>506</v>
      </c>
      <c r="D498" s="149" t="s">
        <v>797</v>
      </c>
      <c r="E498" s="149" t="s">
        <v>953</v>
      </c>
      <c r="F498" s="149" t="s">
        <v>954</v>
      </c>
      <c r="G498" s="149" t="s">
        <v>955</v>
      </c>
      <c r="H498" s="149">
        <v>0.8</v>
      </c>
      <c r="I498" s="149" t="s">
        <v>956</v>
      </c>
      <c r="J498" s="184" t="s">
        <v>957</v>
      </c>
      <c r="K498" s="143"/>
      <c r="L498" s="149"/>
      <c r="M498" s="149">
        <f>1.99/0.8</f>
        <v>2.4875</v>
      </c>
      <c r="N498" s="149" t="s">
        <v>958</v>
      </c>
      <c r="O498" s="116"/>
      <c r="P498" s="146" t="s">
        <v>953</v>
      </c>
      <c r="Q498" s="116"/>
      <c r="R498" s="116"/>
      <c r="S498" s="116"/>
      <c r="T498" s="116"/>
      <c r="U498" s="116"/>
      <c r="V498" s="116"/>
      <c r="W498" s="116"/>
      <c r="X498" s="116"/>
      <c r="Y498" s="116"/>
      <c r="Z498" s="116"/>
    </row>
    <row r="499" hidden="1">
      <c r="A499" s="126" t="s">
        <v>98</v>
      </c>
      <c r="B499" s="186" t="s">
        <v>505</v>
      </c>
      <c r="C499" s="187" t="s">
        <v>506</v>
      </c>
      <c r="D499" s="149" t="s">
        <v>797</v>
      </c>
      <c r="E499" s="149" t="s">
        <v>953</v>
      </c>
      <c r="F499" s="149" t="s">
        <v>954</v>
      </c>
      <c r="G499" s="149"/>
      <c r="H499" s="149"/>
      <c r="I499" s="149"/>
      <c r="J499" s="149"/>
      <c r="K499" s="128">
        <f>$M$498*'Electricity EFs'!B2</f>
        <v>2.07828968</v>
      </c>
      <c r="L499" s="149"/>
      <c r="M499" s="149"/>
      <c r="N499" s="149"/>
      <c r="O499" s="188"/>
      <c r="P499" s="146"/>
      <c r="Q499" s="116"/>
      <c r="R499" s="116"/>
      <c r="S499" s="116"/>
      <c r="T499" s="116"/>
      <c r="U499" s="116"/>
      <c r="V499" s="116"/>
      <c r="W499" s="116"/>
      <c r="X499" s="116"/>
      <c r="Y499" s="116"/>
      <c r="Z499" s="116"/>
    </row>
    <row r="500" hidden="1">
      <c r="A500" s="126" t="s">
        <v>816</v>
      </c>
      <c r="B500" s="186" t="s">
        <v>505</v>
      </c>
      <c r="C500" s="187" t="s">
        <v>506</v>
      </c>
      <c r="D500" s="149" t="s">
        <v>797</v>
      </c>
      <c r="E500" s="149" t="s">
        <v>953</v>
      </c>
      <c r="F500" s="149" t="s">
        <v>954</v>
      </c>
      <c r="G500" s="149"/>
      <c r="H500" s="149"/>
      <c r="I500" s="149"/>
      <c r="J500" s="149"/>
      <c r="K500" s="128">
        <f>$M$498*'Electricity EFs'!B3</f>
        <v>1.565338068</v>
      </c>
      <c r="L500" s="149"/>
      <c r="M500" s="149"/>
      <c r="N500" s="149"/>
      <c r="O500" s="188"/>
      <c r="P500" s="146"/>
      <c r="Q500" s="116"/>
      <c r="R500" s="116"/>
      <c r="S500" s="116"/>
      <c r="T500" s="116"/>
      <c r="U500" s="116"/>
      <c r="V500" s="116"/>
      <c r="W500" s="116"/>
      <c r="X500" s="116"/>
      <c r="Y500" s="116"/>
      <c r="Z500" s="116"/>
    </row>
    <row r="501" hidden="1">
      <c r="A501" s="126" t="s">
        <v>28</v>
      </c>
      <c r="B501" s="186" t="s">
        <v>505</v>
      </c>
      <c r="C501" s="187" t="s">
        <v>506</v>
      </c>
      <c r="D501" s="149" t="s">
        <v>797</v>
      </c>
      <c r="E501" s="149" t="s">
        <v>953</v>
      </c>
      <c r="F501" s="149" t="s">
        <v>954</v>
      </c>
      <c r="G501" s="149"/>
      <c r="H501" s="149"/>
      <c r="I501" s="149"/>
      <c r="J501" s="149"/>
      <c r="K501" s="128">
        <f>$M$498*'Electricity EFs'!B4</f>
        <v>1.683877931</v>
      </c>
      <c r="L501" s="149"/>
      <c r="M501" s="149"/>
      <c r="N501" s="149"/>
      <c r="O501" s="188"/>
      <c r="P501" s="146"/>
      <c r="Q501" s="116"/>
      <c r="R501" s="116"/>
      <c r="S501" s="116"/>
      <c r="T501" s="116"/>
      <c r="U501" s="116"/>
      <c r="V501" s="116"/>
      <c r="W501" s="116"/>
      <c r="X501" s="116"/>
      <c r="Y501" s="116"/>
      <c r="Z501" s="116"/>
    </row>
    <row r="502" hidden="1">
      <c r="A502" s="126" t="s">
        <v>817</v>
      </c>
      <c r="B502" s="186" t="s">
        <v>505</v>
      </c>
      <c r="C502" s="187" t="s">
        <v>506</v>
      </c>
      <c r="D502" s="149" t="s">
        <v>797</v>
      </c>
      <c r="E502" s="149" t="s">
        <v>953</v>
      </c>
      <c r="F502" s="149" t="s">
        <v>954</v>
      </c>
      <c r="G502" s="149"/>
      <c r="H502" s="149"/>
      <c r="I502" s="149"/>
      <c r="J502" s="149"/>
      <c r="K502" s="128">
        <f>$M$498*'Electricity EFs'!B5</f>
        <v>1.646388817</v>
      </c>
      <c r="L502" s="149"/>
      <c r="M502" s="149"/>
      <c r="N502" s="149"/>
      <c r="O502" s="188"/>
      <c r="P502" s="146"/>
      <c r="Q502" s="116"/>
      <c r="R502" s="116"/>
      <c r="S502" s="116"/>
      <c r="T502" s="116"/>
      <c r="U502" s="116"/>
      <c r="V502" s="116"/>
      <c r="W502" s="116"/>
      <c r="X502" s="116"/>
      <c r="Y502" s="116"/>
      <c r="Z502" s="116"/>
    </row>
    <row r="503" hidden="1">
      <c r="A503" s="126" t="s">
        <v>818</v>
      </c>
      <c r="B503" s="186" t="s">
        <v>505</v>
      </c>
      <c r="C503" s="187" t="s">
        <v>506</v>
      </c>
      <c r="D503" s="149" t="s">
        <v>797</v>
      </c>
      <c r="E503" s="149" t="s">
        <v>953</v>
      </c>
      <c r="F503" s="149" t="s">
        <v>954</v>
      </c>
      <c r="G503" s="149"/>
      <c r="H503" s="149"/>
      <c r="I503" s="149"/>
      <c r="J503" s="149"/>
      <c r="K503" s="128">
        <f>$M$498*'Electricity EFs'!B6</f>
        <v>0.1915817838</v>
      </c>
      <c r="L503" s="149"/>
      <c r="M503" s="149"/>
      <c r="N503" s="149"/>
      <c r="O503" s="188"/>
      <c r="P503" s="146"/>
      <c r="Q503" s="116"/>
      <c r="R503" s="116"/>
      <c r="S503" s="116"/>
      <c r="T503" s="116"/>
      <c r="U503" s="116"/>
      <c r="V503" s="116"/>
      <c r="W503" s="116"/>
      <c r="X503" s="116"/>
      <c r="Y503" s="116"/>
      <c r="Z503" s="116"/>
    </row>
    <row r="504" hidden="1">
      <c r="A504" s="126" t="s">
        <v>819</v>
      </c>
      <c r="B504" s="186" t="s">
        <v>505</v>
      </c>
      <c r="C504" s="187" t="s">
        <v>506</v>
      </c>
      <c r="D504" s="149" t="s">
        <v>797</v>
      </c>
      <c r="E504" s="149" t="s">
        <v>953</v>
      </c>
      <c r="F504" s="149" t="s">
        <v>954</v>
      </c>
      <c r="G504" s="149"/>
      <c r="H504" s="149"/>
      <c r="I504" s="149"/>
      <c r="J504" s="149"/>
      <c r="K504" s="128">
        <f>$M$498*'Electricity EFs'!B7</f>
        <v>1.100216655</v>
      </c>
      <c r="L504" s="149"/>
      <c r="M504" s="149"/>
      <c r="N504" s="149"/>
      <c r="O504" s="188"/>
      <c r="P504" s="146"/>
      <c r="Q504" s="116"/>
      <c r="R504" s="116"/>
      <c r="S504" s="116"/>
      <c r="T504" s="116"/>
      <c r="U504" s="116"/>
      <c r="V504" s="116"/>
      <c r="W504" s="116"/>
      <c r="X504" s="116"/>
      <c r="Y504" s="116"/>
      <c r="Z504" s="116"/>
    </row>
    <row r="505" hidden="1">
      <c r="A505" s="126" t="s">
        <v>820</v>
      </c>
      <c r="B505" s="186" t="s">
        <v>505</v>
      </c>
      <c r="C505" s="187" t="s">
        <v>506</v>
      </c>
      <c r="D505" s="149" t="s">
        <v>797</v>
      </c>
      <c r="E505" s="149" t="s">
        <v>953</v>
      </c>
      <c r="F505" s="149" t="s">
        <v>954</v>
      </c>
      <c r="G505" s="149"/>
      <c r="H505" s="149"/>
      <c r="I505" s="149"/>
      <c r="J505" s="149"/>
      <c r="K505" s="128">
        <f>$M$498*'Electricity EFs'!B8</f>
        <v>2.388457137</v>
      </c>
      <c r="L505" s="149"/>
      <c r="M505" s="149"/>
      <c r="N505" s="149"/>
      <c r="O505" s="188"/>
      <c r="P505" s="146"/>
      <c r="Q505" s="116"/>
      <c r="R505" s="116"/>
      <c r="S505" s="116"/>
      <c r="T505" s="116"/>
      <c r="U505" s="116"/>
      <c r="V505" s="116"/>
      <c r="W505" s="116"/>
      <c r="X505" s="116"/>
      <c r="Y505" s="116"/>
      <c r="Z505" s="116"/>
    </row>
    <row r="506" hidden="1">
      <c r="A506" s="126" t="s">
        <v>821</v>
      </c>
      <c r="B506" s="186" t="s">
        <v>505</v>
      </c>
      <c r="C506" s="187" t="s">
        <v>506</v>
      </c>
      <c r="D506" s="149" t="s">
        <v>797</v>
      </c>
      <c r="E506" s="149" t="s">
        <v>953</v>
      </c>
      <c r="F506" s="149" t="s">
        <v>954</v>
      </c>
      <c r="G506" s="149"/>
      <c r="H506" s="149"/>
      <c r="I506" s="149"/>
      <c r="J506" s="149"/>
      <c r="K506" s="128">
        <f>$M$498*'Electricity EFs'!B9</f>
        <v>0.5022523271</v>
      </c>
      <c r="L506" s="149"/>
      <c r="M506" s="149"/>
      <c r="N506" s="149"/>
      <c r="O506" s="188"/>
      <c r="P506" s="146"/>
      <c r="Q506" s="116"/>
      <c r="R506" s="116"/>
      <c r="S506" s="116"/>
      <c r="T506" s="116"/>
      <c r="U506" s="116"/>
      <c r="V506" s="116"/>
      <c r="W506" s="116"/>
      <c r="X506" s="116"/>
      <c r="Y506" s="116"/>
      <c r="Z506" s="116"/>
    </row>
    <row r="507" hidden="1">
      <c r="A507" s="126" t="s">
        <v>822</v>
      </c>
      <c r="B507" s="186" t="s">
        <v>505</v>
      </c>
      <c r="C507" s="187" t="s">
        <v>506</v>
      </c>
      <c r="D507" s="149" t="s">
        <v>797</v>
      </c>
      <c r="E507" s="149" t="s">
        <v>953</v>
      </c>
      <c r="F507" s="149" t="s">
        <v>954</v>
      </c>
      <c r="G507" s="149"/>
      <c r="H507" s="149"/>
      <c r="I507" s="149"/>
      <c r="J507" s="149"/>
      <c r="K507" s="128">
        <f>$M$498*'Electricity EFs'!B10</f>
        <v>1.916800018</v>
      </c>
      <c r="L507" s="149"/>
      <c r="M507" s="149"/>
      <c r="N507" s="149"/>
      <c r="O507" s="188"/>
      <c r="P507" s="146"/>
      <c r="Q507" s="116"/>
      <c r="R507" s="116"/>
      <c r="S507" s="116"/>
      <c r="T507" s="116"/>
      <c r="U507" s="116"/>
      <c r="V507" s="116"/>
      <c r="W507" s="116"/>
      <c r="X507" s="116"/>
      <c r="Y507" s="116"/>
      <c r="Z507" s="116"/>
    </row>
    <row r="508" hidden="1">
      <c r="A508" s="126" t="s">
        <v>823</v>
      </c>
      <c r="B508" s="186" t="s">
        <v>505</v>
      </c>
      <c r="C508" s="187" t="s">
        <v>506</v>
      </c>
      <c r="D508" s="149" t="s">
        <v>797</v>
      </c>
      <c r="E508" s="149" t="s">
        <v>953</v>
      </c>
      <c r="F508" s="149" t="s">
        <v>954</v>
      </c>
      <c r="G508" s="149"/>
      <c r="H508" s="149"/>
      <c r="I508" s="149"/>
      <c r="J508" s="149"/>
      <c r="K508" s="128">
        <f>$M$498*'Electricity EFs'!B11</f>
        <v>1.199828481</v>
      </c>
      <c r="L508" s="149"/>
      <c r="M508" s="149"/>
      <c r="N508" s="149"/>
      <c r="O508" s="188"/>
      <c r="P508" s="146"/>
      <c r="Q508" s="116"/>
      <c r="R508" s="116"/>
      <c r="S508" s="116"/>
      <c r="T508" s="116"/>
      <c r="U508" s="116"/>
      <c r="V508" s="116"/>
      <c r="W508" s="116"/>
      <c r="X508" s="116"/>
      <c r="Y508" s="116"/>
      <c r="Z508" s="116"/>
    </row>
    <row r="509" hidden="1">
      <c r="A509" s="126" t="s">
        <v>142</v>
      </c>
      <c r="B509" s="186" t="s">
        <v>505</v>
      </c>
      <c r="C509" s="187" t="s">
        <v>506</v>
      </c>
      <c r="D509" s="149" t="s">
        <v>797</v>
      </c>
      <c r="E509" s="149" t="s">
        <v>953</v>
      </c>
      <c r="F509" s="149" t="s">
        <v>954</v>
      </c>
      <c r="G509" s="149"/>
      <c r="H509" s="149"/>
      <c r="I509" s="149"/>
      <c r="J509" s="149"/>
      <c r="K509" s="128">
        <f>$M$498*'Electricity EFs'!B12</f>
        <v>3.576096601</v>
      </c>
      <c r="L509" s="149"/>
      <c r="M509" s="149"/>
      <c r="N509" s="149"/>
      <c r="O509" s="188"/>
      <c r="P509" s="146"/>
      <c r="Q509" s="116"/>
      <c r="R509" s="116"/>
      <c r="S509" s="116"/>
      <c r="T509" s="116"/>
      <c r="U509" s="116"/>
      <c r="V509" s="116"/>
      <c r="W509" s="116"/>
      <c r="X509" s="116"/>
      <c r="Y509" s="116"/>
      <c r="Z509" s="116"/>
    </row>
    <row r="510" hidden="1">
      <c r="A510" s="126" t="s">
        <v>824</v>
      </c>
      <c r="B510" s="186" t="s">
        <v>505</v>
      </c>
      <c r="C510" s="187" t="s">
        <v>506</v>
      </c>
      <c r="D510" s="149" t="s">
        <v>797</v>
      </c>
      <c r="E510" s="149" t="s">
        <v>953</v>
      </c>
      <c r="F510" s="149" t="s">
        <v>954</v>
      </c>
      <c r="G510" s="149"/>
      <c r="H510" s="149"/>
      <c r="I510" s="149"/>
      <c r="J510" s="149"/>
      <c r="K510" s="128">
        <f>$M$498*'Electricity EFs'!B13</f>
        <v>0.6977110362</v>
      </c>
      <c r="L510" s="149"/>
      <c r="M510" s="149"/>
      <c r="N510" s="149"/>
      <c r="O510" s="188"/>
      <c r="P510" s="146"/>
      <c r="Q510" s="116"/>
      <c r="R510" s="116"/>
      <c r="S510" s="116"/>
      <c r="T510" s="116"/>
      <c r="U510" s="116"/>
      <c r="V510" s="116"/>
      <c r="W510" s="116"/>
      <c r="X510" s="116"/>
      <c r="Y510" s="116"/>
      <c r="Z510" s="116"/>
    </row>
    <row r="511" hidden="1">
      <c r="A511" s="126" t="s">
        <v>13</v>
      </c>
      <c r="B511" s="186" t="s">
        <v>505</v>
      </c>
      <c r="C511" s="187" t="s">
        <v>506</v>
      </c>
      <c r="D511" s="149" t="s">
        <v>797</v>
      </c>
      <c r="E511" s="149" t="s">
        <v>953</v>
      </c>
      <c r="F511" s="149" t="s">
        <v>954</v>
      </c>
      <c r="G511" s="149"/>
      <c r="H511" s="149"/>
      <c r="I511" s="149"/>
      <c r="J511" s="149"/>
      <c r="K511" s="128">
        <f>$M$498*'Electricity EFs'!B14</f>
        <v>2.561075436</v>
      </c>
      <c r="L511" s="149"/>
      <c r="M511" s="149"/>
      <c r="N511" s="149"/>
      <c r="O511" s="188"/>
      <c r="P511" s="146"/>
      <c r="Q511" s="116"/>
      <c r="R511" s="116"/>
      <c r="S511" s="116"/>
      <c r="T511" s="116"/>
      <c r="U511" s="116"/>
      <c r="V511" s="116"/>
      <c r="W511" s="116"/>
      <c r="X511" s="116"/>
      <c r="Y511" s="116"/>
      <c r="Z511" s="116"/>
    </row>
    <row r="512" hidden="1">
      <c r="A512" s="149" t="s">
        <v>959</v>
      </c>
      <c r="B512" s="186" t="s">
        <v>505</v>
      </c>
      <c r="C512" s="187" t="s">
        <v>513</v>
      </c>
      <c r="D512" s="149" t="s">
        <v>797</v>
      </c>
      <c r="E512" s="149" t="s">
        <v>953</v>
      </c>
      <c r="F512" s="149" t="s">
        <v>954</v>
      </c>
      <c r="G512" s="149" t="s">
        <v>955</v>
      </c>
      <c r="H512" s="149">
        <v>0.8</v>
      </c>
      <c r="I512" s="149" t="s">
        <v>956</v>
      </c>
      <c r="J512" s="184" t="s">
        <v>960</v>
      </c>
      <c r="K512" s="143"/>
      <c r="L512" s="149"/>
      <c r="M512" s="149">
        <f>1.99/0.8</f>
        <v>2.4875</v>
      </c>
      <c r="N512" s="149" t="s">
        <v>958</v>
      </c>
      <c r="O512" s="125" t="s">
        <v>961</v>
      </c>
      <c r="P512" s="146" t="s">
        <v>953</v>
      </c>
      <c r="Q512" s="116"/>
      <c r="R512" s="116"/>
      <c r="S512" s="116"/>
      <c r="T512" s="116"/>
      <c r="U512" s="116"/>
      <c r="V512" s="116"/>
      <c r="W512" s="116"/>
      <c r="X512" s="116"/>
      <c r="Y512" s="116"/>
      <c r="Z512" s="116"/>
    </row>
    <row r="513" hidden="1">
      <c r="A513" s="126" t="s">
        <v>98</v>
      </c>
      <c r="B513" s="186" t="s">
        <v>505</v>
      </c>
      <c r="C513" s="187" t="s">
        <v>513</v>
      </c>
      <c r="D513" s="149" t="s">
        <v>797</v>
      </c>
      <c r="E513" s="149" t="s">
        <v>953</v>
      </c>
      <c r="F513" s="149" t="s">
        <v>954</v>
      </c>
      <c r="G513" s="149"/>
      <c r="H513" s="149"/>
      <c r="I513" s="149"/>
      <c r="J513" s="149"/>
      <c r="K513" s="128">
        <f>$M$512*'Electricity EFs'!B2</f>
        <v>2.07828968</v>
      </c>
      <c r="L513" s="149"/>
      <c r="M513" s="149"/>
      <c r="N513" s="149"/>
      <c r="O513" s="188"/>
      <c r="P513" s="146"/>
      <c r="Q513" s="116"/>
      <c r="R513" s="116"/>
      <c r="S513" s="116"/>
      <c r="T513" s="116"/>
      <c r="U513" s="116"/>
      <c r="V513" s="116"/>
      <c r="W513" s="116"/>
      <c r="X513" s="116"/>
      <c r="Y513" s="116"/>
      <c r="Z513" s="116"/>
    </row>
    <row r="514" hidden="1">
      <c r="A514" s="126" t="s">
        <v>816</v>
      </c>
      <c r="B514" s="186" t="s">
        <v>505</v>
      </c>
      <c r="C514" s="187" t="s">
        <v>513</v>
      </c>
      <c r="D514" s="149" t="s">
        <v>797</v>
      </c>
      <c r="E514" s="149" t="s">
        <v>953</v>
      </c>
      <c r="F514" s="149" t="s">
        <v>954</v>
      </c>
      <c r="G514" s="149"/>
      <c r="H514" s="149"/>
      <c r="I514" s="149"/>
      <c r="J514" s="149"/>
      <c r="K514" s="128">
        <f>$M$512*'Electricity EFs'!B3</f>
        <v>1.565338068</v>
      </c>
      <c r="L514" s="149"/>
      <c r="M514" s="149"/>
      <c r="N514" s="149"/>
      <c r="O514" s="188"/>
      <c r="P514" s="146"/>
      <c r="Q514" s="116"/>
      <c r="R514" s="116"/>
      <c r="S514" s="116"/>
      <c r="T514" s="116"/>
      <c r="U514" s="116"/>
      <c r="V514" s="116"/>
      <c r="W514" s="116"/>
      <c r="X514" s="116"/>
      <c r="Y514" s="116"/>
      <c r="Z514" s="116"/>
    </row>
    <row r="515" hidden="1">
      <c r="A515" s="126" t="s">
        <v>28</v>
      </c>
      <c r="B515" s="186" t="s">
        <v>505</v>
      </c>
      <c r="C515" s="187" t="s">
        <v>513</v>
      </c>
      <c r="D515" s="149" t="s">
        <v>797</v>
      </c>
      <c r="E515" s="149" t="s">
        <v>953</v>
      </c>
      <c r="F515" s="149" t="s">
        <v>954</v>
      </c>
      <c r="G515" s="149"/>
      <c r="H515" s="149"/>
      <c r="I515" s="149"/>
      <c r="J515" s="149"/>
      <c r="K515" s="128">
        <f>$M$512*'Electricity EFs'!B4</f>
        <v>1.683877931</v>
      </c>
      <c r="L515" s="149"/>
      <c r="M515" s="149"/>
      <c r="N515" s="149"/>
      <c r="O515" s="188"/>
      <c r="P515" s="146"/>
      <c r="Q515" s="116"/>
      <c r="R515" s="116"/>
      <c r="S515" s="116"/>
      <c r="T515" s="116"/>
      <c r="U515" s="116"/>
      <c r="V515" s="116"/>
      <c r="W515" s="116"/>
      <c r="X515" s="116"/>
      <c r="Y515" s="116"/>
      <c r="Z515" s="116"/>
    </row>
    <row r="516" hidden="1">
      <c r="A516" s="126" t="s">
        <v>817</v>
      </c>
      <c r="B516" s="186" t="s">
        <v>505</v>
      </c>
      <c r="C516" s="187" t="s">
        <v>513</v>
      </c>
      <c r="D516" s="149" t="s">
        <v>797</v>
      </c>
      <c r="E516" s="149" t="s">
        <v>953</v>
      </c>
      <c r="F516" s="149" t="s">
        <v>954</v>
      </c>
      <c r="G516" s="149"/>
      <c r="H516" s="149"/>
      <c r="I516" s="149"/>
      <c r="J516" s="149"/>
      <c r="K516" s="128">
        <f>$M$512*'Electricity EFs'!B5</f>
        <v>1.646388817</v>
      </c>
      <c r="L516" s="149"/>
      <c r="M516" s="149"/>
      <c r="N516" s="149"/>
      <c r="O516" s="188"/>
      <c r="P516" s="146"/>
      <c r="Q516" s="116"/>
      <c r="R516" s="116"/>
      <c r="S516" s="116"/>
      <c r="T516" s="116"/>
      <c r="U516" s="116"/>
      <c r="V516" s="116"/>
      <c r="W516" s="116"/>
      <c r="X516" s="116"/>
      <c r="Y516" s="116"/>
      <c r="Z516" s="116"/>
    </row>
    <row r="517" hidden="1">
      <c r="A517" s="126" t="s">
        <v>818</v>
      </c>
      <c r="B517" s="186" t="s">
        <v>505</v>
      </c>
      <c r="C517" s="187" t="s">
        <v>513</v>
      </c>
      <c r="D517" s="149" t="s">
        <v>797</v>
      </c>
      <c r="E517" s="149" t="s">
        <v>953</v>
      </c>
      <c r="F517" s="149" t="s">
        <v>954</v>
      </c>
      <c r="G517" s="149"/>
      <c r="H517" s="149"/>
      <c r="I517" s="149"/>
      <c r="J517" s="149"/>
      <c r="K517" s="128">
        <f>$M$512*'Electricity EFs'!B6</f>
        <v>0.1915817838</v>
      </c>
      <c r="L517" s="149"/>
      <c r="M517" s="149"/>
      <c r="N517" s="149"/>
      <c r="O517" s="188"/>
      <c r="P517" s="146"/>
      <c r="Q517" s="116"/>
      <c r="R517" s="116"/>
      <c r="S517" s="116"/>
      <c r="T517" s="116"/>
      <c r="U517" s="116"/>
      <c r="V517" s="116"/>
      <c r="W517" s="116"/>
      <c r="X517" s="116"/>
      <c r="Y517" s="116"/>
      <c r="Z517" s="116"/>
    </row>
    <row r="518" hidden="1">
      <c r="A518" s="126" t="s">
        <v>819</v>
      </c>
      <c r="B518" s="186" t="s">
        <v>505</v>
      </c>
      <c r="C518" s="187" t="s">
        <v>513</v>
      </c>
      <c r="D518" s="149" t="s">
        <v>797</v>
      </c>
      <c r="E518" s="149" t="s">
        <v>953</v>
      </c>
      <c r="F518" s="149" t="s">
        <v>954</v>
      </c>
      <c r="G518" s="149"/>
      <c r="H518" s="149"/>
      <c r="I518" s="149"/>
      <c r="J518" s="149"/>
      <c r="K518" s="128">
        <f>$M$512*'Electricity EFs'!B7</f>
        <v>1.100216655</v>
      </c>
      <c r="L518" s="149"/>
      <c r="M518" s="149"/>
      <c r="N518" s="149"/>
      <c r="O518" s="188"/>
      <c r="P518" s="146"/>
      <c r="Q518" s="116"/>
      <c r="R518" s="116"/>
      <c r="S518" s="116"/>
      <c r="T518" s="116"/>
      <c r="U518" s="116"/>
      <c r="V518" s="116"/>
      <c r="W518" s="116"/>
      <c r="X518" s="116"/>
      <c r="Y518" s="116"/>
      <c r="Z518" s="116"/>
    </row>
    <row r="519" hidden="1">
      <c r="A519" s="126" t="s">
        <v>820</v>
      </c>
      <c r="B519" s="186" t="s">
        <v>505</v>
      </c>
      <c r="C519" s="187" t="s">
        <v>513</v>
      </c>
      <c r="D519" s="149" t="s">
        <v>797</v>
      </c>
      <c r="E519" s="149" t="s">
        <v>953</v>
      </c>
      <c r="F519" s="149" t="s">
        <v>954</v>
      </c>
      <c r="G519" s="149"/>
      <c r="H519" s="149"/>
      <c r="I519" s="149"/>
      <c r="J519" s="149"/>
      <c r="K519" s="128">
        <f>$M$512*'Electricity EFs'!B8</f>
        <v>2.388457137</v>
      </c>
      <c r="L519" s="149"/>
      <c r="M519" s="149"/>
      <c r="N519" s="149"/>
      <c r="O519" s="188"/>
      <c r="P519" s="146"/>
      <c r="Q519" s="116"/>
      <c r="R519" s="116"/>
      <c r="S519" s="116"/>
      <c r="T519" s="116"/>
      <c r="U519" s="116"/>
      <c r="V519" s="116"/>
      <c r="W519" s="116"/>
      <c r="X519" s="116"/>
      <c r="Y519" s="116"/>
      <c r="Z519" s="116"/>
    </row>
    <row r="520" hidden="1">
      <c r="A520" s="126" t="s">
        <v>821</v>
      </c>
      <c r="B520" s="186" t="s">
        <v>505</v>
      </c>
      <c r="C520" s="187" t="s">
        <v>513</v>
      </c>
      <c r="D520" s="149" t="s">
        <v>797</v>
      </c>
      <c r="E520" s="149" t="s">
        <v>953</v>
      </c>
      <c r="F520" s="149" t="s">
        <v>954</v>
      </c>
      <c r="G520" s="149"/>
      <c r="H520" s="149"/>
      <c r="I520" s="149"/>
      <c r="J520" s="149"/>
      <c r="K520" s="128">
        <f>$M$512*'Electricity EFs'!B9</f>
        <v>0.5022523271</v>
      </c>
      <c r="L520" s="149"/>
      <c r="M520" s="149"/>
      <c r="N520" s="149"/>
      <c r="O520" s="188"/>
      <c r="P520" s="146"/>
      <c r="Q520" s="116"/>
      <c r="R520" s="116"/>
      <c r="S520" s="116"/>
      <c r="T520" s="116"/>
      <c r="U520" s="116"/>
      <c r="V520" s="116"/>
      <c r="W520" s="116"/>
      <c r="X520" s="116"/>
      <c r="Y520" s="116"/>
      <c r="Z520" s="116"/>
    </row>
    <row r="521" hidden="1">
      <c r="A521" s="126" t="s">
        <v>822</v>
      </c>
      <c r="B521" s="186" t="s">
        <v>505</v>
      </c>
      <c r="C521" s="187" t="s">
        <v>513</v>
      </c>
      <c r="D521" s="149" t="s">
        <v>797</v>
      </c>
      <c r="E521" s="149" t="s">
        <v>953</v>
      </c>
      <c r="F521" s="149" t="s">
        <v>954</v>
      </c>
      <c r="G521" s="149"/>
      <c r="H521" s="149"/>
      <c r="I521" s="149"/>
      <c r="J521" s="149"/>
      <c r="K521" s="128">
        <f>$M$512*'Electricity EFs'!B10</f>
        <v>1.916800018</v>
      </c>
      <c r="L521" s="149"/>
      <c r="M521" s="149"/>
      <c r="N521" s="149"/>
      <c r="O521" s="188"/>
      <c r="P521" s="146"/>
      <c r="Q521" s="116"/>
      <c r="R521" s="116"/>
      <c r="S521" s="116"/>
      <c r="T521" s="116"/>
      <c r="U521" s="116"/>
      <c r="V521" s="116"/>
      <c r="W521" s="116"/>
      <c r="X521" s="116"/>
      <c r="Y521" s="116"/>
      <c r="Z521" s="116"/>
    </row>
    <row r="522" hidden="1">
      <c r="A522" s="126" t="s">
        <v>823</v>
      </c>
      <c r="B522" s="186" t="s">
        <v>505</v>
      </c>
      <c r="C522" s="187" t="s">
        <v>513</v>
      </c>
      <c r="D522" s="149" t="s">
        <v>797</v>
      </c>
      <c r="E522" s="149" t="s">
        <v>953</v>
      </c>
      <c r="F522" s="149" t="s">
        <v>954</v>
      </c>
      <c r="G522" s="149"/>
      <c r="H522" s="149"/>
      <c r="I522" s="149"/>
      <c r="J522" s="149"/>
      <c r="K522" s="128">
        <f>$M$512*'Electricity EFs'!B11</f>
        <v>1.199828481</v>
      </c>
      <c r="L522" s="149"/>
      <c r="M522" s="149"/>
      <c r="N522" s="149"/>
      <c r="O522" s="188"/>
      <c r="P522" s="146"/>
      <c r="Q522" s="116"/>
      <c r="R522" s="116"/>
      <c r="S522" s="116"/>
      <c r="T522" s="116"/>
      <c r="U522" s="116"/>
      <c r="V522" s="116"/>
      <c r="W522" s="116"/>
      <c r="X522" s="116"/>
      <c r="Y522" s="116"/>
      <c r="Z522" s="116"/>
    </row>
    <row r="523" hidden="1">
      <c r="A523" s="126" t="s">
        <v>142</v>
      </c>
      <c r="B523" s="186" t="s">
        <v>505</v>
      </c>
      <c r="C523" s="187" t="s">
        <v>513</v>
      </c>
      <c r="D523" s="149" t="s">
        <v>797</v>
      </c>
      <c r="E523" s="149" t="s">
        <v>953</v>
      </c>
      <c r="F523" s="149" t="s">
        <v>954</v>
      </c>
      <c r="G523" s="149"/>
      <c r="H523" s="149"/>
      <c r="I523" s="149"/>
      <c r="J523" s="149"/>
      <c r="K523" s="128">
        <f>$M$512*'Electricity EFs'!B12</f>
        <v>3.576096601</v>
      </c>
      <c r="L523" s="149"/>
      <c r="M523" s="149"/>
      <c r="N523" s="149"/>
      <c r="O523" s="188"/>
      <c r="P523" s="146"/>
      <c r="Q523" s="116"/>
      <c r="R523" s="116"/>
      <c r="S523" s="116"/>
      <c r="T523" s="116"/>
      <c r="U523" s="116"/>
      <c r="V523" s="116"/>
      <c r="W523" s="116"/>
      <c r="X523" s="116"/>
      <c r="Y523" s="116"/>
      <c r="Z523" s="116"/>
    </row>
    <row r="524" hidden="1">
      <c r="A524" s="126" t="s">
        <v>824</v>
      </c>
      <c r="B524" s="186" t="s">
        <v>505</v>
      </c>
      <c r="C524" s="187" t="s">
        <v>513</v>
      </c>
      <c r="D524" s="149" t="s">
        <v>797</v>
      </c>
      <c r="E524" s="149" t="s">
        <v>953</v>
      </c>
      <c r="F524" s="149" t="s">
        <v>954</v>
      </c>
      <c r="G524" s="149"/>
      <c r="H524" s="149"/>
      <c r="I524" s="149"/>
      <c r="J524" s="149"/>
      <c r="K524" s="128">
        <f>$M$512*'Electricity EFs'!B13</f>
        <v>0.6977110362</v>
      </c>
      <c r="L524" s="149"/>
      <c r="M524" s="149"/>
      <c r="N524" s="149"/>
      <c r="O524" s="188"/>
      <c r="P524" s="146"/>
      <c r="Q524" s="116"/>
      <c r="R524" s="116"/>
      <c r="S524" s="116"/>
      <c r="T524" s="116"/>
      <c r="U524" s="116"/>
      <c r="V524" s="116"/>
      <c r="W524" s="116"/>
      <c r="X524" s="116"/>
      <c r="Y524" s="116"/>
      <c r="Z524" s="116"/>
    </row>
    <row r="525" hidden="1">
      <c r="A525" s="126" t="s">
        <v>13</v>
      </c>
      <c r="B525" s="186" t="s">
        <v>505</v>
      </c>
      <c r="C525" s="187" t="s">
        <v>513</v>
      </c>
      <c r="D525" s="149" t="s">
        <v>797</v>
      </c>
      <c r="E525" s="149" t="s">
        <v>953</v>
      </c>
      <c r="F525" s="149" t="s">
        <v>954</v>
      </c>
      <c r="G525" s="149"/>
      <c r="H525" s="149"/>
      <c r="I525" s="149"/>
      <c r="J525" s="149"/>
      <c r="K525" s="128">
        <f>$M$512*'Electricity EFs'!B14</f>
        <v>2.561075436</v>
      </c>
      <c r="L525" s="149"/>
      <c r="M525" s="149"/>
      <c r="N525" s="149"/>
      <c r="O525" s="188"/>
      <c r="P525" s="146"/>
      <c r="Q525" s="116"/>
      <c r="R525" s="116"/>
      <c r="S525" s="116"/>
      <c r="T525" s="116"/>
      <c r="U525" s="116"/>
      <c r="V525" s="116"/>
      <c r="W525" s="116"/>
      <c r="X525" s="116"/>
      <c r="Y525" s="116"/>
      <c r="Z525" s="116"/>
    </row>
    <row r="526" hidden="1">
      <c r="A526" s="149" t="s">
        <v>962</v>
      </c>
      <c r="B526" s="186" t="s">
        <v>505</v>
      </c>
      <c r="C526" s="187" t="s">
        <v>516</v>
      </c>
      <c r="D526" s="149" t="s">
        <v>797</v>
      </c>
      <c r="E526" s="149" t="s">
        <v>953</v>
      </c>
      <c r="F526" s="149" t="s">
        <v>954</v>
      </c>
      <c r="G526" s="149" t="s">
        <v>955</v>
      </c>
      <c r="H526" s="149">
        <v>0.8</v>
      </c>
      <c r="I526" s="149" t="s">
        <v>956</v>
      </c>
      <c r="J526" s="184" t="s">
        <v>963</v>
      </c>
      <c r="K526" s="143"/>
      <c r="L526" s="149"/>
      <c r="M526" s="149">
        <f>1.99/0.8</f>
        <v>2.4875</v>
      </c>
      <c r="N526" s="149" t="s">
        <v>958</v>
      </c>
      <c r="O526" s="125" t="s">
        <v>961</v>
      </c>
      <c r="P526" s="146" t="s">
        <v>953</v>
      </c>
      <c r="Q526" s="116"/>
      <c r="R526" s="116"/>
      <c r="S526" s="116"/>
      <c r="T526" s="116"/>
      <c r="U526" s="116"/>
      <c r="V526" s="116"/>
      <c r="W526" s="116"/>
      <c r="X526" s="116"/>
      <c r="Y526" s="116"/>
      <c r="Z526" s="116"/>
    </row>
    <row r="527" hidden="1">
      <c r="A527" s="126" t="s">
        <v>98</v>
      </c>
      <c r="B527" s="186" t="s">
        <v>505</v>
      </c>
      <c r="C527" s="187" t="s">
        <v>516</v>
      </c>
      <c r="D527" s="149" t="s">
        <v>797</v>
      </c>
      <c r="E527" s="149" t="s">
        <v>953</v>
      </c>
      <c r="F527" s="149" t="s">
        <v>954</v>
      </c>
      <c r="G527" s="149"/>
      <c r="H527" s="149"/>
      <c r="I527" s="149"/>
      <c r="J527" s="149"/>
      <c r="K527" s="128">
        <f>$M$526*'Electricity EFs'!B2</f>
        <v>2.07828968</v>
      </c>
      <c r="L527" s="149"/>
      <c r="M527" s="149"/>
      <c r="N527" s="149"/>
      <c r="O527" s="188"/>
      <c r="P527" s="146"/>
      <c r="Q527" s="116"/>
      <c r="R527" s="116"/>
      <c r="S527" s="116"/>
      <c r="T527" s="116"/>
      <c r="U527" s="116"/>
      <c r="V527" s="116"/>
      <c r="W527" s="116"/>
      <c r="X527" s="116"/>
      <c r="Y527" s="116"/>
      <c r="Z527" s="116"/>
    </row>
    <row r="528" hidden="1">
      <c r="A528" s="126" t="s">
        <v>816</v>
      </c>
      <c r="B528" s="186" t="s">
        <v>505</v>
      </c>
      <c r="C528" s="187" t="s">
        <v>516</v>
      </c>
      <c r="D528" s="149" t="s">
        <v>797</v>
      </c>
      <c r="E528" s="149" t="s">
        <v>953</v>
      </c>
      <c r="F528" s="149" t="s">
        <v>954</v>
      </c>
      <c r="G528" s="149"/>
      <c r="H528" s="149"/>
      <c r="I528" s="149"/>
      <c r="J528" s="149"/>
      <c r="K528" s="128">
        <f>$M$526*'Electricity EFs'!B3</f>
        <v>1.565338068</v>
      </c>
      <c r="L528" s="149"/>
      <c r="M528" s="149"/>
      <c r="N528" s="149"/>
      <c r="O528" s="188"/>
      <c r="P528" s="146"/>
      <c r="Q528" s="116"/>
      <c r="R528" s="116"/>
      <c r="S528" s="116"/>
      <c r="T528" s="116"/>
      <c r="U528" s="116"/>
      <c r="V528" s="116"/>
      <c r="W528" s="116"/>
      <c r="X528" s="116"/>
      <c r="Y528" s="116"/>
      <c r="Z528" s="116"/>
    </row>
    <row r="529" hidden="1">
      <c r="A529" s="126" t="s">
        <v>28</v>
      </c>
      <c r="B529" s="186" t="s">
        <v>505</v>
      </c>
      <c r="C529" s="187" t="s">
        <v>516</v>
      </c>
      <c r="D529" s="149" t="s">
        <v>797</v>
      </c>
      <c r="E529" s="149" t="s">
        <v>953</v>
      </c>
      <c r="F529" s="149" t="s">
        <v>954</v>
      </c>
      <c r="G529" s="149"/>
      <c r="H529" s="149"/>
      <c r="I529" s="149"/>
      <c r="J529" s="149"/>
      <c r="K529" s="128">
        <f>$M$526*'Electricity EFs'!B4</f>
        <v>1.683877931</v>
      </c>
      <c r="L529" s="149"/>
      <c r="M529" s="149"/>
      <c r="N529" s="149"/>
      <c r="O529" s="188"/>
      <c r="P529" s="146"/>
      <c r="Q529" s="116"/>
      <c r="R529" s="116"/>
      <c r="S529" s="116"/>
      <c r="T529" s="116"/>
      <c r="U529" s="116"/>
      <c r="V529" s="116"/>
      <c r="W529" s="116"/>
      <c r="X529" s="116"/>
      <c r="Y529" s="116"/>
      <c r="Z529" s="116"/>
    </row>
    <row r="530" hidden="1">
      <c r="A530" s="126" t="s">
        <v>817</v>
      </c>
      <c r="B530" s="186" t="s">
        <v>505</v>
      </c>
      <c r="C530" s="187" t="s">
        <v>516</v>
      </c>
      <c r="D530" s="149" t="s">
        <v>797</v>
      </c>
      <c r="E530" s="149" t="s">
        <v>953</v>
      </c>
      <c r="F530" s="149" t="s">
        <v>954</v>
      </c>
      <c r="G530" s="149"/>
      <c r="H530" s="149"/>
      <c r="I530" s="149"/>
      <c r="J530" s="149"/>
      <c r="K530" s="128">
        <f>$M$526*'Electricity EFs'!B5</f>
        <v>1.646388817</v>
      </c>
      <c r="L530" s="149"/>
      <c r="M530" s="149"/>
      <c r="N530" s="149"/>
      <c r="O530" s="188"/>
      <c r="P530" s="146"/>
      <c r="Q530" s="116"/>
      <c r="R530" s="116"/>
      <c r="S530" s="116"/>
      <c r="T530" s="116"/>
      <c r="U530" s="116"/>
      <c r="V530" s="116"/>
      <c r="W530" s="116"/>
      <c r="X530" s="116"/>
      <c r="Y530" s="116"/>
      <c r="Z530" s="116"/>
    </row>
    <row r="531" hidden="1">
      <c r="A531" s="126" t="s">
        <v>818</v>
      </c>
      <c r="B531" s="186" t="s">
        <v>505</v>
      </c>
      <c r="C531" s="187" t="s">
        <v>516</v>
      </c>
      <c r="D531" s="149" t="s">
        <v>797</v>
      </c>
      <c r="E531" s="149" t="s">
        <v>953</v>
      </c>
      <c r="F531" s="149" t="s">
        <v>954</v>
      </c>
      <c r="G531" s="149"/>
      <c r="H531" s="149"/>
      <c r="I531" s="149"/>
      <c r="J531" s="149"/>
      <c r="K531" s="128">
        <f>$M$526*'Electricity EFs'!B6</f>
        <v>0.1915817838</v>
      </c>
      <c r="L531" s="149"/>
      <c r="M531" s="149"/>
      <c r="N531" s="149"/>
      <c r="O531" s="188"/>
      <c r="P531" s="146"/>
      <c r="Q531" s="116"/>
      <c r="R531" s="116"/>
      <c r="S531" s="116"/>
      <c r="T531" s="116"/>
      <c r="U531" s="116"/>
      <c r="V531" s="116"/>
      <c r="W531" s="116"/>
      <c r="X531" s="116"/>
      <c r="Y531" s="116"/>
      <c r="Z531" s="116"/>
    </row>
    <row r="532" hidden="1">
      <c r="A532" s="126" t="s">
        <v>819</v>
      </c>
      <c r="B532" s="186" t="s">
        <v>505</v>
      </c>
      <c r="C532" s="187" t="s">
        <v>516</v>
      </c>
      <c r="D532" s="149" t="s">
        <v>797</v>
      </c>
      <c r="E532" s="149" t="s">
        <v>953</v>
      </c>
      <c r="F532" s="149" t="s">
        <v>954</v>
      </c>
      <c r="G532" s="149"/>
      <c r="H532" s="149"/>
      <c r="I532" s="149"/>
      <c r="J532" s="149"/>
      <c r="K532" s="128">
        <f>$M$526*'Electricity EFs'!B7</f>
        <v>1.100216655</v>
      </c>
      <c r="L532" s="149"/>
      <c r="M532" s="149"/>
      <c r="N532" s="149"/>
      <c r="O532" s="188"/>
      <c r="P532" s="146"/>
      <c r="Q532" s="116"/>
      <c r="R532" s="116"/>
      <c r="S532" s="116"/>
      <c r="T532" s="116"/>
      <c r="U532" s="116"/>
      <c r="V532" s="116"/>
      <c r="W532" s="116"/>
      <c r="X532" s="116"/>
      <c r="Y532" s="116"/>
      <c r="Z532" s="116"/>
    </row>
    <row r="533" hidden="1">
      <c r="A533" s="126" t="s">
        <v>820</v>
      </c>
      <c r="B533" s="186" t="s">
        <v>505</v>
      </c>
      <c r="C533" s="187" t="s">
        <v>516</v>
      </c>
      <c r="D533" s="149" t="s">
        <v>797</v>
      </c>
      <c r="E533" s="149" t="s">
        <v>953</v>
      </c>
      <c r="F533" s="149" t="s">
        <v>954</v>
      </c>
      <c r="G533" s="149"/>
      <c r="H533" s="149"/>
      <c r="I533" s="149"/>
      <c r="J533" s="149"/>
      <c r="K533" s="128">
        <f>$M$526*'Electricity EFs'!B8</f>
        <v>2.388457137</v>
      </c>
      <c r="L533" s="149"/>
      <c r="M533" s="149"/>
      <c r="N533" s="149"/>
      <c r="O533" s="188"/>
      <c r="P533" s="146"/>
      <c r="Q533" s="116"/>
      <c r="R533" s="116"/>
      <c r="S533" s="116"/>
      <c r="T533" s="116"/>
      <c r="U533" s="116"/>
      <c r="V533" s="116"/>
      <c r="W533" s="116"/>
      <c r="X533" s="116"/>
      <c r="Y533" s="116"/>
      <c r="Z533" s="116"/>
    </row>
    <row r="534" hidden="1">
      <c r="A534" s="126" t="s">
        <v>821</v>
      </c>
      <c r="B534" s="186" t="s">
        <v>505</v>
      </c>
      <c r="C534" s="187" t="s">
        <v>516</v>
      </c>
      <c r="D534" s="149" t="s">
        <v>797</v>
      </c>
      <c r="E534" s="149" t="s">
        <v>953</v>
      </c>
      <c r="F534" s="149" t="s">
        <v>954</v>
      </c>
      <c r="G534" s="149"/>
      <c r="H534" s="149"/>
      <c r="I534" s="149"/>
      <c r="J534" s="149"/>
      <c r="K534" s="128">
        <f>$M$526*'Electricity EFs'!B9</f>
        <v>0.5022523271</v>
      </c>
      <c r="L534" s="149"/>
      <c r="M534" s="149"/>
      <c r="N534" s="149"/>
      <c r="O534" s="188"/>
      <c r="P534" s="146"/>
      <c r="Q534" s="116"/>
      <c r="R534" s="116"/>
      <c r="S534" s="116"/>
      <c r="T534" s="116"/>
      <c r="U534" s="116"/>
      <c r="V534" s="116"/>
      <c r="W534" s="116"/>
      <c r="X534" s="116"/>
      <c r="Y534" s="116"/>
      <c r="Z534" s="116"/>
    </row>
    <row r="535" hidden="1">
      <c r="A535" s="126" t="s">
        <v>822</v>
      </c>
      <c r="B535" s="186" t="s">
        <v>505</v>
      </c>
      <c r="C535" s="187" t="s">
        <v>516</v>
      </c>
      <c r="D535" s="149" t="s">
        <v>797</v>
      </c>
      <c r="E535" s="149" t="s">
        <v>953</v>
      </c>
      <c r="F535" s="149" t="s">
        <v>954</v>
      </c>
      <c r="G535" s="149"/>
      <c r="H535" s="149"/>
      <c r="I535" s="149"/>
      <c r="J535" s="149"/>
      <c r="K535" s="128">
        <f>$M$526*'Electricity EFs'!B10</f>
        <v>1.916800018</v>
      </c>
      <c r="L535" s="149"/>
      <c r="M535" s="149"/>
      <c r="N535" s="149"/>
      <c r="O535" s="188"/>
      <c r="P535" s="146"/>
      <c r="Q535" s="116"/>
      <c r="R535" s="116"/>
      <c r="S535" s="116"/>
      <c r="T535" s="116"/>
      <c r="U535" s="116"/>
      <c r="V535" s="116"/>
      <c r="W535" s="116"/>
      <c r="X535" s="116"/>
      <c r="Y535" s="116"/>
      <c r="Z535" s="116"/>
    </row>
    <row r="536" hidden="1">
      <c r="A536" s="126" t="s">
        <v>823</v>
      </c>
      <c r="B536" s="186" t="s">
        <v>505</v>
      </c>
      <c r="C536" s="187" t="s">
        <v>516</v>
      </c>
      <c r="D536" s="149" t="s">
        <v>797</v>
      </c>
      <c r="E536" s="149" t="s">
        <v>953</v>
      </c>
      <c r="F536" s="149" t="s">
        <v>954</v>
      </c>
      <c r="G536" s="149"/>
      <c r="H536" s="149"/>
      <c r="I536" s="149"/>
      <c r="J536" s="149"/>
      <c r="K536" s="128">
        <f>$M$526*'Electricity EFs'!B11</f>
        <v>1.199828481</v>
      </c>
      <c r="L536" s="149"/>
      <c r="M536" s="149"/>
      <c r="N536" s="149"/>
      <c r="O536" s="188"/>
      <c r="P536" s="146"/>
      <c r="Q536" s="116"/>
      <c r="R536" s="116"/>
      <c r="S536" s="116"/>
      <c r="T536" s="116"/>
      <c r="U536" s="116"/>
      <c r="V536" s="116"/>
      <c r="W536" s="116"/>
      <c r="X536" s="116"/>
      <c r="Y536" s="116"/>
      <c r="Z536" s="116"/>
    </row>
    <row r="537" hidden="1">
      <c r="A537" s="126" t="s">
        <v>142</v>
      </c>
      <c r="B537" s="186" t="s">
        <v>505</v>
      </c>
      <c r="C537" s="187" t="s">
        <v>516</v>
      </c>
      <c r="D537" s="149" t="s">
        <v>797</v>
      </c>
      <c r="E537" s="149" t="s">
        <v>953</v>
      </c>
      <c r="F537" s="149" t="s">
        <v>954</v>
      </c>
      <c r="G537" s="149"/>
      <c r="H537" s="149"/>
      <c r="I537" s="149"/>
      <c r="J537" s="149"/>
      <c r="K537" s="128">
        <f>$M$526*'Electricity EFs'!B12</f>
        <v>3.576096601</v>
      </c>
      <c r="L537" s="149"/>
      <c r="M537" s="149"/>
      <c r="N537" s="149"/>
      <c r="O537" s="188"/>
      <c r="P537" s="146"/>
      <c r="Q537" s="116"/>
      <c r="R537" s="116"/>
      <c r="S537" s="116"/>
      <c r="T537" s="116"/>
      <c r="U537" s="116"/>
      <c r="V537" s="116"/>
      <c r="W537" s="116"/>
      <c r="X537" s="116"/>
      <c r="Y537" s="116"/>
      <c r="Z537" s="116"/>
    </row>
    <row r="538" hidden="1">
      <c r="A538" s="126" t="s">
        <v>824</v>
      </c>
      <c r="B538" s="186" t="s">
        <v>505</v>
      </c>
      <c r="C538" s="187" t="s">
        <v>516</v>
      </c>
      <c r="D538" s="149" t="s">
        <v>797</v>
      </c>
      <c r="E538" s="149" t="s">
        <v>953</v>
      </c>
      <c r="F538" s="149" t="s">
        <v>954</v>
      </c>
      <c r="G538" s="149"/>
      <c r="H538" s="149"/>
      <c r="I538" s="149"/>
      <c r="J538" s="149"/>
      <c r="K538" s="128">
        <f>$M$526*'Electricity EFs'!B13</f>
        <v>0.6977110362</v>
      </c>
      <c r="L538" s="149"/>
      <c r="M538" s="149"/>
      <c r="N538" s="149"/>
      <c r="O538" s="188"/>
      <c r="P538" s="146"/>
      <c r="Q538" s="116"/>
      <c r="R538" s="116"/>
      <c r="S538" s="116"/>
      <c r="T538" s="116"/>
      <c r="U538" s="116"/>
      <c r="V538" s="116"/>
      <c r="W538" s="116"/>
      <c r="X538" s="116"/>
      <c r="Y538" s="116"/>
      <c r="Z538" s="116"/>
    </row>
    <row r="539" hidden="1">
      <c r="A539" s="126" t="s">
        <v>13</v>
      </c>
      <c r="B539" s="186" t="s">
        <v>505</v>
      </c>
      <c r="C539" s="187" t="s">
        <v>516</v>
      </c>
      <c r="D539" s="149" t="s">
        <v>797</v>
      </c>
      <c r="E539" s="149" t="s">
        <v>953</v>
      </c>
      <c r="F539" s="149" t="s">
        <v>954</v>
      </c>
      <c r="G539" s="149"/>
      <c r="H539" s="149"/>
      <c r="I539" s="149"/>
      <c r="J539" s="149"/>
      <c r="K539" s="128">
        <f>$M$526*'Electricity EFs'!B14</f>
        <v>2.561075436</v>
      </c>
      <c r="L539" s="149"/>
      <c r="M539" s="149"/>
      <c r="N539" s="149"/>
      <c r="O539" s="188"/>
      <c r="P539" s="146"/>
      <c r="Q539" s="116"/>
      <c r="R539" s="116"/>
      <c r="S539" s="116"/>
      <c r="T539" s="116"/>
      <c r="U539" s="116"/>
      <c r="V539" s="116"/>
      <c r="W539" s="116"/>
      <c r="X539" s="116"/>
      <c r="Y539" s="116"/>
      <c r="Z539" s="116"/>
    </row>
    <row r="540" hidden="1">
      <c r="A540" s="149" t="s">
        <v>964</v>
      </c>
      <c r="B540" s="186" t="s">
        <v>505</v>
      </c>
      <c r="C540" s="187" t="s">
        <v>519</v>
      </c>
      <c r="D540" s="149" t="s">
        <v>797</v>
      </c>
      <c r="E540" s="149" t="s">
        <v>953</v>
      </c>
      <c r="F540" s="149" t="s">
        <v>954</v>
      </c>
      <c r="G540" s="149" t="s">
        <v>955</v>
      </c>
      <c r="H540" s="149">
        <v>0.8</v>
      </c>
      <c r="I540" s="149" t="s">
        <v>956</v>
      </c>
      <c r="J540" s="184" t="s">
        <v>965</v>
      </c>
      <c r="K540" s="143"/>
      <c r="L540" s="149"/>
      <c r="M540" s="149">
        <f>1.99/0.8</f>
        <v>2.4875</v>
      </c>
      <c r="N540" s="149" t="s">
        <v>958</v>
      </c>
      <c r="O540" s="125" t="s">
        <v>961</v>
      </c>
      <c r="P540" s="146" t="s">
        <v>953</v>
      </c>
      <c r="Q540" s="116"/>
      <c r="R540" s="116"/>
      <c r="S540" s="116"/>
      <c r="T540" s="116"/>
      <c r="U540" s="116"/>
      <c r="V540" s="116"/>
      <c r="W540" s="116"/>
      <c r="X540" s="116"/>
      <c r="Y540" s="116"/>
      <c r="Z540" s="116"/>
    </row>
    <row r="541" hidden="1">
      <c r="A541" s="126" t="s">
        <v>98</v>
      </c>
      <c r="B541" s="186" t="s">
        <v>505</v>
      </c>
      <c r="C541" s="187" t="s">
        <v>519</v>
      </c>
      <c r="D541" s="149" t="s">
        <v>797</v>
      </c>
      <c r="E541" s="149" t="s">
        <v>953</v>
      </c>
      <c r="F541" s="149" t="s">
        <v>954</v>
      </c>
      <c r="G541" s="149"/>
      <c r="H541" s="149"/>
      <c r="I541" s="149"/>
      <c r="J541" s="149"/>
      <c r="K541" s="128">
        <f>$M$540*'Electricity EFs'!B2</f>
        <v>2.07828968</v>
      </c>
      <c r="L541" s="149"/>
      <c r="M541" s="149"/>
      <c r="N541" s="149"/>
      <c r="O541" s="188"/>
      <c r="P541" s="146"/>
      <c r="Q541" s="116"/>
      <c r="R541" s="116"/>
      <c r="S541" s="116"/>
      <c r="T541" s="116"/>
      <c r="U541" s="116"/>
      <c r="V541" s="116"/>
      <c r="W541" s="116"/>
      <c r="X541" s="116"/>
      <c r="Y541" s="116"/>
      <c r="Z541" s="116"/>
    </row>
    <row r="542" hidden="1">
      <c r="A542" s="126" t="s">
        <v>816</v>
      </c>
      <c r="B542" s="186" t="s">
        <v>505</v>
      </c>
      <c r="C542" s="187" t="s">
        <v>519</v>
      </c>
      <c r="D542" s="149" t="s">
        <v>797</v>
      </c>
      <c r="E542" s="149" t="s">
        <v>953</v>
      </c>
      <c r="F542" s="149" t="s">
        <v>954</v>
      </c>
      <c r="G542" s="149"/>
      <c r="H542" s="149"/>
      <c r="I542" s="149"/>
      <c r="J542" s="149"/>
      <c r="K542" s="128">
        <f>$M$540*'Electricity EFs'!B3</f>
        <v>1.565338068</v>
      </c>
      <c r="L542" s="149"/>
      <c r="M542" s="149"/>
      <c r="N542" s="149"/>
      <c r="O542" s="188"/>
      <c r="P542" s="146"/>
      <c r="Q542" s="116"/>
      <c r="R542" s="116"/>
      <c r="S542" s="116"/>
      <c r="T542" s="116"/>
      <c r="U542" s="116"/>
      <c r="V542" s="116"/>
      <c r="W542" s="116"/>
      <c r="X542" s="116"/>
      <c r="Y542" s="116"/>
      <c r="Z542" s="116"/>
    </row>
    <row r="543" hidden="1">
      <c r="A543" s="126" t="s">
        <v>28</v>
      </c>
      <c r="B543" s="186" t="s">
        <v>505</v>
      </c>
      <c r="C543" s="187" t="s">
        <v>519</v>
      </c>
      <c r="D543" s="149" t="s">
        <v>797</v>
      </c>
      <c r="E543" s="149" t="s">
        <v>953</v>
      </c>
      <c r="F543" s="149" t="s">
        <v>954</v>
      </c>
      <c r="G543" s="149"/>
      <c r="H543" s="149"/>
      <c r="I543" s="149"/>
      <c r="J543" s="149"/>
      <c r="K543" s="128">
        <f>$M$540*'Electricity EFs'!B4</f>
        <v>1.683877931</v>
      </c>
      <c r="L543" s="149"/>
      <c r="M543" s="149"/>
      <c r="N543" s="149"/>
      <c r="O543" s="188"/>
      <c r="P543" s="146"/>
      <c r="Q543" s="116"/>
      <c r="R543" s="116"/>
      <c r="S543" s="116"/>
      <c r="T543" s="116"/>
      <c r="U543" s="116"/>
      <c r="V543" s="116"/>
      <c r="W543" s="116"/>
      <c r="X543" s="116"/>
      <c r="Y543" s="116"/>
      <c r="Z543" s="116"/>
    </row>
    <row r="544" hidden="1">
      <c r="A544" s="126" t="s">
        <v>817</v>
      </c>
      <c r="B544" s="186" t="s">
        <v>505</v>
      </c>
      <c r="C544" s="187" t="s">
        <v>519</v>
      </c>
      <c r="D544" s="149" t="s">
        <v>797</v>
      </c>
      <c r="E544" s="149" t="s">
        <v>953</v>
      </c>
      <c r="F544" s="149" t="s">
        <v>954</v>
      </c>
      <c r="G544" s="149"/>
      <c r="H544" s="149"/>
      <c r="I544" s="149"/>
      <c r="J544" s="149"/>
      <c r="K544" s="128">
        <f>$M$540*'Electricity EFs'!B5</f>
        <v>1.646388817</v>
      </c>
      <c r="L544" s="149"/>
      <c r="M544" s="149"/>
      <c r="N544" s="149"/>
      <c r="O544" s="188"/>
      <c r="P544" s="146"/>
      <c r="Q544" s="116"/>
      <c r="R544" s="116"/>
      <c r="S544" s="116"/>
      <c r="T544" s="116"/>
      <c r="U544" s="116"/>
      <c r="V544" s="116"/>
      <c r="W544" s="116"/>
      <c r="X544" s="116"/>
      <c r="Y544" s="116"/>
      <c r="Z544" s="116"/>
    </row>
    <row r="545" hidden="1">
      <c r="A545" s="126" t="s">
        <v>818</v>
      </c>
      <c r="B545" s="186" t="s">
        <v>505</v>
      </c>
      <c r="C545" s="187" t="s">
        <v>519</v>
      </c>
      <c r="D545" s="149" t="s">
        <v>797</v>
      </c>
      <c r="E545" s="149" t="s">
        <v>953</v>
      </c>
      <c r="F545" s="149" t="s">
        <v>954</v>
      </c>
      <c r="G545" s="149"/>
      <c r="H545" s="149"/>
      <c r="I545" s="149"/>
      <c r="J545" s="149"/>
      <c r="K545" s="128">
        <f>$M$540*'Electricity EFs'!B6</f>
        <v>0.1915817838</v>
      </c>
      <c r="L545" s="149"/>
      <c r="M545" s="149"/>
      <c r="N545" s="149"/>
      <c r="O545" s="188"/>
      <c r="P545" s="146"/>
      <c r="Q545" s="116"/>
      <c r="R545" s="116"/>
      <c r="S545" s="116"/>
      <c r="T545" s="116"/>
      <c r="U545" s="116"/>
      <c r="V545" s="116"/>
      <c r="W545" s="116"/>
      <c r="X545" s="116"/>
      <c r="Y545" s="116"/>
      <c r="Z545" s="116"/>
    </row>
    <row r="546" hidden="1">
      <c r="A546" s="126" t="s">
        <v>819</v>
      </c>
      <c r="B546" s="186" t="s">
        <v>505</v>
      </c>
      <c r="C546" s="187" t="s">
        <v>519</v>
      </c>
      <c r="D546" s="149" t="s">
        <v>797</v>
      </c>
      <c r="E546" s="149" t="s">
        <v>953</v>
      </c>
      <c r="F546" s="149" t="s">
        <v>954</v>
      </c>
      <c r="G546" s="149"/>
      <c r="H546" s="149"/>
      <c r="I546" s="149"/>
      <c r="J546" s="149"/>
      <c r="K546" s="128">
        <f>$M$540*'Electricity EFs'!B7</f>
        <v>1.100216655</v>
      </c>
      <c r="L546" s="149"/>
      <c r="M546" s="149"/>
      <c r="N546" s="149"/>
      <c r="O546" s="188"/>
      <c r="P546" s="146"/>
      <c r="Q546" s="116"/>
      <c r="R546" s="116"/>
      <c r="S546" s="116"/>
      <c r="T546" s="116"/>
      <c r="U546" s="116"/>
      <c r="V546" s="116"/>
      <c r="W546" s="116"/>
      <c r="X546" s="116"/>
      <c r="Y546" s="116"/>
      <c r="Z546" s="116"/>
    </row>
    <row r="547" hidden="1">
      <c r="A547" s="126" t="s">
        <v>820</v>
      </c>
      <c r="B547" s="186" t="s">
        <v>505</v>
      </c>
      <c r="C547" s="187" t="s">
        <v>519</v>
      </c>
      <c r="D547" s="149" t="s">
        <v>797</v>
      </c>
      <c r="E547" s="149" t="s">
        <v>953</v>
      </c>
      <c r="F547" s="149" t="s">
        <v>954</v>
      </c>
      <c r="G547" s="149"/>
      <c r="H547" s="149"/>
      <c r="I547" s="149"/>
      <c r="J547" s="149"/>
      <c r="K547" s="128">
        <f>$M$540*'Electricity EFs'!B8</f>
        <v>2.388457137</v>
      </c>
      <c r="L547" s="149"/>
      <c r="M547" s="149"/>
      <c r="N547" s="149"/>
      <c r="O547" s="188"/>
      <c r="P547" s="146"/>
      <c r="Q547" s="116"/>
      <c r="R547" s="116"/>
      <c r="S547" s="116"/>
      <c r="T547" s="116"/>
      <c r="U547" s="116"/>
      <c r="V547" s="116"/>
      <c r="W547" s="116"/>
      <c r="X547" s="116"/>
      <c r="Y547" s="116"/>
      <c r="Z547" s="116"/>
    </row>
    <row r="548" hidden="1">
      <c r="A548" s="126" t="s">
        <v>821</v>
      </c>
      <c r="B548" s="186" t="s">
        <v>505</v>
      </c>
      <c r="C548" s="187" t="s">
        <v>519</v>
      </c>
      <c r="D548" s="149" t="s">
        <v>797</v>
      </c>
      <c r="E548" s="149" t="s">
        <v>953</v>
      </c>
      <c r="F548" s="149" t="s">
        <v>954</v>
      </c>
      <c r="G548" s="149"/>
      <c r="H548" s="149"/>
      <c r="I548" s="149"/>
      <c r="J548" s="149"/>
      <c r="K548" s="128">
        <f>$M$540*'Electricity EFs'!B9</f>
        <v>0.5022523271</v>
      </c>
      <c r="L548" s="149"/>
      <c r="M548" s="149"/>
      <c r="N548" s="149"/>
      <c r="O548" s="188"/>
      <c r="P548" s="146"/>
      <c r="Q548" s="116"/>
      <c r="R548" s="116"/>
      <c r="S548" s="116"/>
      <c r="T548" s="116"/>
      <c r="U548" s="116"/>
      <c r="V548" s="116"/>
      <c r="W548" s="116"/>
      <c r="X548" s="116"/>
      <c r="Y548" s="116"/>
      <c r="Z548" s="116"/>
    </row>
    <row r="549" hidden="1">
      <c r="A549" s="126" t="s">
        <v>822</v>
      </c>
      <c r="B549" s="186" t="s">
        <v>505</v>
      </c>
      <c r="C549" s="187" t="s">
        <v>519</v>
      </c>
      <c r="D549" s="149" t="s">
        <v>797</v>
      </c>
      <c r="E549" s="149" t="s">
        <v>953</v>
      </c>
      <c r="F549" s="149" t="s">
        <v>954</v>
      </c>
      <c r="G549" s="149"/>
      <c r="H549" s="149"/>
      <c r="I549" s="149"/>
      <c r="J549" s="149"/>
      <c r="K549" s="128">
        <f>$M$540*'Electricity EFs'!B10</f>
        <v>1.916800018</v>
      </c>
      <c r="L549" s="149"/>
      <c r="M549" s="149"/>
      <c r="N549" s="149"/>
      <c r="O549" s="188"/>
      <c r="P549" s="146"/>
      <c r="Q549" s="116"/>
      <c r="R549" s="116"/>
      <c r="S549" s="116"/>
      <c r="T549" s="116"/>
      <c r="U549" s="116"/>
      <c r="V549" s="116"/>
      <c r="W549" s="116"/>
      <c r="X549" s="116"/>
      <c r="Y549" s="116"/>
      <c r="Z549" s="116"/>
    </row>
    <row r="550" hidden="1">
      <c r="A550" s="126" t="s">
        <v>823</v>
      </c>
      <c r="B550" s="186" t="s">
        <v>505</v>
      </c>
      <c r="C550" s="187" t="s">
        <v>519</v>
      </c>
      <c r="D550" s="149" t="s">
        <v>797</v>
      </c>
      <c r="E550" s="149" t="s">
        <v>953</v>
      </c>
      <c r="F550" s="149" t="s">
        <v>954</v>
      </c>
      <c r="G550" s="149"/>
      <c r="H550" s="149"/>
      <c r="I550" s="149"/>
      <c r="J550" s="149"/>
      <c r="K550" s="128">
        <f>$M$540*'Electricity EFs'!B11</f>
        <v>1.199828481</v>
      </c>
      <c r="L550" s="149"/>
      <c r="M550" s="149"/>
      <c r="N550" s="149"/>
      <c r="O550" s="188"/>
      <c r="P550" s="146"/>
      <c r="Q550" s="116"/>
      <c r="R550" s="116"/>
      <c r="S550" s="116"/>
      <c r="T550" s="116"/>
      <c r="U550" s="116"/>
      <c r="V550" s="116"/>
      <c r="W550" s="116"/>
      <c r="X550" s="116"/>
      <c r="Y550" s="116"/>
      <c r="Z550" s="116"/>
    </row>
    <row r="551" hidden="1">
      <c r="A551" s="126" t="s">
        <v>142</v>
      </c>
      <c r="B551" s="186" t="s">
        <v>505</v>
      </c>
      <c r="C551" s="187" t="s">
        <v>519</v>
      </c>
      <c r="D551" s="149" t="s">
        <v>797</v>
      </c>
      <c r="E551" s="149" t="s">
        <v>953</v>
      </c>
      <c r="F551" s="149" t="s">
        <v>954</v>
      </c>
      <c r="G551" s="149"/>
      <c r="H551" s="149"/>
      <c r="I551" s="149"/>
      <c r="J551" s="149"/>
      <c r="K551" s="128">
        <f>$M$540*'Electricity EFs'!B12</f>
        <v>3.576096601</v>
      </c>
      <c r="L551" s="149"/>
      <c r="M551" s="149"/>
      <c r="N551" s="149"/>
      <c r="O551" s="188"/>
      <c r="P551" s="146"/>
      <c r="Q551" s="116"/>
      <c r="R551" s="116"/>
      <c r="S551" s="116"/>
      <c r="T551" s="116"/>
      <c r="U551" s="116"/>
      <c r="V551" s="116"/>
      <c r="W551" s="116"/>
      <c r="X551" s="116"/>
      <c r="Y551" s="116"/>
      <c r="Z551" s="116"/>
    </row>
    <row r="552" hidden="1">
      <c r="A552" s="126" t="s">
        <v>824</v>
      </c>
      <c r="B552" s="186" t="s">
        <v>505</v>
      </c>
      <c r="C552" s="187" t="s">
        <v>519</v>
      </c>
      <c r="D552" s="149" t="s">
        <v>797</v>
      </c>
      <c r="E552" s="149" t="s">
        <v>953</v>
      </c>
      <c r="F552" s="149" t="s">
        <v>954</v>
      </c>
      <c r="G552" s="149"/>
      <c r="H552" s="149"/>
      <c r="I552" s="149"/>
      <c r="J552" s="149"/>
      <c r="K552" s="128">
        <f>$M$540*'Electricity EFs'!B13</f>
        <v>0.6977110362</v>
      </c>
      <c r="L552" s="149"/>
      <c r="M552" s="149"/>
      <c r="N552" s="149"/>
      <c r="O552" s="188"/>
      <c r="P552" s="146"/>
      <c r="Q552" s="116"/>
      <c r="R552" s="116"/>
      <c r="S552" s="116"/>
      <c r="T552" s="116"/>
      <c r="U552" s="116"/>
      <c r="V552" s="116"/>
      <c r="W552" s="116"/>
      <c r="X552" s="116"/>
      <c r="Y552" s="116"/>
      <c r="Z552" s="116"/>
    </row>
    <row r="553" hidden="1">
      <c r="A553" s="126" t="s">
        <v>13</v>
      </c>
      <c r="B553" s="186" t="s">
        <v>505</v>
      </c>
      <c r="C553" s="187" t="s">
        <v>519</v>
      </c>
      <c r="D553" s="149" t="s">
        <v>797</v>
      </c>
      <c r="E553" s="149" t="s">
        <v>953</v>
      </c>
      <c r="F553" s="149" t="s">
        <v>954</v>
      </c>
      <c r="G553" s="149"/>
      <c r="H553" s="149"/>
      <c r="I553" s="149"/>
      <c r="J553" s="149"/>
      <c r="K553" s="128">
        <f>$M$540*'Electricity EFs'!B14</f>
        <v>2.561075436</v>
      </c>
      <c r="L553" s="149"/>
      <c r="M553" s="149"/>
      <c r="N553" s="149"/>
      <c r="O553" s="188"/>
      <c r="P553" s="146"/>
      <c r="Q553" s="116"/>
      <c r="R553" s="116"/>
      <c r="S553" s="116"/>
      <c r="T553" s="116"/>
      <c r="U553" s="116"/>
      <c r="V553" s="116"/>
      <c r="W553" s="116"/>
      <c r="X553" s="116"/>
      <c r="Y553" s="116"/>
      <c r="Z553" s="116"/>
    </row>
    <row r="554" hidden="1">
      <c r="A554" s="149" t="s">
        <v>966</v>
      </c>
      <c r="B554" s="186" t="s">
        <v>505</v>
      </c>
      <c r="C554" s="187" t="s">
        <v>524</v>
      </c>
      <c r="D554" s="149" t="s">
        <v>797</v>
      </c>
      <c r="E554" s="149" t="s">
        <v>953</v>
      </c>
      <c r="F554" s="149" t="s">
        <v>954</v>
      </c>
      <c r="G554" s="149" t="s">
        <v>955</v>
      </c>
      <c r="H554" s="149">
        <v>0.8</v>
      </c>
      <c r="I554" s="149" t="s">
        <v>956</v>
      </c>
      <c r="J554" s="184" t="s">
        <v>967</v>
      </c>
      <c r="K554" s="143"/>
      <c r="L554" s="149"/>
      <c r="M554" s="149">
        <f>1.99/0.8</f>
        <v>2.4875</v>
      </c>
      <c r="N554" s="149" t="s">
        <v>958</v>
      </c>
      <c r="O554" s="125" t="s">
        <v>961</v>
      </c>
      <c r="P554" s="146" t="s">
        <v>953</v>
      </c>
      <c r="Q554" s="116"/>
      <c r="R554" s="116"/>
      <c r="S554" s="116"/>
      <c r="T554" s="116"/>
      <c r="U554" s="116"/>
      <c r="V554" s="116"/>
      <c r="W554" s="116"/>
      <c r="X554" s="116"/>
      <c r="Y554" s="116"/>
      <c r="Z554" s="116"/>
    </row>
    <row r="555" hidden="1">
      <c r="A555" s="126" t="s">
        <v>98</v>
      </c>
      <c r="B555" s="186" t="s">
        <v>505</v>
      </c>
      <c r="C555" s="187" t="s">
        <v>524</v>
      </c>
      <c r="D555" s="149" t="s">
        <v>797</v>
      </c>
      <c r="E555" s="149" t="s">
        <v>953</v>
      </c>
      <c r="F555" s="149" t="s">
        <v>954</v>
      </c>
      <c r="G555" s="149"/>
      <c r="H555" s="149"/>
      <c r="I555" s="149"/>
      <c r="J555" s="149"/>
      <c r="K555" s="128">
        <f>$M$554*'Electricity EFs'!B2</f>
        <v>2.07828968</v>
      </c>
      <c r="L555" s="149"/>
      <c r="M555" s="149"/>
      <c r="N555" s="149"/>
      <c r="O555" s="188"/>
      <c r="P555" s="146"/>
      <c r="Q555" s="116"/>
      <c r="R555" s="116"/>
      <c r="S555" s="116"/>
      <c r="T555" s="116"/>
      <c r="U555" s="116"/>
      <c r="V555" s="116"/>
      <c r="W555" s="116"/>
      <c r="X555" s="116"/>
      <c r="Y555" s="116"/>
      <c r="Z555" s="116"/>
    </row>
    <row r="556" hidden="1">
      <c r="A556" s="126" t="s">
        <v>816</v>
      </c>
      <c r="B556" s="186" t="s">
        <v>505</v>
      </c>
      <c r="C556" s="187" t="s">
        <v>524</v>
      </c>
      <c r="D556" s="149" t="s">
        <v>797</v>
      </c>
      <c r="E556" s="149" t="s">
        <v>953</v>
      </c>
      <c r="F556" s="149" t="s">
        <v>954</v>
      </c>
      <c r="G556" s="149"/>
      <c r="H556" s="149"/>
      <c r="I556" s="149"/>
      <c r="J556" s="149"/>
      <c r="K556" s="128">
        <f>$M$554*'Electricity EFs'!B3</f>
        <v>1.565338068</v>
      </c>
      <c r="L556" s="149"/>
      <c r="M556" s="149"/>
      <c r="N556" s="149"/>
      <c r="O556" s="188"/>
      <c r="P556" s="146"/>
      <c r="Q556" s="116"/>
      <c r="R556" s="116"/>
      <c r="S556" s="116"/>
      <c r="T556" s="116"/>
      <c r="U556" s="116"/>
      <c r="V556" s="116"/>
      <c r="W556" s="116"/>
      <c r="X556" s="116"/>
      <c r="Y556" s="116"/>
      <c r="Z556" s="116"/>
    </row>
    <row r="557" hidden="1">
      <c r="A557" s="126" t="s">
        <v>28</v>
      </c>
      <c r="B557" s="186" t="s">
        <v>505</v>
      </c>
      <c r="C557" s="187" t="s">
        <v>524</v>
      </c>
      <c r="D557" s="149" t="s">
        <v>797</v>
      </c>
      <c r="E557" s="149" t="s">
        <v>953</v>
      </c>
      <c r="F557" s="149" t="s">
        <v>954</v>
      </c>
      <c r="G557" s="149"/>
      <c r="H557" s="149"/>
      <c r="I557" s="149"/>
      <c r="J557" s="149"/>
      <c r="K557" s="128">
        <f>$M$554*'Electricity EFs'!B4</f>
        <v>1.683877931</v>
      </c>
      <c r="L557" s="149"/>
      <c r="M557" s="149"/>
      <c r="N557" s="149"/>
      <c r="O557" s="188"/>
      <c r="P557" s="146"/>
      <c r="Q557" s="116"/>
      <c r="R557" s="116"/>
      <c r="S557" s="116"/>
      <c r="T557" s="116"/>
      <c r="U557" s="116"/>
      <c r="V557" s="116"/>
      <c r="W557" s="116"/>
      <c r="X557" s="116"/>
      <c r="Y557" s="116"/>
      <c r="Z557" s="116"/>
    </row>
    <row r="558" hidden="1">
      <c r="A558" s="126" t="s">
        <v>817</v>
      </c>
      <c r="B558" s="186" t="s">
        <v>505</v>
      </c>
      <c r="C558" s="187" t="s">
        <v>524</v>
      </c>
      <c r="D558" s="149" t="s">
        <v>797</v>
      </c>
      <c r="E558" s="149" t="s">
        <v>953</v>
      </c>
      <c r="F558" s="149" t="s">
        <v>954</v>
      </c>
      <c r="G558" s="149"/>
      <c r="H558" s="149"/>
      <c r="I558" s="149"/>
      <c r="J558" s="149"/>
      <c r="K558" s="128">
        <f>$M$554*'Electricity EFs'!B5</f>
        <v>1.646388817</v>
      </c>
      <c r="L558" s="149"/>
      <c r="M558" s="149"/>
      <c r="N558" s="149"/>
      <c r="O558" s="188"/>
      <c r="P558" s="146"/>
      <c r="Q558" s="116"/>
      <c r="R558" s="116"/>
      <c r="S558" s="116"/>
      <c r="T558" s="116"/>
      <c r="U558" s="116"/>
      <c r="V558" s="116"/>
      <c r="W558" s="116"/>
      <c r="X558" s="116"/>
      <c r="Y558" s="116"/>
      <c r="Z558" s="116"/>
    </row>
    <row r="559" hidden="1">
      <c r="A559" s="126" t="s">
        <v>818</v>
      </c>
      <c r="B559" s="186" t="s">
        <v>505</v>
      </c>
      <c r="C559" s="187" t="s">
        <v>524</v>
      </c>
      <c r="D559" s="149" t="s">
        <v>797</v>
      </c>
      <c r="E559" s="149" t="s">
        <v>953</v>
      </c>
      <c r="F559" s="149" t="s">
        <v>954</v>
      </c>
      <c r="G559" s="149"/>
      <c r="H559" s="149"/>
      <c r="I559" s="149"/>
      <c r="J559" s="149"/>
      <c r="K559" s="128">
        <f>$M$554*'Electricity EFs'!B6</f>
        <v>0.1915817838</v>
      </c>
      <c r="L559" s="149"/>
      <c r="M559" s="149"/>
      <c r="N559" s="149"/>
      <c r="O559" s="188"/>
      <c r="P559" s="146"/>
      <c r="Q559" s="116"/>
      <c r="R559" s="116"/>
      <c r="S559" s="116"/>
      <c r="T559" s="116"/>
      <c r="U559" s="116"/>
      <c r="V559" s="116"/>
      <c r="W559" s="116"/>
      <c r="X559" s="116"/>
      <c r="Y559" s="116"/>
      <c r="Z559" s="116"/>
    </row>
    <row r="560" hidden="1">
      <c r="A560" s="126" t="s">
        <v>819</v>
      </c>
      <c r="B560" s="186" t="s">
        <v>505</v>
      </c>
      <c r="C560" s="187" t="s">
        <v>524</v>
      </c>
      <c r="D560" s="149" t="s">
        <v>797</v>
      </c>
      <c r="E560" s="149" t="s">
        <v>953</v>
      </c>
      <c r="F560" s="149" t="s">
        <v>954</v>
      </c>
      <c r="G560" s="149"/>
      <c r="H560" s="149"/>
      <c r="I560" s="149"/>
      <c r="J560" s="149"/>
      <c r="K560" s="128">
        <f>$M$554*'Electricity EFs'!B7</f>
        <v>1.100216655</v>
      </c>
      <c r="L560" s="149"/>
      <c r="M560" s="149"/>
      <c r="N560" s="149"/>
      <c r="O560" s="188"/>
      <c r="P560" s="146"/>
      <c r="Q560" s="116"/>
      <c r="R560" s="116"/>
      <c r="S560" s="116"/>
      <c r="T560" s="116"/>
      <c r="U560" s="116"/>
      <c r="V560" s="116"/>
      <c r="W560" s="116"/>
      <c r="X560" s="116"/>
      <c r="Y560" s="116"/>
      <c r="Z560" s="116"/>
    </row>
    <row r="561" hidden="1">
      <c r="A561" s="126" t="s">
        <v>820</v>
      </c>
      <c r="B561" s="186" t="s">
        <v>505</v>
      </c>
      <c r="C561" s="187" t="s">
        <v>524</v>
      </c>
      <c r="D561" s="149" t="s">
        <v>797</v>
      </c>
      <c r="E561" s="149" t="s">
        <v>953</v>
      </c>
      <c r="F561" s="149" t="s">
        <v>954</v>
      </c>
      <c r="G561" s="149"/>
      <c r="H561" s="149"/>
      <c r="I561" s="149"/>
      <c r="J561" s="149"/>
      <c r="K561" s="128">
        <f>$M$554*'Electricity EFs'!B8</f>
        <v>2.388457137</v>
      </c>
      <c r="L561" s="149"/>
      <c r="M561" s="149"/>
      <c r="N561" s="149"/>
      <c r="O561" s="188"/>
      <c r="P561" s="146"/>
      <c r="Q561" s="116"/>
      <c r="R561" s="116"/>
      <c r="S561" s="116"/>
      <c r="T561" s="116"/>
      <c r="U561" s="116"/>
      <c r="V561" s="116"/>
      <c r="W561" s="116"/>
      <c r="X561" s="116"/>
      <c r="Y561" s="116"/>
      <c r="Z561" s="116"/>
    </row>
    <row r="562" hidden="1">
      <c r="A562" s="126" t="s">
        <v>821</v>
      </c>
      <c r="B562" s="186" t="s">
        <v>505</v>
      </c>
      <c r="C562" s="187" t="s">
        <v>524</v>
      </c>
      <c r="D562" s="149" t="s">
        <v>797</v>
      </c>
      <c r="E562" s="149" t="s">
        <v>953</v>
      </c>
      <c r="F562" s="149" t="s">
        <v>954</v>
      </c>
      <c r="G562" s="149"/>
      <c r="H562" s="149"/>
      <c r="I562" s="149"/>
      <c r="J562" s="149"/>
      <c r="K562" s="128">
        <f>$M$554*'Electricity EFs'!B9</f>
        <v>0.5022523271</v>
      </c>
      <c r="L562" s="149"/>
      <c r="M562" s="149"/>
      <c r="N562" s="149"/>
      <c r="O562" s="188"/>
      <c r="P562" s="146"/>
      <c r="Q562" s="116"/>
      <c r="R562" s="116"/>
      <c r="S562" s="116"/>
      <c r="T562" s="116"/>
      <c r="U562" s="116"/>
      <c r="V562" s="116"/>
      <c r="W562" s="116"/>
      <c r="X562" s="116"/>
      <c r="Y562" s="116"/>
      <c r="Z562" s="116"/>
    </row>
    <row r="563" hidden="1">
      <c r="A563" s="126" t="s">
        <v>822</v>
      </c>
      <c r="B563" s="186" t="s">
        <v>505</v>
      </c>
      <c r="C563" s="187" t="s">
        <v>524</v>
      </c>
      <c r="D563" s="149" t="s">
        <v>797</v>
      </c>
      <c r="E563" s="149" t="s">
        <v>953</v>
      </c>
      <c r="F563" s="149" t="s">
        <v>954</v>
      </c>
      <c r="G563" s="149"/>
      <c r="H563" s="149"/>
      <c r="I563" s="149"/>
      <c r="J563" s="149"/>
      <c r="K563" s="128">
        <f>$M$554*'Electricity EFs'!B10</f>
        <v>1.916800018</v>
      </c>
      <c r="L563" s="149"/>
      <c r="M563" s="149"/>
      <c r="N563" s="149"/>
      <c r="O563" s="188"/>
      <c r="P563" s="146"/>
      <c r="Q563" s="116"/>
      <c r="R563" s="116"/>
      <c r="S563" s="116"/>
      <c r="T563" s="116"/>
      <c r="U563" s="116"/>
      <c r="V563" s="116"/>
      <c r="W563" s="116"/>
      <c r="X563" s="116"/>
      <c r="Y563" s="116"/>
      <c r="Z563" s="116"/>
    </row>
    <row r="564" hidden="1">
      <c r="A564" s="126" t="s">
        <v>823</v>
      </c>
      <c r="B564" s="186" t="s">
        <v>505</v>
      </c>
      <c r="C564" s="187" t="s">
        <v>524</v>
      </c>
      <c r="D564" s="149" t="s">
        <v>797</v>
      </c>
      <c r="E564" s="149" t="s">
        <v>953</v>
      </c>
      <c r="F564" s="149" t="s">
        <v>954</v>
      </c>
      <c r="G564" s="149"/>
      <c r="H564" s="149"/>
      <c r="I564" s="149"/>
      <c r="J564" s="149"/>
      <c r="K564" s="128">
        <f>$M$554*'Electricity EFs'!B11</f>
        <v>1.199828481</v>
      </c>
      <c r="L564" s="149"/>
      <c r="M564" s="149"/>
      <c r="N564" s="149"/>
      <c r="O564" s="188"/>
      <c r="P564" s="146"/>
      <c r="Q564" s="116"/>
      <c r="R564" s="116"/>
      <c r="S564" s="116"/>
      <c r="T564" s="116"/>
      <c r="U564" s="116"/>
      <c r="V564" s="116"/>
      <c r="W564" s="116"/>
      <c r="X564" s="116"/>
      <c r="Y564" s="116"/>
      <c r="Z564" s="116"/>
    </row>
    <row r="565" hidden="1">
      <c r="A565" s="126" t="s">
        <v>142</v>
      </c>
      <c r="B565" s="186" t="s">
        <v>505</v>
      </c>
      <c r="C565" s="187" t="s">
        <v>524</v>
      </c>
      <c r="D565" s="149" t="s">
        <v>797</v>
      </c>
      <c r="E565" s="149" t="s">
        <v>953</v>
      </c>
      <c r="F565" s="149" t="s">
        <v>954</v>
      </c>
      <c r="G565" s="149"/>
      <c r="H565" s="149"/>
      <c r="I565" s="149"/>
      <c r="J565" s="149"/>
      <c r="K565" s="128">
        <f>$M$554*'Electricity EFs'!B12</f>
        <v>3.576096601</v>
      </c>
      <c r="L565" s="149"/>
      <c r="M565" s="149"/>
      <c r="N565" s="149"/>
      <c r="O565" s="188"/>
      <c r="P565" s="146"/>
      <c r="Q565" s="116"/>
      <c r="R565" s="116"/>
      <c r="S565" s="116"/>
      <c r="T565" s="116"/>
      <c r="U565" s="116"/>
      <c r="V565" s="116"/>
      <c r="W565" s="116"/>
      <c r="X565" s="116"/>
      <c r="Y565" s="116"/>
      <c r="Z565" s="116"/>
    </row>
    <row r="566" hidden="1">
      <c r="A566" s="126" t="s">
        <v>824</v>
      </c>
      <c r="B566" s="186" t="s">
        <v>505</v>
      </c>
      <c r="C566" s="187" t="s">
        <v>524</v>
      </c>
      <c r="D566" s="149" t="s">
        <v>797</v>
      </c>
      <c r="E566" s="149" t="s">
        <v>953</v>
      </c>
      <c r="F566" s="149" t="s">
        <v>954</v>
      </c>
      <c r="G566" s="149"/>
      <c r="H566" s="149"/>
      <c r="I566" s="149"/>
      <c r="J566" s="149"/>
      <c r="K566" s="128">
        <f>$M$554*'Electricity EFs'!B13</f>
        <v>0.6977110362</v>
      </c>
      <c r="L566" s="149"/>
      <c r="M566" s="149"/>
      <c r="N566" s="149"/>
      <c r="O566" s="188"/>
      <c r="P566" s="146"/>
      <c r="Q566" s="116"/>
      <c r="R566" s="116"/>
      <c r="S566" s="116"/>
      <c r="T566" s="116"/>
      <c r="U566" s="116"/>
      <c r="V566" s="116"/>
      <c r="W566" s="116"/>
      <c r="X566" s="116"/>
      <c r="Y566" s="116"/>
      <c r="Z566" s="116"/>
    </row>
    <row r="567" hidden="1">
      <c r="A567" s="126" t="s">
        <v>13</v>
      </c>
      <c r="B567" s="186" t="s">
        <v>505</v>
      </c>
      <c r="C567" s="187" t="s">
        <v>524</v>
      </c>
      <c r="D567" s="149" t="s">
        <v>797</v>
      </c>
      <c r="E567" s="149" t="s">
        <v>953</v>
      </c>
      <c r="F567" s="149" t="s">
        <v>954</v>
      </c>
      <c r="G567" s="149"/>
      <c r="H567" s="149"/>
      <c r="I567" s="149"/>
      <c r="J567" s="149"/>
      <c r="K567" s="128">
        <f>$M$554*'Electricity EFs'!B14</f>
        <v>2.561075436</v>
      </c>
      <c r="L567" s="149"/>
      <c r="M567" s="149"/>
      <c r="N567" s="149"/>
      <c r="O567" s="188"/>
      <c r="P567" s="146"/>
      <c r="Q567" s="116"/>
      <c r="R567" s="116"/>
      <c r="S567" s="116"/>
      <c r="T567" s="116"/>
      <c r="U567" s="116"/>
      <c r="V567" s="116"/>
      <c r="W567" s="116"/>
      <c r="X567" s="116"/>
      <c r="Y567" s="116"/>
      <c r="Z567" s="116"/>
    </row>
    <row r="568" hidden="1">
      <c r="A568" s="149" t="s">
        <v>968</v>
      </c>
      <c r="B568" s="186" t="s">
        <v>505</v>
      </c>
      <c r="C568" s="187" t="s">
        <v>527</v>
      </c>
      <c r="D568" s="149" t="s">
        <v>797</v>
      </c>
      <c r="E568" s="149" t="s">
        <v>953</v>
      </c>
      <c r="F568" s="149" t="s">
        <v>954</v>
      </c>
      <c r="G568" s="149" t="s">
        <v>955</v>
      </c>
      <c r="H568" s="149">
        <v>0.8</v>
      </c>
      <c r="I568" s="149" t="s">
        <v>956</v>
      </c>
      <c r="J568" s="184" t="s">
        <v>969</v>
      </c>
      <c r="K568" s="143"/>
      <c r="L568" s="149"/>
      <c r="M568" s="149">
        <f>1.99/0.8</f>
        <v>2.4875</v>
      </c>
      <c r="N568" s="149" t="s">
        <v>958</v>
      </c>
      <c r="O568" s="125" t="s">
        <v>961</v>
      </c>
      <c r="P568" s="146" t="s">
        <v>953</v>
      </c>
      <c r="Q568" s="116"/>
      <c r="R568" s="116"/>
      <c r="S568" s="116"/>
      <c r="T568" s="116"/>
      <c r="U568" s="116"/>
      <c r="V568" s="116"/>
      <c r="W568" s="116"/>
      <c r="X568" s="116"/>
      <c r="Y568" s="116"/>
      <c r="Z568" s="116"/>
    </row>
    <row r="569" hidden="1">
      <c r="A569" s="126" t="s">
        <v>98</v>
      </c>
      <c r="B569" s="186" t="s">
        <v>505</v>
      </c>
      <c r="C569" s="187" t="s">
        <v>527</v>
      </c>
      <c r="D569" s="149" t="s">
        <v>797</v>
      </c>
      <c r="E569" s="149" t="s">
        <v>953</v>
      </c>
      <c r="F569" s="149" t="s">
        <v>954</v>
      </c>
      <c r="G569" s="149"/>
      <c r="H569" s="149"/>
      <c r="I569" s="149"/>
      <c r="J569" s="149"/>
      <c r="K569" s="128">
        <f>$M$568*'Electricity EFs'!B2</f>
        <v>2.07828968</v>
      </c>
      <c r="L569" s="149"/>
      <c r="M569" s="149"/>
      <c r="N569" s="149"/>
      <c r="O569" s="188"/>
      <c r="P569" s="146"/>
      <c r="Q569" s="116"/>
      <c r="R569" s="116"/>
      <c r="S569" s="116"/>
      <c r="T569" s="116"/>
      <c r="U569" s="116"/>
      <c r="V569" s="116"/>
      <c r="W569" s="116"/>
      <c r="X569" s="116"/>
      <c r="Y569" s="116"/>
      <c r="Z569" s="116"/>
    </row>
    <row r="570" hidden="1">
      <c r="A570" s="126" t="s">
        <v>816</v>
      </c>
      <c r="B570" s="186" t="s">
        <v>505</v>
      </c>
      <c r="C570" s="187" t="s">
        <v>527</v>
      </c>
      <c r="D570" s="149" t="s">
        <v>797</v>
      </c>
      <c r="E570" s="149" t="s">
        <v>953</v>
      </c>
      <c r="F570" s="149" t="s">
        <v>954</v>
      </c>
      <c r="G570" s="149"/>
      <c r="H570" s="149"/>
      <c r="I570" s="149"/>
      <c r="J570" s="149"/>
      <c r="K570" s="128">
        <f>$M$568*'Electricity EFs'!B3</f>
        <v>1.565338068</v>
      </c>
      <c r="L570" s="149"/>
      <c r="M570" s="149"/>
      <c r="N570" s="149"/>
      <c r="O570" s="188"/>
      <c r="P570" s="146"/>
      <c r="Q570" s="116"/>
      <c r="R570" s="116"/>
      <c r="S570" s="116"/>
      <c r="T570" s="116"/>
      <c r="U570" s="116"/>
      <c r="V570" s="116"/>
      <c r="W570" s="116"/>
      <c r="X570" s="116"/>
      <c r="Y570" s="116"/>
      <c r="Z570" s="116"/>
    </row>
    <row r="571" hidden="1">
      <c r="A571" s="126" t="s">
        <v>28</v>
      </c>
      <c r="B571" s="186" t="s">
        <v>505</v>
      </c>
      <c r="C571" s="187" t="s">
        <v>527</v>
      </c>
      <c r="D571" s="149" t="s">
        <v>797</v>
      </c>
      <c r="E571" s="149" t="s">
        <v>953</v>
      </c>
      <c r="F571" s="149" t="s">
        <v>954</v>
      </c>
      <c r="G571" s="149"/>
      <c r="H571" s="149"/>
      <c r="I571" s="149"/>
      <c r="J571" s="149"/>
      <c r="K571" s="128">
        <f>$M$568*'Electricity EFs'!B4</f>
        <v>1.683877931</v>
      </c>
      <c r="L571" s="149"/>
      <c r="M571" s="149"/>
      <c r="N571" s="149"/>
      <c r="O571" s="188"/>
      <c r="P571" s="146"/>
      <c r="Q571" s="116"/>
      <c r="R571" s="116"/>
      <c r="S571" s="116"/>
      <c r="T571" s="116"/>
      <c r="U571" s="116"/>
      <c r="V571" s="116"/>
      <c r="W571" s="116"/>
      <c r="X571" s="116"/>
      <c r="Y571" s="116"/>
      <c r="Z571" s="116"/>
    </row>
    <row r="572" hidden="1">
      <c r="A572" s="126" t="s">
        <v>817</v>
      </c>
      <c r="B572" s="186" t="s">
        <v>505</v>
      </c>
      <c r="C572" s="187" t="s">
        <v>527</v>
      </c>
      <c r="D572" s="149" t="s">
        <v>797</v>
      </c>
      <c r="E572" s="149" t="s">
        <v>953</v>
      </c>
      <c r="F572" s="149" t="s">
        <v>954</v>
      </c>
      <c r="G572" s="149"/>
      <c r="H572" s="149"/>
      <c r="I572" s="149"/>
      <c r="J572" s="149"/>
      <c r="K572" s="128">
        <f>$M$568*'Electricity EFs'!B5</f>
        <v>1.646388817</v>
      </c>
      <c r="L572" s="149"/>
      <c r="M572" s="149"/>
      <c r="N572" s="149"/>
      <c r="O572" s="188"/>
      <c r="P572" s="146"/>
      <c r="Q572" s="116"/>
      <c r="R572" s="116"/>
      <c r="S572" s="116"/>
      <c r="T572" s="116"/>
      <c r="U572" s="116"/>
      <c r="V572" s="116"/>
      <c r="W572" s="116"/>
      <c r="X572" s="116"/>
      <c r="Y572" s="116"/>
      <c r="Z572" s="116"/>
    </row>
    <row r="573" hidden="1">
      <c r="A573" s="126" t="s">
        <v>818</v>
      </c>
      <c r="B573" s="186" t="s">
        <v>505</v>
      </c>
      <c r="C573" s="187" t="s">
        <v>527</v>
      </c>
      <c r="D573" s="149" t="s">
        <v>797</v>
      </c>
      <c r="E573" s="149" t="s">
        <v>953</v>
      </c>
      <c r="F573" s="149" t="s">
        <v>954</v>
      </c>
      <c r="G573" s="149"/>
      <c r="H573" s="149"/>
      <c r="I573" s="149"/>
      <c r="J573" s="149"/>
      <c r="K573" s="128">
        <f>$M$568*'Electricity EFs'!B6</f>
        <v>0.1915817838</v>
      </c>
      <c r="L573" s="149"/>
      <c r="M573" s="149"/>
      <c r="N573" s="149"/>
      <c r="O573" s="188"/>
      <c r="P573" s="146"/>
      <c r="Q573" s="116"/>
      <c r="R573" s="116"/>
      <c r="S573" s="116"/>
      <c r="T573" s="116"/>
      <c r="U573" s="116"/>
      <c r="V573" s="116"/>
      <c r="W573" s="116"/>
      <c r="X573" s="116"/>
      <c r="Y573" s="116"/>
      <c r="Z573" s="116"/>
    </row>
    <row r="574" hidden="1">
      <c r="A574" s="126" t="s">
        <v>819</v>
      </c>
      <c r="B574" s="186" t="s">
        <v>505</v>
      </c>
      <c r="C574" s="187" t="s">
        <v>527</v>
      </c>
      <c r="D574" s="149" t="s">
        <v>797</v>
      </c>
      <c r="E574" s="149" t="s">
        <v>953</v>
      </c>
      <c r="F574" s="149" t="s">
        <v>954</v>
      </c>
      <c r="G574" s="149"/>
      <c r="H574" s="149"/>
      <c r="I574" s="149"/>
      <c r="J574" s="149"/>
      <c r="K574" s="128">
        <f>$M$568*'Electricity EFs'!B7</f>
        <v>1.100216655</v>
      </c>
      <c r="L574" s="149"/>
      <c r="M574" s="149"/>
      <c r="N574" s="149"/>
      <c r="O574" s="188"/>
      <c r="P574" s="146"/>
      <c r="Q574" s="116"/>
      <c r="R574" s="116"/>
      <c r="S574" s="116"/>
      <c r="T574" s="116"/>
      <c r="U574" s="116"/>
      <c r="V574" s="116"/>
      <c r="W574" s="116"/>
      <c r="X574" s="116"/>
      <c r="Y574" s="116"/>
      <c r="Z574" s="116"/>
    </row>
    <row r="575" hidden="1">
      <c r="A575" s="126" t="s">
        <v>820</v>
      </c>
      <c r="B575" s="186" t="s">
        <v>505</v>
      </c>
      <c r="C575" s="187" t="s">
        <v>527</v>
      </c>
      <c r="D575" s="149" t="s">
        <v>797</v>
      </c>
      <c r="E575" s="149" t="s">
        <v>953</v>
      </c>
      <c r="F575" s="149" t="s">
        <v>954</v>
      </c>
      <c r="G575" s="149"/>
      <c r="H575" s="149"/>
      <c r="I575" s="149"/>
      <c r="J575" s="149"/>
      <c r="K575" s="128">
        <f>$M$568*'Electricity EFs'!B8</f>
        <v>2.388457137</v>
      </c>
      <c r="L575" s="149"/>
      <c r="M575" s="149"/>
      <c r="N575" s="149"/>
      <c r="O575" s="188"/>
      <c r="P575" s="146"/>
      <c r="Q575" s="116"/>
      <c r="R575" s="116"/>
      <c r="S575" s="116"/>
      <c r="T575" s="116"/>
      <c r="U575" s="116"/>
      <c r="V575" s="116"/>
      <c r="W575" s="116"/>
      <c r="X575" s="116"/>
      <c r="Y575" s="116"/>
      <c r="Z575" s="116"/>
    </row>
    <row r="576" hidden="1">
      <c r="A576" s="126" t="s">
        <v>821</v>
      </c>
      <c r="B576" s="186" t="s">
        <v>505</v>
      </c>
      <c r="C576" s="187" t="s">
        <v>527</v>
      </c>
      <c r="D576" s="149" t="s">
        <v>797</v>
      </c>
      <c r="E576" s="149" t="s">
        <v>953</v>
      </c>
      <c r="F576" s="149" t="s">
        <v>954</v>
      </c>
      <c r="G576" s="149"/>
      <c r="H576" s="149"/>
      <c r="I576" s="149"/>
      <c r="J576" s="149"/>
      <c r="K576" s="128">
        <f>$M$568*'Electricity EFs'!B9</f>
        <v>0.5022523271</v>
      </c>
      <c r="L576" s="149"/>
      <c r="M576" s="149"/>
      <c r="N576" s="149"/>
      <c r="O576" s="188"/>
      <c r="P576" s="146"/>
      <c r="Q576" s="116"/>
      <c r="R576" s="116"/>
      <c r="S576" s="116"/>
      <c r="T576" s="116"/>
      <c r="U576" s="116"/>
      <c r="V576" s="116"/>
      <c r="W576" s="116"/>
      <c r="X576" s="116"/>
      <c r="Y576" s="116"/>
      <c r="Z576" s="116"/>
    </row>
    <row r="577" hidden="1">
      <c r="A577" s="126" t="s">
        <v>822</v>
      </c>
      <c r="B577" s="186" t="s">
        <v>505</v>
      </c>
      <c r="C577" s="187" t="s">
        <v>527</v>
      </c>
      <c r="D577" s="149" t="s">
        <v>797</v>
      </c>
      <c r="E577" s="149" t="s">
        <v>953</v>
      </c>
      <c r="F577" s="149" t="s">
        <v>954</v>
      </c>
      <c r="G577" s="149"/>
      <c r="H577" s="149"/>
      <c r="I577" s="149"/>
      <c r="J577" s="149"/>
      <c r="K577" s="128">
        <f>$M$568*'Electricity EFs'!B10</f>
        <v>1.916800018</v>
      </c>
      <c r="L577" s="149"/>
      <c r="M577" s="149"/>
      <c r="N577" s="149"/>
      <c r="O577" s="188"/>
      <c r="P577" s="146"/>
      <c r="Q577" s="116"/>
      <c r="R577" s="116"/>
      <c r="S577" s="116"/>
      <c r="T577" s="116"/>
      <c r="U577" s="116"/>
      <c r="V577" s="116"/>
      <c r="W577" s="116"/>
      <c r="X577" s="116"/>
      <c r="Y577" s="116"/>
      <c r="Z577" s="116"/>
    </row>
    <row r="578" hidden="1">
      <c r="A578" s="126" t="s">
        <v>823</v>
      </c>
      <c r="B578" s="186" t="s">
        <v>505</v>
      </c>
      <c r="C578" s="187" t="s">
        <v>527</v>
      </c>
      <c r="D578" s="149" t="s">
        <v>797</v>
      </c>
      <c r="E578" s="149" t="s">
        <v>953</v>
      </c>
      <c r="F578" s="149" t="s">
        <v>954</v>
      </c>
      <c r="G578" s="149"/>
      <c r="H578" s="149"/>
      <c r="I578" s="149"/>
      <c r="J578" s="149"/>
      <c r="K578" s="128">
        <f>$M$568*'Electricity EFs'!B11</f>
        <v>1.199828481</v>
      </c>
      <c r="L578" s="149"/>
      <c r="M578" s="149"/>
      <c r="N578" s="149"/>
      <c r="O578" s="188"/>
      <c r="P578" s="146"/>
      <c r="Q578" s="116"/>
      <c r="R578" s="116"/>
      <c r="S578" s="116"/>
      <c r="T578" s="116"/>
      <c r="U578" s="116"/>
      <c r="V578" s="116"/>
      <c r="W578" s="116"/>
      <c r="X578" s="116"/>
      <c r="Y578" s="116"/>
      <c r="Z578" s="116"/>
    </row>
    <row r="579" hidden="1">
      <c r="A579" s="126" t="s">
        <v>142</v>
      </c>
      <c r="B579" s="186" t="s">
        <v>505</v>
      </c>
      <c r="C579" s="187" t="s">
        <v>527</v>
      </c>
      <c r="D579" s="149" t="s">
        <v>797</v>
      </c>
      <c r="E579" s="149" t="s">
        <v>953</v>
      </c>
      <c r="F579" s="149" t="s">
        <v>954</v>
      </c>
      <c r="G579" s="149"/>
      <c r="H579" s="149"/>
      <c r="I579" s="149"/>
      <c r="J579" s="149"/>
      <c r="K579" s="128">
        <f>$M$568*'Electricity EFs'!B12</f>
        <v>3.576096601</v>
      </c>
      <c r="L579" s="149"/>
      <c r="M579" s="149"/>
      <c r="N579" s="149"/>
      <c r="O579" s="188"/>
      <c r="P579" s="146"/>
      <c r="Q579" s="116"/>
      <c r="R579" s="116"/>
      <c r="S579" s="116"/>
      <c r="T579" s="116"/>
      <c r="U579" s="116"/>
      <c r="V579" s="116"/>
      <c r="W579" s="116"/>
      <c r="X579" s="116"/>
      <c r="Y579" s="116"/>
      <c r="Z579" s="116"/>
    </row>
    <row r="580" hidden="1">
      <c r="A580" s="126" t="s">
        <v>824</v>
      </c>
      <c r="B580" s="186" t="s">
        <v>505</v>
      </c>
      <c r="C580" s="187" t="s">
        <v>527</v>
      </c>
      <c r="D580" s="149" t="s">
        <v>797</v>
      </c>
      <c r="E580" s="149" t="s">
        <v>953</v>
      </c>
      <c r="F580" s="149" t="s">
        <v>954</v>
      </c>
      <c r="G580" s="149"/>
      <c r="H580" s="149"/>
      <c r="I580" s="149"/>
      <c r="J580" s="149"/>
      <c r="K580" s="128">
        <f>$M$568*'Electricity EFs'!B13</f>
        <v>0.6977110362</v>
      </c>
      <c r="L580" s="149"/>
      <c r="M580" s="149"/>
      <c r="N580" s="149"/>
      <c r="O580" s="188"/>
      <c r="P580" s="146"/>
      <c r="Q580" s="116"/>
      <c r="R580" s="116"/>
      <c r="S580" s="116"/>
      <c r="T580" s="116"/>
      <c r="U580" s="116"/>
      <c r="V580" s="116"/>
      <c r="W580" s="116"/>
      <c r="X580" s="116"/>
      <c r="Y580" s="116"/>
      <c r="Z580" s="116"/>
    </row>
    <row r="581" hidden="1">
      <c r="A581" s="126" t="s">
        <v>13</v>
      </c>
      <c r="B581" s="186" t="s">
        <v>505</v>
      </c>
      <c r="C581" s="187" t="s">
        <v>527</v>
      </c>
      <c r="D581" s="149" t="s">
        <v>797</v>
      </c>
      <c r="E581" s="149" t="s">
        <v>953</v>
      </c>
      <c r="F581" s="149" t="s">
        <v>954</v>
      </c>
      <c r="G581" s="149"/>
      <c r="H581" s="149"/>
      <c r="I581" s="149"/>
      <c r="J581" s="149"/>
      <c r="K581" s="128">
        <f>$M$568*'Electricity EFs'!B14</f>
        <v>2.561075436</v>
      </c>
      <c r="L581" s="149"/>
      <c r="M581" s="149"/>
      <c r="N581" s="149"/>
      <c r="O581" s="188"/>
      <c r="P581" s="146"/>
      <c r="Q581" s="116"/>
      <c r="R581" s="116"/>
      <c r="S581" s="116"/>
      <c r="T581" s="116"/>
      <c r="U581" s="116"/>
      <c r="V581" s="116"/>
      <c r="W581" s="116"/>
      <c r="X581" s="116"/>
      <c r="Y581" s="116"/>
      <c r="Z581" s="116"/>
    </row>
    <row r="582" hidden="1">
      <c r="A582" s="149" t="s">
        <v>970</v>
      </c>
      <c r="B582" s="186" t="s">
        <v>505</v>
      </c>
      <c r="C582" s="187" t="s">
        <v>530</v>
      </c>
      <c r="D582" s="149" t="s">
        <v>797</v>
      </c>
      <c r="E582" s="149" t="s">
        <v>953</v>
      </c>
      <c r="F582" s="149" t="s">
        <v>954</v>
      </c>
      <c r="G582" s="149" t="s">
        <v>955</v>
      </c>
      <c r="H582" s="149">
        <v>0.8</v>
      </c>
      <c r="I582" s="149" t="s">
        <v>956</v>
      </c>
      <c r="J582" s="184" t="s">
        <v>971</v>
      </c>
      <c r="K582" s="143"/>
      <c r="L582" s="149"/>
      <c r="M582" s="149">
        <f>1.99/0.8</f>
        <v>2.4875</v>
      </c>
      <c r="N582" s="149" t="s">
        <v>958</v>
      </c>
      <c r="O582" s="125" t="s">
        <v>961</v>
      </c>
      <c r="P582" s="146" t="s">
        <v>953</v>
      </c>
      <c r="Q582" s="116"/>
      <c r="R582" s="116"/>
      <c r="S582" s="116"/>
      <c r="T582" s="116"/>
      <c r="U582" s="116"/>
      <c r="V582" s="116"/>
      <c r="W582" s="116"/>
      <c r="X582" s="116"/>
      <c r="Y582" s="116"/>
      <c r="Z582" s="116"/>
    </row>
    <row r="583" hidden="1">
      <c r="A583" s="126" t="s">
        <v>98</v>
      </c>
      <c r="B583" s="186" t="s">
        <v>505</v>
      </c>
      <c r="C583" s="187" t="s">
        <v>530</v>
      </c>
      <c r="D583" s="149" t="s">
        <v>797</v>
      </c>
      <c r="E583" s="149" t="s">
        <v>953</v>
      </c>
      <c r="F583" s="149" t="s">
        <v>954</v>
      </c>
      <c r="G583" s="149"/>
      <c r="H583" s="149"/>
      <c r="I583" s="149"/>
      <c r="J583" s="149"/>
      <c r="K583" s="128">
        <f>$M$582*'Electricity EFs'!B2</f>
        <v>2.07828968</v>
      </c>
      <c r="L583" s="149"/>
      <c r="M583" s="149"/>
      <c r="N583" s="149"/>
      <c r="O583" s="188"/>
      <c r="P583" s="146"/>
      <c r="Q583" s="116"/>
      <c r="R583" s="116"/>
      <c r="S583" s="116"/>
      <c r="T583" s="116"/>
      <c r="U583" s="116"/>
      <c r="V583" s="116"/>
      <c r="W583" s="116"/>
      <c r="X583" s="116"/>
      <c r="Y583" s="116"/>
      <c r="Z583" s="116"/>
    </row>
    <row r="584" hidden="1">
      <c r="A584" s="126" t="s">
        <v>816</v>
      </c>
      <c r="B584" s="186" t="s">
        <v>505</v>
      </c>
      <c r="C584" s="187" t="s">
        <v>530</v>
      </c>
      <c r="D584" s="149" t="s">
        <v>797</v>
      </c>
      <c r="E584" s="149" t="s">
        <v>953</v>
      </c>
      <c r="F584" s="149" t="s">
        <v>954</v>
      </c>
      <c r="G584" s="149"/>
      <c r="H584" s="149"/>
      <c r="I584" s="149"/>
      <c r="J584" s="149"/>
      <c r="K584" s="128">
        <f>$M$582*'Electricity EFs'!B3</f>
        <v>1.565338068</v>
      </c>
      <c r="L584" s="149"/>
      <c r="M584" s="149"/>
      <c r="N584" s="149"/>
      <c r="O584" s="188"/>
      <c r="P584" s="146"/>
      <c r="Q584" s="116"/>
      <c r="R584" s="116"/>
      <c r="S584" s="116"/>
      <c r="T584" s="116"/>
      <c r="U584" s="116"/>
      <c r="V584" s="116"/>
      <c r="W584" s="116"/>
      <c r="X584" s="116"/>
      <c r="Y584" s="116"/>
      <c r="Z584" s="116"/>
    </row>
    <row r="585" hidden="1">
      <c r="A585" s="126" t="s">
        <v>28</v>
      </c>
      <c r="B585" s="186" t="s">
        <v>505</v>
      </c>
      <c r="C585" s="187" t="s">
        <v>530</v>
      </c>
      <c r="D585" s="149" t="s">
        <v>797</v>
      </c>
      <c r="E585" s="149" t="s">
        <v>953</v>
      </c>
      <c r="F585" s="149" t="s">
        <v>954</v>
      </c>
      <c r="G585" s="149"/>
      <c r="H585" s="149"/>
      <c r="I585" s="149"/>
      <c r="J585" s="149"/>
      <c r="K585" s="128">
        <f>$M$582*'Electricity EFs'!B4</f>
        <v>1.683877931</v>
      </c>
      <c r="L585" s="149"/>
      <c r="M585" s="149"/>
      <c r="N585" s="149"/>
      <c r="O585" s="188"/>
      <c r="P585" s="146"/>
      <c r="Q585" s="116"/>
      <c r="R585" s="116"/>
      <c r="S585" s="116"/>
      <c r="T585" s="116"/>
      <c r="U585" s="116"/>
      <c r="V585" s="116"/>
      <c r="W585" s="116"/>
      <c r="X585" s="116"/>
      <c r="Y585" s="116"/>
      <c r="Z585" s="116"/>
    </row>
    <row r="586" hidden="1">
      <c r="A586" s="126" t="s">
        <v>817</v>
      </c>
      <c r="B586" s="186" t="s">
        <v>505</v>
      </c>
      <c r="C586" s="187" t="s">
        <v>530</v>
      </c>
      <c r="D586" s="149" t="s">
        <v>797</v>
      </c>
      <c r="E586" s="149" t="s">
        <v>953</v>
      </c>
      <c r="F586" s="149" t="s">
        <v>954</v>
      </c>
      <c r="G586" s="149"/>
      <c r="H586" s="149"/>
      <c r="I586" s="149"/>
      <c r="J586" s="149"/>
      <c r="K586" s="128">
        <f>$M$582*'Electricity EFs'!B5</f>
        <v>1.646388817</v>
      </c>
      <c r="L586" s="149"/>
      <c r="M586" s="149"/>
      <c r="N586" s="149"/>
      <c r="O586" s="188"/>
      <c r="P586" s="146"/>
      <c r="Q586" s="116"/>
      <c r="R586" s="116"/>
      <c r="S586" s="116"/>
      <c r="T586" s="116"/>
      <c r="U586" s="116"/>
      <c r="V586" s="116"/>
      <c r="W586" s="116"/>
      <c r="X586" s="116"/>
      <c r="Y586" s="116"/>
      <c r="Z586" s="116"/>
    </row>
    <row r="587" hidden="1">
      <c r="A587" s="126" t="s">
        <v>818</v>
      </c>
      <c r="B587" s="186" t="s">
        <v>505</v>
      </c>
      <c r="C587" s="187" t="s">
        <v>530</v>
      </c>
      <c r="D587" s="149" t="s">
        <v>797</v>
      </c>
      <c r="E587" s="149" t="s">
        <v>953</v>
      </c>
      <c r="F587" s="149" t="s">
        <v>954</v>
      </c>
      <c r="G587" s="149"/>
      <c r="H587" s="149"/>
      <c r="I587" s="149"/>
      <c r="J587" s="149"/>
      <c r="K587" s="128">
        <f>$M$582*'Electricity EFs'!B6</f>
        <v>0.1915817838</v>
      </c>
      <c r="L587" s="149"/>
      <c r="M587" s="149"/>
      <c r="N587" s="149"/>
      <c r="O587" s="188"/>
      <c r="P587" s="146"/>
      <c r="Q587" s="116"/>
      <c r="R587" s="116"/>
      <c r="S587" s="116"/>
      <c r="T587" s="116"/>
      <c r="U587" s="116"/>
      <c r="V587" s="116"/>
      <c r="W587" s="116"/>
      <c r="X587" s="116"/>
      <c r="Y587" s="116"/>
      <c r="Z587" s="116"/>
    </row>
    <row r="588" hidden="1">
      <c r="A588" s="126" t="s">
        <v>819</v>
      </c>
      <c r="B588" s="186" t="s">
        <v>505</v>
      </c>
      <c r="C588" s="187" t="s">
        <v>530</v>
      </c>
      <c r="D588" s="149" t="s">
        <v>797</v>
      </c>
      <c r="E588" s="149" t="s">
        <v>953</v>
      </c>
      <c r="F588" s="149" t="s">
        <v>954</v>
      </c>
      <c r="G588" s="149"/>
      <c r="H588" s="149"/>
      <c r="I588" s="149"/>
      <c r="J588" s="149"/>
      <c r="K588" s="128">
        <f>$M$582*'Electricity EFs'!B7</f>
        <v>1.100216655</v>
      </c>
      <c r="L588" s="149"/>
      <c r="M588" s="149"/>
      <c r="N588" s="149"/>
      <c r="O588" s="188"/>
      <c r="P588" s="146"/>
      <c r="Q588" s="116"/>
      <c r="R588" s="116"/>
      <c r="S588" s="116"/>
      <c r="T588" s="116"/>
      <c r="U588" s="116"/>
      <c r="V588" s="116"/>
      <c r="W588" s="116"/>
      <c r="X588" s="116"/>
      <c r="Y588" s="116"/>
      <c r="Z588" s="116"/>
    </row>
    <row r="589" hidden="1">
      <c r="A589" s="126" t="s">
        <v>820</v>
      </c>
      <c r="B589" s="186" t="s">
        <v>505</v>
      </c>
      <c r="C589" s="187" t="s">
        <v>530</v>
      </c>
      <c r="D589" s="149" t="s">
        <v>797</v>
      </c>
      <c r="E589" s="149" t="s">
        <v>953</v>
      </c>
      <c r="F589" s="149" t="s">
        <v>954</v>
      </c>
      <c r="G589" s="149"/>
      <c r="H589" s="149"/>
      <c r="I589" s="149"/>
      <c r="J589" s="149"/>
      <c r="K589" s="128">
        <f>$M$582*'Electricity EFs'!B8</f>
        <v>2.388457137</v>
      </c>
      <c r="L589" s="149"/>
      <c r="M589" s="149"/>
      <c r="N589" s="149"/>
      <c r="O589" s="188"/>
      <c r="P589" s="146"/>
      <c r="Q589" s="116"/>
      <c r="R589" s="116"/>
      <c r="S589" s="116"/>
      <c r="T589" s="116"/>
      <c r="U589" s="116"/>
      <c r="V589" s="116"/>
      <c r="W589" s="116"/>
      <c r="X589" s="116"/>
      <c r="Y589" s="116"/>
      <c r="Z589" s="116"/>
    </row>
    <row r="590" hidden="1">
      <c r="A590" s="126" t="s">
        <v>821</v>
      </c>
      <c r="B590" s="186" t="s">
        <v>505</v>
      </c>
      <c r="C590" s="187" t="s">
        <v>530</v>
      </c>
      <c r="D590" s="149" t="s">
        <v>797</v>
      </c>
      <c r="E590" s="149" t="s">
        <v>953</v>
      </c>
      <c r="F590" s="149" t="s">
        <v>954</v>
      </c>
      <c r="G590" s="149"/>
      <c r="H590" s="149"/>
      <c r="I590" s="149"/>
      <c r="J590" s="149"/>
      <c r="K590" s="128">
        <f>$M$582*'Electricity EFs'!B9</f>
        <v>0.5022523271</v>
      </c>
      <c r="L590" s="149"/>
      <c r="M590" s="149"/>
      <c r="N590" s="149"/>
      <c r="O590" s="188"/>
      <c r="P590" s="146"/>
      <c r="Q590" s="116"/>
      <c r="R590" s="116"/>
      <c r="S590" s="116"/>
      <c r="T590" s="116"/>
      <c r="U590" s="116"/>
      <c r="V590" s="116"/>
      <c r="W590" s="116"/>
      <c r="X590" s="116"/>
      <c r="Y590" s="116"/>
      <c r="Z590" s="116"/>
    </row>
    <row r="591" hidden="1">
      <c r="A591" s="126" t="s">
        <v>822</v>
      </c>
      <c r="B591" s="186" t="s">
        <v>505</v>
      </c>
      <c r="C591" s="187" t="s">
        <v>530</v>
      </c>
      <c r="D591" s="149" t="s">
        <v>797</v>
      </c>
      <c r="E591" s="149" t="s">
        <v>953</v>
      </c>
      <c r="F591" s="149" t="s">
        <v>954</v>
      </c>
      <c r="G591" s="149"/>
      <c r="H591" s="149"/>
      <c r="I591" s="149"/>
      <c r="J591" s="149"/>
      <c r="K591" s="128">
        <f>$M$582*'Electricity EFs'!B10</f>
        <v>1.916800018</v>
      </c>
      <c r="L591" s="149"/>
      <c r="M591" s="149"/>
      <c r="N591" s="149"/>
      <c r="O591" s="188"/>
      <c r="P591" s="146"/>
      <c r="Q591" s="116"/>
      <c r="R591" s="116"/>
      <c r="S591" s="116"/>
      <c r="T591" s="116"/>
      <c r="U591" s="116"/>
      <c r="V591" s="116"/>
      <c r="W591" s="116"/>
      <c r="X591" s="116"/>
      <c r="Y591" s="116"/>
      <c r="Z591" s="116"/>
    </row>
    <row r="592" hidden="1">
      <c r="A592" s="126" t="s">
        <v>823</v>
      </c>
      <c r="B592" s="186" t="s">
        <v>505</v>
      </c>
      <c r="C592" s="187" t="s">
        <v>530</v>
      </c>
      <c r="D592" s="149" t="s">
        <v>797</v>
      </c>
      <c r="E592" s="149" t="s">
        <v>953</v>
      </c>
      <c r="F592" s="149" t="s">
        <v>954</v>
      </c>
      <c r="G592" s="149"/>
      <c r="H592" s="149"/>
      <c r="I592" s="149"/>
      <c r="J592" s="149"/>
      <c r="K592" s="128">
        <f>$M$582*'Electricity EFs'!B11</f>
        <v>1.199828481</v>
      </c>
      <c r="L592" s="149"/>
      <c r="M592" s="149"/>
      <c r="N592" s="149"/>
      <c r="O592" s="188"/>
      <c r="P592" s="146"/>
      <c r="Q592" s="116"/>
      <c r="R592" s="116"/>
      <c r="S592" s="116"/>
      <c r="T592" s="116"/>
      <c r="U592" s="116"/>
      <c r="V592" s="116"/>
      <c r="W592" s="116"/>
      <c r="X592" s="116"/>
      <c r="Y592" s="116"/>
      <c r="Z592" s="116"/>
    </row>
    <row r="593" hidden="1">
      <c r="A593" s="126" t="s">
        <v>142</v>
      </c>
      <c r="B593" s="186" t="s">
        <v>505</v>
      </c>
      <c r="C593" s="187" t="s">
        <v>530</v>
      </c>
      <c r="D593" s="149" t="s">
        <v>797</v>
      </c>
      <c r="E593" s="149" t="s">
        <v>953</v>
      </c>
      <c r="F593" s="149" t="s">
        <v>954</v>
      </c>
      <c r="G593" s="149"/>
      <c r="H593" s="149"/>
      <c r="I593" s="149"/>
      <c r="J593" s="149"/>
      <c r="K593" s="128">
        <f>$M$582*'Electricity EFs'!B12</f>
        <v>3.576096601</v>
      </c>
      <c r="L593" s="149"/>
      <c r="M593" s="149"/>
      <c r="N593" s="149"/>
      <c r="O593" s="188"/>
      <c r="P593" s="146"/>
      <c r="Q593" s="116"/>
      <c r="R593" s="116"/>
      <c r="S593" s="116"/>
      <c r="T593" s="116"/>
      <c r="U593" s="116"/>
      <c r="V593" s="116"/>
      <c r="W593" s="116"/>
      <c r="X593" s="116"/>
      <c r="Y593" s="116"/>
      <c r="Z593" s="116"/>
    </row>
    <row r="594" hidden="1">
      <c r="A594" s="126" t="s">
        <v>824</v>
      </c>
      <c r="B594" s="186" t="s">
        <v>505</v>
      </c>
      <c r="C594" s="187" t="s">
        <v>530</v>
      </c>
      <c r="D594" s="149" t="s">
        <v>797</v>
      </c>
      <c r="E594" s="149" t="s">
        <v>953</v>
      </c>
      <c r="F594" s="149" t="s">
        <v>954</v>
      </c>
      <c r="G594" s="149"/>
      <c r="H594" s="149"/>
      <c r="I594" s="149"/>
      <c r="J594" s="149"/>
      <c r="K594" s="128">
        <f>$M$582*'Electricity EFs'!B13</f>
        <v>0.6977110362</v>
      </c>
      <c r="L594" s="149"/>
      <c r="M594" s="149"/>
      <c r="N594" s="149"/>
      <c r="O594" s="188"/>
      <c r="P594" s="146"/>
      <c r="Q594" s="116"/>
      <c r="R594" s="116"/>
      <c r="S594" s="116"/>
      <c r="T594" s="116"/>
      <c r="U594" s="116"/>
      <c r="V594" s="116"/>
      <c r="W594" s="116"/>
      <c r="X594" s="116"/>
      <c r="Y594" s="116"/>
      <c r="Z594" s="116"/>
    </row>
    <row r="595" hidden="1">
      <c r="A595" s="126" t="s">
        <v>13</v>
      </c>
      <c r="B595" s="186" t="s">
        <v>505</v>
      </c>
      <c r="C595" s="187" t="s">
        <v>530</v>
      </c>
      <c r="D595" s="149" t="s">
        <v>797</v>
      </c>
      <c r="E595" s="149" t="s">
        <v>953</v>
      </c>
      <c r="F595" s="149" t="s">
        <v>954</v>
      </c>
      <c r="G595" s="149"/>
      <c r="H595" s="149"/>
      <c r="I595" s="149"/>
      <c r="J595" s="149"/>
      <c r="K595" s="128">
        <f>$M$582*'Electricity EFs'!B14</f>
        <v>2.561075436</v>
      </c>
      <c r="L595" s="149"/>
      <c r="M595" s="149"/>
      <c r="N595" s="149"/>
      <c r="O595" s="188"/>
      <c r="P595" s="146"/>
      <c r="Q595" s="116"/>
      <c r="R595" s="116"/>
      <c r="S595" s="116"/>
      <c r="T595" s="116"/>
      <c r="U595" s="116"/>
      <c r="V595" s="116"/>
      <c r="W595" s="116"/>
      <c r="X595" s="116"/>
      <c r="Y595" s="116"/>
      <c r="Z595" s="116"/>
    </row>
    <row r="596" hidden="1">
      <c r="A596" s="149" t="s">
        <v>972</v>
      </c>
      <c r="B596" s="186" t="s">
        <v>505</v>
      </c>
      <c r="C596" s="187" t="s">
        <v>534</v>
      </c>
      <c r="D596" s="149" t="s">
        <v>797</v>
      </c>
      <c r="E596" s="149" t="s">
        <v>953</v>
      </c>
      <c r="F596" s="149" t="s">
        <v>954</v>
      </c>
      <c r="G596" s="149" t="s">
        <v>955</v>
      </c>
      <c r="H596" s="149">
        <v>0.8</v>
      </c>
      <c r="I596" s="149" t="s">
        <v>956</v>
      </c>
      <c r="J596" s="184" t="s">
        <v>973</v>
      </c>
      <c r="K596" s="143"/>
      <c r="L596" s="149"/>
      <c r="M596" s="149">
        <f>1.99/0.8</f>
        <v>2.4875</v>
      </c>
      <c r="N596" s="149" t="s">
        <v>958</v>
      </c>
      <c r="O596" s="125" t="s">
        <v>961</v>
      </c>
      <c r="P596" s="146" t="s">
        <v>953</v>
      </c>
      <c r="Q596" s="116"/>
      <c r="R596" s="116"/>
      <c r="S596" s="116"/>
      <c r="T596" s="116"/>
      <c r="U596" s="116"/>
      <c r="V596" s="116"/>
      <c r="W596" s="116"/>
      <c r="X596" s="116"/>
      <c r="Y596" s="116"/>
      <c r="Z596" s="116"/>
    </row>
    <row r="597" hidden="1">
      <c r="A597" s="126" t="s">
        <v>98</v>
      </c>
      <c r="B597" s="186" t="s">
        <v>505</v>
      </c>
      <c r="C597" s="187" t="s">
        <v>534</v>
      </c>
      <c r="D597" s="149" t="s">
        <v>797</v>
      </c>
      <c r="E597" s="149" t="s">
        <v>953</v>
      </c>
      <c r="F597" s="149" t="s">
        <v>954</v>
      </c>
      <c r="G597" s="149"/>
      <c r="H597" s="149"/>
      <c r="I597" s="149"/>
      <c r="J597" s="149"/>
      <c r="K597" s="128">
        <f>$M$596*'Electricity EFs'!B2</f>
        <v>2.07828968</v>
      </c>
      <c r="L597" s="149"/>
      <c r="M597" s="149"/>
      <c r="N597" s="149"/>
      <c r="O597" s="188"/>
      <c r="P597" s="146"/>
      <c r="Q597" s="116"/>
      <c r="R597" s="116"/>
      <c r="S597" s="116"/>
      <c r="T597" s="116"/>
      <c r="U597" s="116"/>
      <c r="V597" s="116"/>
      <c r="W597" s="116"/>
      <c r="X597" s="116"/>
      <c r="Y597" s="116"/>
      <c r="Z597" s="116"/>
    </row>
    <row r="598" hidden="1">
      <c r="A598" s="126" t="s">
        <v>816</v>
      </c>
      <c r="B598" s="186" t="s">
        <v>505</v>
      </c>
      <c r="C598" s="187" t="s">
        <v>534</v>
      </c>
      <c r="D598" s="149" t="s">
        <v>797</v>
      </c>
      <c r="E598" s="149" t="s">
        <v>953</v>
      </c>
      <c r="F598" s="149" t="s">
        <v>954</v>
      </c>
      <c r="G598" s="149"/>
      <c r="H598" s="149"/>
      <c r="I598" s="149"/>
      <c r="J598" s="149"/>
      <c r="K598" s="128">
        <f>$M$596*'Electricity EFs'!B3</f>
        <v>1.565338068</v>
      </c>
      <c r="L598" s="149"/>
      <c r="M598" s="149"/>
      <c r="N598" s="149"/>
      <c r="O598" s="188"/>
      <c r="P598" s="146"/>
      <c r="Q598" s="116"/>
      <c r="R598" s="116"/>
      <c r="S598" s="116"/>
      <c r="T598" s="116"/>
      <c r="U598" s="116"/>
      <c r="V598" s="116"/>
      <c r="W598" s="116"/>
      <c r="X598" s="116"/>
      <c r="Y598" s="116"/>
      <c r="Z598" s="116"/>
    </row>
    <row r="599" hidden="1">
      <c r="A599" s="126" t="s">
        <v>28</v>
      </c>
      <c r="B599" s="186" t="s">
        <v>505</v>
      </c>
      <c r="C599" s="187" t="s">
        <v>534</v>
      </c>
      <c r="D599" s="149" t="s">
        <v>797</v>
      </c>
      <c r="E599" s="149" t="s">
        <v>953</v>
      </c>
      <c r="F599" s="149" t="s">
        <v>954</v>
      </c>
      <c r="G599" s="149"/>
      <c r="H599" s="149"/>
      <c r="I599" s="149"/>
      <c r="J599" s="149"/>
      <c r="K599" s="128">
        <f>$M$596*'Electricity EFs'!B4</f>
        <v>1.683877931</v>
      </c>
      <c r="L599" s="149"/>
      <c r="M599" s="149"/>
      <c r="N599" s="149"/>
      <c r="O599" s="188"/>
      <c r="P599" s="146"/>
      <c r="Q599" s="116"/>
      <c r="R599" s="116"/>
      <c r="S599" s="116"/>
      <c r="T599" s="116"/>
      <c r="U599" s="116"/>
      <c r="V599" s="116"/>
      <c r="W599" s="116"/>
      <c r="X599" s="116"/>
      <c r="Y599" s="116"/>
      <c r="Z599" s="116"/>
    </row>
    <row r="600" hidden="1">
      <c r="A600" s="126" t="s">
        <v>817</v>
      </c>
      <c r="B600" s="186" t="s">
        <v>505</v>
      </c>
      <c r="C600" s="187" t="s">
        <v>534</v>
      </c>
      <c r="D600" s="149" t="s">
        <v>797</v>
      </c>
      <c r="E600" s="149" t="s">
        <v>953</v>
      </c>
      <c r="F600" s="149" t="s">
        <v>954</v>
      </c>
      <c r="G600" s="149"/>
      <c r="H600" s="149"/>
      <c r="I600" s="149"/>
      <c r="J600" s="149"/>
      <c r="K600" s="128">
        <f>$M$596*'Electricity EFs'!B5</f>
        <v>1.646388817</v>
      </c>
      <c r="L600" s="149"/>
      <c r="M600" s="149"/>
      <c r="N600" s="149"/>
      <c r="O600" s="188"/>
      <c r="P600" s="146"/>
      <c r="Q600" s="116"/>
      <c r="R600" s="116"/>
      <c r="S600" s="116"/>
      <c r="T600" s="116"/>
      <c r="U600" s="116"/>
      <c r="V600" s="116"/>
      <c r="W600" s="116"/>
      <c r="X600" s="116"/>
      <c r="Y600" s="116"/>
      <c r="Z600" s="116"/>
    </row>
    <row r="601" hidden="1">
      <c r="A601" s="126" t="s">
        <v>818</v>
      </c>
      <c r="B601" s="186" t="s">
        <v>505</v>
      </c>
      <c r="C601" s="187" t="s">
        <v>534</v>
      </c>
      <c r="D601" s="149" t="s">
        <v>797</v>
      </c>
      <c r="E601" s="149" t="s">
        <v>953</v>
      </c>
      <c r="F601" s="149" t="s">
        <v>954</v>
      </c>
      <c r="G601" s="149"/>
      <c r="H601" s="149"/>
      <c r="I601" s="149"/>
      <c r="J601" s="149"/>
      <c r="K601" s="128">
        <f>$M$596*'Electricity EFs'!B6</f>
        <v>0.1915817838</v>
      </c>
      <c r="L601" s="149"/>
      <c r="M601" s="149"/>
      <c r="N601" s="149"/>
      <c r="O601" s="188"/>
      <c r="P601" s="146"/>
      <c r="Q601" s="116"/>
      <c r="R601" s="116"/>
      <c r="S601" s="116"/>
      <c r="T601" s="116"/>
      <c r="U601" s="116"/>
      <c r="V601" s="116"/>
      <c r="W601" s="116"/>
      <c r="X601" s="116"/>
      <c r="Y601" s="116"/>
      <c r="Z601" s="116"/>
    </row>
    <row r="602" hidden="1">
      <c r="A602" s="126" t="s">
        <v>819</v>
      </c>
      <c r="B602" s="186" t="s">
        <v>505</v>
      </c>
      <c r="C602" s="187" t="s">
        <v>534</v>
      </c>
      <c r="D602" s="149" t="s">
        <v>797</v>
      </c>
      <c r="E602" s="149" t="s">
        <v>953</v>
      </c>
      <c r="F602" s="149" t="s">
        <v>954</v>
      </c>
      <c r="G602" s="149"/>
      <c r="H602" s="149"/>
      <c r="I602" s="149"/>
      <c r="J602" s="149"/>
      <c r="K602" s="128">
        <f>$M$596*'Electricity EFs'!B7</f>
        <v>1.100216655</v>
      </c>
      <c r="L602" s="149"/>
      <c r="M602" s="149"/>
      <c r="N602" s="149"/>
      <c r="O602" s="188"/>
      <c r="P602" s="146"/>
      <c r="Q602" s="116"/>
      <c r="R602" s="116"/>
      <c r="S602" s="116"/>
      <c r="T602" s="116"/>
      <c r="U602" s="116"/>
      <c r="V602" s="116"/>
      <c r="W602" s="116"/>
      <c r="X602" s="116"/>
      <c r="Y602" s="116"/>
      <c r="Z602" s="116"/>
    </row>
    <row r="603" hidden="1">
      <c r="A603" s="126" t="s">
        <v>820</v>
      </c>
      <c r="B603" s="186" t="s">
        <v>505</v>
      </c>
      <c r="C603" s="187" t="s">
        <v>534</v>
      </c>
      <c r="D603" s="149" t="s">
        <v>797</v>
      </c>
      <c r="E603" s="149" t="s">
        <v>953</v>
      </c>
      <c r="F603" s="149" t="s">
        <v>954</v>
      </c>
      <c r="G603" s="149"/>
      <c r="H603" s="149"/>
      <c r="I603" s="149"/>
      <c r="J603" s="149"/>
      <c r="K603" s="128">
        <f>$M$596*'Electricity EFs'!B8</f>
        <v>2.388457137</v>
      </c>
      <c r="L603" s="149"/>
      <c r="M603" s="149"/>
      <c r="N603" s="149"/>
      <c r="O603" s="188"/>
      <c r="P603" s="146"/>
      <c r="Q603" s="116"/>
      <c r="R603" s="116"/>
      <c r="S603" s="116"/>
      <c r="T603" s="116"/>
      <c r="U603" s="116"/>
      <c r="V603" s="116"/>
      <c r="W603" s="116"/>
      <c r="X603" s="116"/>
      <c r="Y603" s="116"/>
      <c r="Z603" s="116"/>
    </row>
    <row r="604" hidden="1">
      <c r="A604" s="126" t="s">
        <v>821</v>
      </c>
      <c r="B604" s="186" t="s">
        <v>505</v>
      </c>
      <c r="C604" s="187" t="s">
        <v>534</v>
      </c>
      <c r="D604" s="149" t="s">
        <v>797</v>
      </c>
      <c r="E604" s="149" t="s">
        <v>953</v>
      </c>
      <c r="F604" s="149" t="s">
        <v>954</v>
      </c>
      <c r="G604" s="149"/>
      <c r="H604" s="149"/>
      <c r="I604" s="149"/>
      <c r="J604" s="149"/>
      <c r="K604" s="128">
        <f>$M$596*'Electricity EFs'!B9</f>
        <v>0.5022523271</v>
      </c>
      <c r="L604" s="149"/>
      <c r="M604" s="149"/>
      <c r="N604" s="149"/>
      <c r="O604" s="188"/>
      <c r="P604" s="146"/>
      <c r="Q604" s="116"/>
      <c r="R604" s="116"/>
      <c r="S604" s="116"/>
      <c r="T604" s="116"/>
      <c r="U604" s="116"/>
      <c r="V604" s="116"/>
      <c r="W604" s="116"/>
      <c r="X604" s="116"/>
      <c r="Y604" s="116"/>
      <c r="Z604" s="116"/>
    </row>
    <row r="605" hidden="1">
      <c r="A605" s="126" t="s">
        <v>822</v>
      </c>
      <c r="B605" s="186" t="s">
        <v>505</v>
      </c>
      <c r="C605" s="187" t="s">
        <v>534</v>
      </c>
      <c r="D605" s="149" t="s">
        <v>797</v>
      </c>
      <c r="E605" s="149" t="s">
        <v>953</v>
      </c>
      <c r="F605" s="149" t="s">
        <v>954</v>
      </c>
      <c r="G605" s="149"/>
      <c r="H605" s="149"/>
      <c r="I605" s="149"/>
      <c r="J605" s="149"/>
      <c r="K605" s="128">
        <f>$M$596*'Electricity EFs'!B10</f>
        <v>1.916800018</v>
      </c>
      <c r="L605" s="149"/>
      <c r="M605" s="149"/>
      <c r="N605" s="149"/>
      <c r="O605" s="188"/>
      <c r="P605" s="146"/>
      <c r="Q605" s="116"/>
      <c r="R605" s="116"/>
      <c r="S605" s="116"/>
      <c r="T605" s="116"/>
      <c r="U605" s="116"/>
      <c r="V605" s="116"/>
      <c r="W605" s="116"/>
      <c r="X605" s="116"/>
      <c r="Y605" s="116"/>
      <c r="Z605" s="116"/>
    </row>
    <row r="606" hidden="1">
      <c r="A606" s="126" t="s">
        <v>823</v>
      </c>
      <c r="B606" s="186" t="s">
        <v>505</v>
      </c>
      <c r="C606" s="187" t="s">
        <v>534</v>
      </c>
      <c r="D606" s="149" t="s">
        <v>797</v>
      </c>
      <c r="E606" s="149" t="s">
        <v>953</v>
      </c>
      <c r="F606" s="149" t="s">
        <v>954</v>
      </c>
      <c r="G606" s="149"/>
      <c r="H606" s="149"/>
      <c r="I606" s="149"/>
      <c r="J606" s="149"/>
      <c r="K606" s="128">
        <f>$M$596*'Electricity EFs'!B11</f>
        <v>1.199828481</v>
      </c>
      <c r="L606" s="149"/>
      <c r="M606" s="149"/>
      <c r="N606" s="149"/>
      <c r="O606" s="188"/>
      <c r="P606" s="146"/>
      <c r="Q606" s="116"/>
      <c r="R606" s="116"/>
      <c r="S606" s="116"/>
      <c r="T606" s="116"/>
      <c r="U606" s="116"/>
      <c r="V606" s="116"/>
      <c r="W606" s="116"/>
      <c r="X606" s="116"/>
      <c r="Y606" s="116"/>
      <c r="Z606" s="116"/>
    </row>
    <row r="607" hidden="1">
      <c r="A607" s="126" t="s">
        <v>142</v>
      </c>
      <c r="B607" s="186" t="s">
        <v>505</v>
      </c>
      <c r="C607" s="187" t="s">
        <v>534</v>
      </c>
      <c r="D607" s="149" t="s">
        <v>797</v>
      </c>
      <c r="E607" s="149" t="s">
        <v>953</v>
      </c>
      <c r="F607" s="149" t="s">
        <v>954</v>
      </c>
      <c r="G607" s="149"/>
      <c r="H607" s="149"/>
      <c r="I607" s="149"/>
      <c r="J607" s="149"/>
      <c r="K607" s="128">
        <f>$M$596*'Electricity EFs'!B12</f>
        <v>3.576096601</v>
      </c>
      <c r="L607" s="149"/>
      <c r="M607" s="149"/>
      <c r="N607" s="149"/>
      <c r="O607" s="188"/>
      <c r="P607" s="146"/>
      <c r="Q607" s="116"/>
      <c r="R607" s="116"/>
      <c r="S607" s="116"/>
      <c r="T607" s="116"/>
      <c r="U607" s="116"/>
      <c r="V607" s="116"/>
      <c r="W607" s="116"/>
      <c r="X607" s="116"/>
      <c r="Y607" s="116"/>
      <c r="Z607" s="116"/>
    </row>
    <row r="608" hidden="1">
      <c r="A608" s="126" t="s">
        <v>824</v>
      </c>
      <c r="B608" s="186" t="s">
        <v>505</v>
      </c>
      <c r="C608" s="187" t="s">
        <v>534</v>
      </c>
      <c r="D608" s="149" t="s">
        <v>797</v>
      </c>
      <c r="E608" s="149" t="s">
        <v>953</v>
      </c>
      <c r="F608" s="149" t="s">
        <v>954</v>
      </c>
      <c r="G608" s="149"/>
      <c r="H608" s="149"/>
      <c r="I608" s="149"/>
      <c r="J608" s="149"/>
      <c r="K608" s="128">
        <f>$M$596*'Electricity EFs'!B13</f>
        <v>0.6977110362</v>
      </c>
      <c r="L608" s="149"/>
      <c r="M608" s="149"/>
      <c r="N608" s="149"/>
      <c r="O608" s="188"/>
      <c r="P608" s="146"/>
      <c r="Q608" s="116"/>
      <c r="R608" s="116"/>
      <c r="S608" s="116"/>
      <c r="T608" s="116"/>
      <c r="U608" s="116"/>
      <c r="V608" s="116"/>
      <c r="W608" s="116"/>
      <c r="X608" s="116"/>
      <c r="Y608" s="116"/>
      <c r="Z608" s="116"/>
    </row>
    <row r="609" hidden="1">
      <c r="A609" s="126" t="s">
        <v>13</v>
      </c>
      <c r="B609" s="186" t="s">
        <v>505</v>
      </c>
      <c r="C609" s="187" t="s">
        <v>534</v>
      </c>
      <c r="D609" s="149" t="s">
        <v>797</v>
      </c>
      <c r="E609" s="149" t="s">
        <v>953</v>
      </c>
      <c r="F609" s="149" t="s">
        <v>954</v>
      </c>
      <c r="G609" s="149"/>
      <c r="H609" s="149"/>
      <c r="I609" s="149"/>
      <c r="J609" s="149"/>
      <c r="K609" s="128">
        <f>$M$596*'Electricity EFs'!B14</f>
        <v>2.561075436</v>
      </c>
      <c r="L609" s="149"/>
      <c r="M609" s="149"/>
      <c r="N609" s="149"/>
      <c r="O609" s="188"/>
      <c r="P609" s="146"/>
      <c r="Q609" s="116"/>
      <c r="R609" s="116"/>
      <c r="S609" s="116"/>
      <c r="T609" s="116"/>
      <c r="U609" s="116"/>
      <c r="V609" s="116"/>
      <c r="W609" s="116"/>
      <c r="X609" s="116"/>
      <c r="Y609" s="116"/>
      <c r="Z609" s="116"/>
    </row>
    <row r="610" hidden="1">
      <c r="A610" s="149" t="s">
        <v>974</v>
      </c>
      <c r="B610" s="186" t="s">
        <v>505</v>
      </c>
      <c r="C610" s="187" t="s">
        <v>537</v>
      </c>
      <c r="D610" s="149" t="s">
        <v>797</v>
      </c>
      <c r="E610" s="149" t="s">
        <v>953</v>
      </c>
      <c r="F610" s="149" t="s">
        <v>954</v>
      </c>
      <c r="G610" s="149" t="s">
        <v>955</v>
      </c>
      <c r="H610" s="149">
        <v>0.8</v>
      </c>
      <c r="I610" s="149" t="s">
        <v>956</v>
      </c>
      <c r="J610" s="184" t="s">
        <v>975</v>
      </c>
      <c r="K610" s="143"/>
      <c r="L610" s="149"/>
      <c r="M610" s="149">
        <f>1.99/0.8</f>
        <v>2.4875</v>
      </c>
      <c r="N610" s="149" t="s">
        <v>958</v>
      </c>
      <c r="O610" s="125" t="s">
        <v>961</v>
      </c>
      <c r="P610" s="146" t="s">
        <v>953</v>
      </c>
      <c r="Q610" s="116"/>
      <c r="R610" s="116"/>
      <c r="S610" s="116"/>
      <c r="T610" s="116"/>
      <c r="U610" s="116"/>
      <c r="V610" s="116"/>
      <c r="W610" s="116"/>
      <c r="X610" s="116"/>
      <c r="Y610" s="116"/>
      <c r="Z610" s="116"/>
    </row>
    <row r="611" hidden="1">
      <c r="A611" s="126" t="s">
        <v>98</v>
      </c>
      <c r="B611" s="186" t="s">
        <v>505</v>
      </c>
      <c r="C611" s="187" t="s">
        <v>537</v>
      </c>
      <c r="D611" s="149" t="s">
        <v>797</v>
      </c>
      <c r="E611" s="149" t="s">
        <v>953</v>
      </c>
      <c r="F611" s="149" t="s">
        <v>954</v>
      </c>
      <c r="G611" s="149"/>
      <c r="H611" s="149"/>
      <c r="I611" s="149"/>
      <c r="J611" s="149"/>
      <c r="K611" s="128">
        <f>$M$610*'Electricity EFs'!B2</f>
        <v>2.07828968</v>
      </c>
      <c r="L611" s="149"/>
      <c r="M611" s="149"/>
      <c r="N611" s="149"/>
      <c r="O611" s="188"/>
      <c r="P611" s="146"/>
      <c r="Q611" s="116"/>
      <c r="R611" s="116"/>
      <c r="S611" s="116"/>
      <c r="T611" s="116"/>
      <c r="U611" s="116"/>
      <c r="V611" s="116"/>
      <c r="W611" s="116"/>
      <c r="X611" s="116"/>
      <c r="Y611" s="116"/>
      <c r="Z611" s="116"/>
    </row>
    <row r="612" hidden="1">
      <c r="A612" s="126" t="s">
        <v>816</v>
      </c>
      <c r="B612" s="186" t="s">
        <v>505</v>
      </c>
      <c r="C612" s="187" t="s">
        <v>537</v>
      </c>
      <c r="D612" s="149" t="s">
        <v>797</v>
      </c>
      <c r="E612" s="149" t="s">
        <v>953</v>
      </c>
      <c r="F612" s="149" t="s">
        <v>954</v>
      </c>
      <c r="G612" s="149"/>
      <c r="H612" s="149"/>
      <c r="I612" s="149"/>
      <c r="J612" s="149"/>
      <c r="K612" s="128">
        <f>$M$610*'Electricity EFs'!B3</f>
        <v>1.565338068</v>
      </c>
      <c r="L612" s="149"/>
      <c r="M612" s="149"/>
      <c r="N612" s="149"/>
      <c r="O612" s="188"/>
      <c r="P612" s="146"/>
      <c r="Q612" s="116"/>
      <c r="R612" s="116"/>
      <c r="S612" s="116"/>
      <c r="T612" s="116"/>
      <c r="U612" s="116"/>
      <c r="V612" s="116"/>
      <c r="W612" s="116"/>
      <c r="X612" s="116"/>
      <c r="Y612" s="116"/>
      <c r="Z612" s="116"/>
    </row>
    <row r="613" hidden="1">
      <c r="A613" s="126" t="s">
        <v>28</v>
      </c>
      <c r="B613" s="186" t="s">
        <v>505</v>
      </c>
      <c r="C613" s="187" t="s">
        <v>537</v>
      </c>
      <c r="D613" s="149" t="s">
        <v>797</v>
      </c>
      <c r="E613" s="149" t="s">
        <v>953</v>
      </c>
      <c r="F613" s="149" t="s">
        <v>954</v>
      </c>
      <c r="G613" s="149"/>
      <c r="H613" s="149"/>
      <c r="I613" s="149"/>
      <c r="J613" s="149"/>
      <c r="K613" s="128">
        <f>$M$610*'Electricity EFs'!B4</f>
        <v>1.683877931</v>
      </c>
      <c r="L613" s="149"/>
      <c r="M613" s="149"/>
      <c r="N613" s="149"/>
      <c r="O613" s="188"/>
      <c r="P613" s="146"/>
      <c r="Q613" s="116"/>
      <c r="R613" s="116"/>
      <c r="S613" s="116"/>
      <c r="T613" s="116"/>
      <c r="U613" s="116"/>
      <c r="V613" s="116"/>
      <c r="W613" s="116"/>
      <c r="X613" s="116"/>
      <c r="Y613" s="116"/>
      <c r="Z613" s="116"/>
    </row>
    <row r="614" hidden="1">
      <c r="A614" s="126" t="s">
        <v>817</v>
      </c>
      <c r="B614" s="186" t="s">
        <v>505</v>
      </c>
      <c r="C614" s="187" t="s">
        <v>537</v>
      </c>
      <c r="D614" s="149" t="s">
        <v>797</v>
      </c>
      <c r="E614" s="149" t="s">
        <v>953</v>
      </c>
      <c r="F614" s="149" t="s">
        <v>954</v>
      </c>
      <c r="G614" s="149"/>
      <c r="H614" s="149"/>
      <c r="I614" s="149"/>
      <c r="J614" s="149"/>
      <c r="K614" s="128">
        <f>$M$610*'Electricity EFs'!B5</f>
        <v>1.646388817</v>
      </c>
      <c r="L614" s="149"/>
      <c r="M614" s="149"/>
      <c r="N614" s="149"/>
      <c r="O614" s="188"/>
      <c r="P614" s="146"/>
      <c r="Q614" s="116"/>
      <c r="R614" s="116"/>
      <c r="S614" s="116"/>
      <c r="T614" s="116"/>
      <c r="U614" s="116"/>
      <c r="V614" s="116"/>
      <c r="W614" s="116"/>
      <c r="X614" s="116"/>
      <c r="Y614" s="116"/>
      <c r="Z614" s="116"/>
    </row>
    <row r="615" hidden="1">
      <c r="A615" s="126" t="s">
        <v>818</v>
      </c>
      <c r="B615" s="186" t="s">
        <v>505</v>
      </c>
      <c r="C615" s="187" t="s">
        <v>537</v>
      </c>
      <c r="D615" s="149" t="s">
        <v>797</v>
      </c>
      <c r="E615" s="149" t="s">
        <v>953</v>
      </c>
      <c r="F615" s="149" t="s">
        <v>954</v>
      </c>
      <c r="G615" s="149"/>
      <c r="H615" s="149"/>
      <c r="I615" s="149"/>
      <c r="J615" s="149"/>
      <c r="K615" s="128">
        <f>$M$610*'Electricity EFs'!B6</f>
        <v>0.1915817838</v>
      </c>
      <c r="L615" s="149"/>
      <c r="M615" s="149"/>
      <c r="N615" s="149"/>
      <c r="O615" s="188"/>
      <c r="P615" s="146"/>
      <c r="Q615" s="116"/>
      <c r="R615" s="116"/>
      <c r="S615" s="116"/>
      <c r="T615" s="116"/>
      <c r="U615" s="116"/>
      <c r="V615" s="116"/>
      <c r="W615" s="116"/>
      <c r="X615" s="116"/>
      <c r="Y615" s="116"/>
      <c r="Z615" s="116"/>
    </row>
    <row r="616" hidden="1">
      <c r="A616" s="126" t="s">
        <v>819</v>
      </c>
      <c r="B616" s="186" t="s">
        <v>505</v>
      </c>
      <c r="C616" s="187" t="s">
        <v>537</v>
      </c>
      <c r="D616" s="149" t="s">
        <v>797</v>
      </c>
      <c r="E616" s="149" t="s">
        <v>953</v>
      </c>
      <c r="F616" s="149" t="s">
        <v>954</v>
      </c>
      <c r="G616" s="149"/>
      <c r="H616" s="149"/>
      <c r="I616" s="149"/>
      <c r="J616" s="149"/>
      <c r="K616" s="128">
        <f>$M$610*'Electricity EFs'!B7</f>
        <v>1.100216655</v>
      </c>
      <c r="L616" s="149"/>
      <c r="M616" s="149"/>
      <c r="N616" s="149"/>
      <c r="O616" s="188"/>
      <c r="P616" s="146"/>
      <c r="Q616" s="116"/>
      <c r="R616" s="116"/>
      <c r="S616" s="116"/>
      <c r="T616" s="116"/>
      <c r="U616" s="116"/>
      <c r="V616" s="116"/>
      <c r="W616" s="116"/>
      <c r="X616" s="116"/>
      <c r="Y616" s="116"/>
      <c r="Z616" s="116"/>
    </row>
    <row r="617" hidden="1">
      <c r="A617" s="126" t="s">
        <v>820</v>
      </c>
      <c r="B617" s="186" t="s">
        <v>505</v>
      </c>
      <c r="C617" s="187" t="s">
        <v>537</v>
      </c>
      <c r="D617" s="149" t="s">
        <v>797</v>
      </c>
      <c r="E617" s="149" t="s">
        <v>953</v>
      </c>
      <c r="F617" s="149" t="s">
        <v>954</v>
      </c>
      <c r="G617" s="149"/>
      <c r="H617" s="149"/>
      <c r="I617" s="149"/>
      <c r="J617" s="149"/>
      <c r="K617" s="128">
        <f>$M$610*'Electricity EFs'!B8</f>
        <v>2.388457137</v>
      </c>
      <c r="L617" s="149"/>
      <c r="M617" s="149"/>
      <c r="N617" s="149"/>
      <c r="O617" s="188"/>
      <c r="P617" s="146"/>
      <c r="Q617" s="116"/>
      <c r="R617" s="116"/>
      <c r="S617" s="116"/>
      <c r="T617" s="116"/>
      <c r="U617" s="116"/>
      <c r="V617" s="116"/>
      <c r="W617" s="116"/>
      <c r="X617" s="116"/>
      <c r="Y617" s="116"/>
      <c r="Z617" s="116"/>
    </row>
    <row r="618" hidden="1">
      <c r="A618" s="126" t="s">
        <v>821</v>
      </c>
      <c r="B618" s="186" t="s">
        <v>505</v>
      </c>
      <c r="C618" s="187" t="s">
        <v>537</v>
      </c>
      <c r="D618" s="149" t="s">
        <v>797</v>
      </c>
      <c r="E618" s="149" t="s">
        <v>953</v>
      </c>
      <c r="F618" s="149" t="s">
        <v>954</v>
      </c>
      <c r="G618" s="149"/>
      <c r="H618" s="149"/>
      <c r="I618" s="149"/>
      <c r="J618" s="149"/>
      <c r="K618" s="128">
        <f>$M$610*'Electricity EFs'!B9</f>
        <v>0.5022523271</v>
      </c>
      <c r="L618" s="149"/>
      <c r="M618" s="149"/>
      <c r="N618" s="149"/>
      <c r="O618" s="188"/>
      <c r="P618" s="146"/>
      <c r="Q618" s="116"/>
      <c r="R618" s="116"/>
      <c r="S618" s="116"/>
      <c r="T618" s="116"/>
      <c r="U618" s="116"/>
      <c r="V618" s="116"/>
      <c r="W618" s="116"/>
      <c r="X618" s="116"/>
      <c r="Y618" s="116"/>
      <c r="Z618" s="116"/>
    </row>
    <row r="619" hidden="1">
      <c r="A619" s="126" t="s">
        <v>822</v>
      </c>
      <c r="B619" s="186" t="s">
        <v>505</v>
      </c>
      <c r="C619" s="187" t="s">
        <v>537</v>
      </c>
      <c r="D619" s="149" t="s">
        <v>797</v>
      </c>
      <c r="E619" s="149" t="s">
        <v>953</v>
      </c>
      <c r="F619" s="149" t="s">
        <v>954</v>
      </c>
      <c r="G619" s="149"/>
      <c r="H619" s="149"/>
      <c r="I619" s="149"/>
      <c r="J619" s="149"/>
      <c r="K619" s="128">
        <f>$M$610*'Electricity EFs'!B10</f>
        <v>1.916800018</v>
      </c>
      <c r="L619" s="149"/>
      <c r="M619" s="149"/>
      <c r="N619" s="149"/>
      <c r="O619" s="188"/>
      <c r="P619" s="146"/>
      <c r="Q619" s="116"/>
      <c r="R619" s="116"/>
      <c r="S619" s="116"/>
      <c r="T619" s="116"/>
      <c r="U619" s="116"/>
      <c r="V619" s="116"/>
      <c r="W619" s="116"/>
      <c r="X619" s="116"/>
      <c r="Y619" s="116"/>
      <c r="Z619" s="116"/>
    </row>
    <row r="620" hidden="1">
      <c r="A620" s="126" t="s">
        <v>823</v>
      </c>
      <c r="B620" s="186" t="s">
        <v>505</v>
      </c>
      <c r="C620" s="187" t="s">
        <v>537</v>
      </c>
      <c r="D620" s="149" t="s">
        <v>797</v>
      </c>
      <c r="E620" s="149" t="s">
        <v>953</v>
      </c>
      <c r="F620" s="149" t="s">
        <v>954</v>
      </c>
      <c r="G620" s="149"/>
      <c r="H620" s="149"/>
      <c r="I620" s="149"/>
      <c r="J620" s="149"/>
      <c r="K620" s="128">
        <f>$M$610*'Electricity EFs'!B11</f>
        <v>1.199828481</v>
      </c>
      <c r="L620" s="149"/>
      <c r="M620" s="149"/>
      <c r="N620" s="149"/>
      <c r="O620" s="188"/>
      <c r="P620" s="146"/>
      <c r="Q620" s="116"/>
      <c r="R620" s="116"/>
      <c r="S620" s="116"/>
      <c r="T620" s="116"/>
      <c r="U620" s="116"/>
      <c r="V620" s="116"/>
      <c r="W620" s="116"/>
      <c r="X620" s="116"/>
      <c r="Y620" s="116"/>
      <c r="Z620" s="116"/>
    </row>
    <row r="621" hidden="1">
      <c r="A621" s="126" t="s">
        <v>142</v>
      </c>
      <c r="B621" s="186" t="s">
        <v>505</v>
      </c>
      <c r="C621" s="187" t="s">
        <v>537</v>
      </c>
      <c r="D621" s="149" t="s">
        <v>797</v>
      </c>
      <c r="E621" s="149" t="s">
        <v>953</v>
      </c>
      <c r="F621" s="149" t="s">
        <v>954</v>
      </c>
      <c r="G621" s="149"/>
      <c r="H621" s="149"/>
      <c r="I621" s="149"/>
      <c r="J621" s="149"/>
      <c r="K621" s="128">
        <f>$M$610*'Electricity EFs'!B12</f>
        <v>3.576096601</v>
      </c>
      <c r="L621" s="149"/>
      <c r="M621" s="149"/>
      <c r="N621" s="149"/>
      <c r="O621" s="188"/>
      <c r="P621" s="146"/>
      <c r="Q621" s="116"/>
      <c r="R621" s="116"/>
      <c r="S621" s="116"/>
      <c r="T621" s="116"/>
      <c r="U621" s="116"/>
      <c r="V621" s="116"/>
      <c r="W621" s="116"/>
      <c r="X621" s="116"/>
      <c r="Y621" s="116"/>
      <c r="Z621" s="116"/>
    </row>
    <row r="622" hidden="1">
      <c r="A622" s="126" t="s">
        <v>824</v>
      </c>
      <c r="B622" s="186" t="s">
        <v>505</v>
      </c>
      <c r="C622" s="187" t="s">
        <v>537</v>
      </c>
      <c r="D622" s="149" t="s">
        <v>797</v>
      </c>
      <c r="E622" s="149" t="s">
        <v>953</v>
      </c>
      <c r="F622" s="149" t="s">
        <v>954</v>
      </c>
      <c r="G622" s="149"/>
      <c r="H622" s="149"/>
      <c r="I622" s="149"/>
      <c r="J622" s="149"/>
      <c r="K622" s="128">
        <f>$M$610*'Electricity EFs'!B13</f>
        <v>0.6977110362</v>
      </c>
      <c r="L622" s="149"/>
      <c r="M622" s="149"/>
      <c r="N622" s="149"/>
      <c r="O622" s="188"/>
      <c r="P622" s="146"/>
      <c r="Q622" s="116"/>
      <c r="R622" s="116"/>
      <c r="S622" s="116"/>
      <c r="T622" s="116"/>
      <c r="U622" s="116"/>
      <c r="V622" s="116"/>
      <c r="W622" s="116"/>
      <c r="X622" s="116"/>
      <c r="Y622" s="116"/>
      <c r="Z622" s="116"/>
    </row>
    <row r="623" hidden="1">
      <c r="A623" s="126" t="s">
        <v>13</v>
      </c>
      <c r="B623" s="186" t="s">
        <v>505</v>
      </c>
      <c r="C623" s="187" t="s">
        <v>537</v>
      </c>
      <c r="D623" s="149" t="s">
        <v>797</v>
      </c>
      <c r="E623" s="149" t="s">
        <v>953</v>
      </c>
      <c r="F623" s="149" t="s">
        <v>954</v>
      </c>
      <c r="G623" s="149"/>
      <c r="H623" s="149"/>
      <c r="I623" s="149"/>
      <c r="J623" s="149"/>
      <c r="K623" s="128">
        <f>$M$610*'Electricity EFs'!B14</f>
        <v>2.561075436</v>
      </c>
      <c r="L623" s="149"/>
      <c r="M623" s="149"/>
      <c r="N623" s="149"/>
      <c r="O623" s="188"/>
      <c r="P623" s="146"/>
      <c r="Q623" s="116"/>
      <c r="R623" s="116"/>
      <c r="S623" s="116"/>
      <c r="T623" s="116"/>
      <c r="U623" s="116"/>
      <c r="V623" s="116"/>
      <c r="W623" s="116"/>
      <c r="X623" s="116"/>
      <c r="Y623" s="116"/>
      <c r="Z623" s="116"/>
    </row>
    <row r="624" hidden="1">
      <c r="A624" s="149" t="s">
        <v>976</v>
      </c>
      <c r="B624" s="186" t="s">
        <v>505</v>
      </c>
      <c r="C624" s="187" t="s">
        <v>540</v>
      </c>
      <c r="D624" s="149" t="s">
        <v>797</v>
      </c>
      <c r="E624" s="149" t="s">
        <v>953</v>
      </c>
      <c r="F624" s="149" t="s">
        <v>954</v>
      </c>
      <c r="G624" s="149" t="s">
        <v>955</v>
      </c>
      <c r="H624" s="149">
        <v>0.8</v>
      </c>
      <c r="I624" s="149" t="s">
        <v>956</v>
      </c>
      <c r="J624" s="184" t="s">
        <v>977</v>
      </c>
      <c r="K624" s="143"/>
      <c r="L624" s="149"/>
      <c r="M624" s="149">
        <f>1.99/0.8</f>
        <v>2.4875</v>
      </c>
      <c r="N624" s="149" t="s">
        <v>958</v>
      </c>
      <c r="O624" s="125" t="s">
        <v>961</v>
      </c>
      <c r="P624" s="146" t="s">
        <v>953</v>
      </c>
      <c r="Q624" s="116"/>
      <c r="R624" s="116"/>
      <c r="S624" s="116"/>
      <c r="T624" s="116"/>
      <c r="U624" s="116"/>
      <c r="V624" s="116"/>
      <c r="W624" s="116"/>
      <c r="X624" s="116"/>
      <c r="Y624" s="116"/>
      <c r="Z624" s="116"/>
    </row>
    <row r="625" hidden="1">
      <c r="A625" s="126" t="s">
        <v>98</v>
      </c>
      <c r="B625" s="186" t="s">
        <v>505</v>
      </c>
      <c r="C625" s="187" t="s">
        <v>540</v>
      </c>
      <c r="D625" s="149" t="s">
        <v>797</v>
      </c>
      <c r="E625" s="149" t="s">
        <v>953</v>
      </c>
      <c r="F625" s="149" t="s">
        <v>954</v>
      </c>
      <c r="G625" s="149"/>
      <c r="H625" s="149"/>
      <c r="I625" s="149"/>
      <c r="J625" s="149"/>
      <c r="K625" s="128">
        <f>$M$624*'Electricity EFs'!B2</f>
        <v>2.07828968</v>
      </c>
      <c r="L625" s="149"/>
      <c r="M625" s="149"/>
      <c r="N625" s="149"/>
      <c r="O625" s="188"/>
      <c r="P625" s="146"/>
      <c r="Q625" s="116"/>
      <c r="R625" s="116"/>
      <c r="S625" s="116"/>
      <c r="T625" s="116"/>
      <c r="U625" s="116"/>
      <c r="V625" s="116"/>
      <c r="W625" s="116"/>
      <c r="X625" s="116"/>
      <c r="Y625" s="116"/>
      <c r="Z625" s="116"/>
    </row>
    <row r="626" hidden="1">
      <c r="A626" s="126" t="s">
        <v>816</v>
      </c>
      <c r="B626" s="186" t="s">
        <v>505</v>
      </c>
      <c r="C626" s="187" t="s">
        <v>540</v>
      </c>
      <c r="D626" s="149" t="s">
        <v>797</v>
      </c>
      <c r="E626" s="149" t="s">
        <v>953</v>
      </c>
      <c r="F626" s="149" t="s">
        <v>954</v>
      </c>
      <c r="G626" s="149"/>
      <c r="H626" s="149"/>
      <c r="I626" s="149"/>
      <c r="J626" s="149"/>
      <c r="K626" s="128">
        <f>$M$624*'Electricity EFs'!B3</f>
        <v>1.565338068</v>
      </c>
      <c r="L626" s="149"/>
      <c r="M626" s="149"/>
      <c r="N626" s="149"/>
      <c r="O626" s="188"/>
      <c r="P626" s="146"/>
      <c r="Q626" s="116"/>
      <c r="R626" s="116"/>
      <c r="S626" s="116"/>
      <c r="T626" s="116"/>
      <c r="U626" s="116"/>
      <c r="V626" s="116"/>
      <c r="W626" s="116"/>
      <c r="X626" s="116"/>
      <c r="Y626" s="116"/>
      <c r="Z626" s="116"/>
    </row>
    <row r="627" hidden="1">
      <c r="A627" s="126" t="s">
        <v>28</v>
      </c>
      <c r="B627" s="186" t="s">
        <v>505</v>
      </c>
      <c r="C627" s="187" t="s">
        <v>540</v>
      </c>
      <c r="D627" s="149" t="s">
        <v>797</v>
      </c>
      <c r="E627" s="149" t="s">
        <v>953</v>
      </c>
      <c r="F627" s="149" t="s">
        <v>954</v>
      </c>
      <c r="G627" s="149"/>
      <c r="H627" s="149"/>
      <c r="I627" s="149"/>
      <c r="J627" s="149"/>
      <c r="K627" s="128">
        <f>$M$624*'Electricity EFs'!B4</f>
        <v>1.683877931</v>
      </c>
      <c r="L627" s="149"/>
      <c r="M627" s="149"/>
      <c r="N627" s="149"/>
      <c r="O627" s="188"/>
      <c r="P627" s="146"/>
      <c r="Q627" s="116"/>
      <c r="R627" s="116"/>
      <c r="S627" s="116"/>
      <c r="T627" s="116"/>
      <c r="U627" s="116"/>
      <c r="V627" s="116"/>
      <c r="W627" s="116"/>
      <c r="X627" s="116"/>
      <c r="Y627" s="116"/>
      <c r="Z627" s="116"/>
    </row>
    <row r="628" hidden="1">
      <c r="A628" s="126" t="s">
        <v>817</v>
      </c>
      <c r="B628" s="186" t="s">
        <v>505</v>
      </c>
      <c r="C628" s="187" t="s">
        <v>540</v>
      </c>
      <c r="D628" s="149" t="s">
        <v>797</v>
      </c>
      <c r="E628" s="149" t="s">
        <v>953</v>
      </c>
      <c r="F628" s="149" t="s">
        <v>954</v>
      </c>
      <c r="G628" s="149"/>
      <c r="H628" s="149"/>
      <c r="I628" s="149"/>
      <c r="J628" s="149"/>
      <c r="K628" s="128">
        <f>$M$624*'Electricity EFs'!B5</f>
        <v>1.646388817</v>
      </c>
      <c r="L628" s="149"/>
      <c r="M628" s="149"/>
      <c r="N628" s="149"/>
      <c r="O628" s="188"/>
      <c r="P628" s="146"/>
      <c r="Q628" s="116"/>
      <c r="R628" s="116"/>
      <c r="S628" s="116"/>
      <c r="T628" s="116"/>
      <c r="U628" s="116"/>
      <c r="V628" s="116"/>
      <c r="W628" s="116"/>
      <c r="X628" s="116"/>
      <c r="Y628" s="116"/>
      <c r="Z628" s="116"/>
    </row>
    <row r="629" hidden="1">
      <c r="A629" s="126" t="s">
        <v>818</v>
      </c>
      <c r="B629" s="186" t="s">
        <v>505</v>
      </c>
      <c r="C629" s="187" t="s">
        <v>540</v>
      </c>
      <c r="D629" s="149" t="s">
        <v>797</v>
      </c>
      <c r="E629" s="149" t="s">
        <v>953</v>
      </c>
      <c r="F629" s="149" t="s">
        <v>954</v>
      </c>
      <c r="G629" s="149"/>
      <c r="H629" s="149"/>
      <c r="I629" s="149"/>
      <c r="J629" s="149"/>
      <c r="K629" s="128">
        <f>$M$624*'Electricity EFs'!B6</f>
        <v>0.1915817838</v>
      </c>
      <c r="L629" s="149"/>
      <c r="M629" s="149"/>
      <c r="N629" s="149"/>
      <c r="O629" s="188"/>
      <c r="P629" s="146"/>
      <c r="Q629" s="116"/>
      <c r="R629" s="116"/>
      <c r="S629" s="116"/>
      <c r="T629" s="116"/>
      <c r="U629" s="116"/>
      <c r="V629" s="116"/>
      <c r="W629" s="116"/>
      <c r="X629" s="116"/>
      <c r="Y629" s="116"/>
      <c r="Z629" s="116"/>
    </row>
    <row r="630" hidden="1">
      <c r="A630" s="126" t="s">
        <v>819</v>
      </c>
      <c r="B630" s="186" t="s">
        <v>505</v>
      </c>
      <c r="C630" s="187" t="s">
        <v>540</v>
      </c>
      <c r="D630" s="149" t="s">
        <v>797</v>
      </c>
      <c r="E630" s="149" t="s">
        <v>953</v>
      </c>
      <c r="F630" s="149" t="s">
        <v>954</v>
      </c>
      <c r="G630" s="149"/>
      <c r="H630" s="149"/>
      <c r="I630" s="149"/>
      <c r="J630" s="149"/>
      <c r="K630" s="128">
        <f>$M$624*'Electricity EFs'!B7</f>
        <v>1.100216655</v>
      </c>
      <c r="L630" s="149"/>
      <c r="M630" s="149"/>
      <c r="N630" s="149"/>
      <c r="O630" s="188"/>
      <c r="P630" s="146"/>
      <c r="Q630" s="116"/>
      <c r="R630" s="116"/>
      <c r="S630" s="116"/>
      <c r="T630" s="116"/>
      <c r="U630" s="116"/>
      <c r="V630" s="116"/>
      <c r="W630" s="116"/>
      <c r="X630" s="116"/>
      <c r="Y630" s="116"/>
      <c r="Z630" s="116"/>
    </row>
    <row r="631" hidden="1">
      <c r="A631" s="126" t="s">
        <v>820</v>
      </c>
      <c r="B631" s="186" t="s">
        <v>505</v>
      </c>
      <c r="C631" s="187" t="s">
        <v>540</v>
      </c>
      <c r="D631" s="149" t="s">
        <v>797</v>
      </c>
      <c r="E631" s="149" t="s">
        <v>953</v>
      </c>
      <c r="F631" s="149" t="s">
        <v>954</v>
      </c>
      <c r="G631" s="149"/>
      <c r="H631" s="149"/>
      <c r="I631" s="149"/>
      <c r="J631" s="149"/>
      <c r="K631" s="128">
        <f>$M$624*'Electricity EFs'!B8</f>
        <v>2.388457137</v>
      </c>
      <c r="L631" s="149"/>
      <c r="M631" s="149"/>
      <c r="N631" s="149"/>
      <c r="O631" s="188"/>
      <c r="P631" s="146"/>
      <c r="Q631" s="116"/>
      <c r="R631" s="116"/>
      <c r="S631" s="116"/>
      <c r="T631" s="116"/>
      <c r="U631" s="116"/>
      <c r="V631" s="116"/>
      <c r="W631" s="116"/>
      <c r="X631" s="116"/>
      <c r="Y631" s="116"/>
      <c r="Z631" s="116"/>
    </row>
    <row r="632" hidden="1">
      <c r="A632" s="126" t="s">
        <v>821</v>
      </c>
      <c r="B632" s="186" t="s">
        <v>505</v>
      </c>
      <c r="C632" s="187" t="s">
        <v>540</v>
      </c>
      <c r="D632" s="149" t="s">
        <v>797</v>
      </c>
      <c r="E632" s="149" t="s">
        <v>953</v>
      </c>
      <c r="F632" s="149" t="s">
        <v>954</v>
      </c>
      <c r="G632" s="149"/>
      <c r="H632" s="149"/>
      <c r="I632" s="149"/>
      <c r="J632" s="149"/>
      <c r="K632" s="128">
        <f>$M$624*'Electricity EFs'!B9</f>
        <v>0.5022523271</v>
      </c>
      <c r="L632" s="149"/>
      <c r="M632" s="149"/>
      <c r="N632" s="149"/>
      <c r="O632" s="188"/>
      <c r="P632" s="146"/>
      <c r="Q632" s="116"/>
      <c r="R632" s="116"/>
      <c r="S632" s="116"/>
      <c r="T632" s="116"/>
      <c r="U632" s="116"/>
      <c r="V632" s="116"/>
      <c r="W632" s="116"/>
      <c r="X632" s="116"/>
      <c r="Y632" s="116"/>
      <c r="Z632" s="116"/>
    </row>
    <row r="633" hidden="1">
      <c r="A633" s="126" t="s">
        <v>822</v>
      </c>
      <c r="B633" s="186" t="s">
        <v>505</v>
      </c>
      <c r="C633" s="187" t="s">
        <v>540</v>
      </c>
      <c r="D633" s="149" t="s">
        <v>797</v>
      </c>
      <c r="E633" s="149" t="s">
        <v>953</v>
      </c>
      <c r="F633" s="149" t="s">
        <v>954</v>
      </c>
      <c r="G633" s="149"/>
      <c r="H633" s="149"/>
      <c r="I633" s="149"/>
      <c r="J633" s="149"/>
      <c r="K633" s="128">
        <f>$M$624*'Electricity EFs'!B10</f>
        <v>1.916800018</v>
      </c>
      <c r="L633" s="149"/>
      <c r="M633" s="149"/>
      <c r="N633" s="149"/>
      <c r="O633" s="188"/>
      <c r="P633" s="146"/>
      <c r="Q633" s="116"/>
      <c r="R633" s="116"/>
      <c r="S633" s="116"/>
      <c r="T633" s="116"/>
      <c r="U633" s="116"/>
      <c r="V633" s="116"/>
      <c r="W633" s="116"/>
      <c r="X633" s="116"/>
      <c r="Y633" s="116"/>
      <c r="Z633" s="116"/>
    </row>
    <row r="634" hidden="1">
      <c r="A634" s="126" t="s">
        <v>823</v>
      </c>
      <c r="B634" s="186" t="s">
        <v>505</v>
      </c>
      <c r="C634" s="187" t="s">
        <v>540</v>
      </c>
      <c r="D634" s="149" t="s">
        <v>797</v>
      </c>
      <c r="E634" s="149" t="s">
        <v>953</v>
      </c>
      <c r="F634" s="149" t="s">
        <v>954</v>
      </c>
      <c r="G634" s="149"/>
      <c r="H634" s="149"/>
      <c r="I634" s="149"/>
      <c r="J634" s="149"/>
      <c r="K634" s="128">
        <f>$M$624*'Electricity EFs'!B11</f>
        <v>1.199828481</v>
      </c>
      <c r="L634" s="149"/>
      <c r="M634" s="149"/>
      <c r="N634" s="149"/>
      <c r="O634" s="188"/>
      <c r="P634" s="146"/>
      <c r="Q634" s="116"/>
      <c r="R634" s="116"/>
      <c r="S634" s="116"/>
      <c r="T634" s="116"/>
      <c r="U634" s="116"/>
      <c r="V634" s="116"/>
      <c r="W634" s="116"/>
      <c r="X634" s="116"/>
      <c r="Y634" s="116"/>
      <c r="Z634" s="116"/>
    </row>
    <row r="635" hidden="1">
      <c r="A635" s="126" t="s">
        <v>142</v>
      </c>
      <c r="B635" s="186" t="s">
        <v>505</v>
      </c>
      <c r="C635" s="187" t="s">
        <v>540</v>
      </c>
      <c r="D635" s="149" t="s">
        <v>797</v>
      </c>
      <c r="E635" s="149" t="s">
        <v>953</v>
      </c>
      <c r="F635" s="149" t="s">
        <v>954</v>
      </c>
      <c r="G635" s="149"/>
      <c r="H635" s="149"/>
      <c r="I635" s="149"/>
      <c r="J635" s="149"/>
      <c r="K635" s="128">
        <f>$M$624*'Electricity EFs'!B12</f>
        <v>3.576096601</v>
      </c>
      <c r="L635" s="149"/>
      <c r="M635" s="149"/>
      <c r="N635" s="149"/>
      <c r="O635" s="188"/>
      <c r="P635" s="146"/>
      <c r="Q635" s="116"/>
      <c r="R635" s="116"/>
      <c r="S635" s="116"/>
      <c r="T635" s="116"/>
      <c r="U635" s="116"/>
      <c r="V635" s="116"/>
      <c r="W635" s="116"/>
      <c r="X635" s="116"/>
      <c r="Y635" s="116"/>
      <c r="Z635" s="116"/>
    </row>
    <row r="636" hidden="1">
      <c r="A636" s="126" t="s">
        <v>824</v>
      </c>
      <c r="B636" s="186" t="s">
        <v>505</v>
      </c>
      <c r="C636" s="187" t="s">
        <v>540</v>
      </c>
      <c r="D636" s="149" t="s">
        <v>797</v>
      </c>
      <c r="E636" s="149" t="s">
        <v>953</v>
      </c>
      <c r="F636" s="149" t="s">
        <v>954</v>
      </c>
      <c r="G636" s="149"/>
      <c r="H636" s="149"/>
      <c r="I636" s="149"/>
      <c r="J636" s="149"/>
      <c r="K636" s="128">
        <f>$M$624*'Electricity EFs'!B13</f>
        <v>0.6977110362</v>
      </c>
      <c r="L636" s="149"/>
      <c r="M636" s="149"/>
      <c r="N636" s="149"/>
      <c r="O636" s="188"/>
      <c r="P636" s="146"/>
      <c r="Q636" s="116"/>
      <c r="R636" s="116"/>
      <c r="S636" s="116"/>
      <c r="T636" s="116"/>
      <c r="U636" s="116"/>
      <c r="V636" s="116"/>
      <c r="W636" s="116"/>
      <c r="X636" s="116"/>
      <c r="Y636" s="116"/>
      <c r="Z636" s="116"/>
    </row>
    <row r="637" hidden="1">
      <c r="A637" s="126" t="s">
        <v>13</v>
      </c>
      <c r="B637" s="186" t="s">
        <v>505</v>
      </c>
      <c r="C637" s="187" t="s">
        <v>540</v>
      </c>
      <c r="D637" s="149" t="s">
        <v>797</v>
      </c>
      <c r="E637" s="149" t="s">
        <v>953</v>
      </c>
      <c r="F637" s="149" t="s">
        <v>954</v>
      </c>
      <c r="G637" s="149"/>
      <c r="H637" s="149"/>
      <c r="I637" s="149"/>
      <c r="J637" s="149"/>
      <c r="K637" s="128">
        <f>$M$624*'Electricity EFs'!B14</f>
        <v>2.561075436</v>
      </c>
      <c r="L637" s="149"/>
      <c r="M637" s="149"/>
      <c r="N637" s="149"/>
      <c r="O637" s="188"/>
      <c r="P637" s="146"/>
      <c r="Q637" s="116"/>
      <c r="R637" s="116"/>
      <c r="S637" s="116"/>
      <c r="T637" s="116"/>
      <c r="U637" s="116"/>
      <c r="V637" s="116"/>
      <c r="W637" s="116"/>
      <c r="X637" s="116"/>
      <c r="Y637" s="116"/>
      <c r="Z637" s="116"/>
    </row>
    <row r="638" hidden="1">
      <c r="A638" s="149" t="s">
        <v>978</v>
      </c>
      <c r="B638" s="186" t="s">
        <v>505</v>
      </c>
      <c r="C638" s="187" t="s">
        <v>543</v>
      </c>
      <c r="D638" s="149" t="s">
        <v>797</v>
      </c>
      <c r="E638" s="149" t="s">
        <v>953</v>
      </c>
      <c r="F638" s="149" t="s">
        <v>954</v>
      </c>
      <c r="G638" s="149" t="s">
        <v>955</v>
      </c>
      <c r="H638" s="149">
        <v>0.8</v>
      </c>
      <c r="I638" s="149" t="s">
        <v>956</v>
      </c>
      <c r="J638" s="184" t="s">
        <v>979</v>
      </c>
      <c r="K638" s="143"/>
      <c r="L638" s="149"/>
      <c r="M638" s="149">
        <f>1.99/0.8</f>
        <v>2.4875</v>
      </c>
      <c r="N638" s="149" t="s">
        <v>958</v>
      </c>
      <c r="O638" s="125" t="s">
        <v>961</v>
      </c>
      <c r="P638" s="146" t="s">
        <v>953</v>
      </c>
      <c r="Q638" s="116"/>
      <c r="R638" s="116"/>
      <c r="S638" s="116"/>
      <c r="T638" s="116"/>
      <c r="U638" s="116"/>
      <c r="V638" s="116"/>
      <c r="W638" s="116"/>
      <c r="X638" s="116"/>
      <c r="Y638" s="116"/>
      <c r="Z638" s="116"/>
    </row>
    <row r="639" hidden="1">
      <c r="A639" s="126" t="s">
        <v>98</v>
      </c>
      <c r="B639" s="186" t="s">
        <v>505</v>
      </c>
      <c r="C639" s="187" t="s">
        <v>543</v>
      </c>
      <c r="D639" s="149" t="s">
        <v>797</v>
      </c>
      <c r="E639" s="149" t="s">
        <v>953</v>
      </c>
      <c r="F639" s="149" t="s">
        <v>954</v>
      </c>
      <c r="G639" s="149"/>
      <c r="H639" s="149"/>
      <c r="I639" s="149"/>
      <c r="J639" s="149"/>
      <c r="K639" s="128">
        <f>$M$638*'Electricity EFs'!B2</f>
        <v>2.07828968</v>
      </c>
      <c r="L639" s="149"/>
      <c r="M639" s="149"/>
      <c r="N639" s="149"/>
      <c r="O639" s="188"/>
      <c r="P639" s="146"/>
      <c r="Q639" s="116"/>
      <c r="R639" s="116"/>
      <c r="S639" s="116"/>
      <c r="T639" s="116"/>
      <c r="U639" s="116"/>
      <c r="V639" s="116"/>
      <c r="W639" s="116"/>
      <c r="X639" s="116"/>
      <c r="Y639" s="116"/>
      <c r="Z639" s="116"/>
    </row>
    <row r="640" hidden="1">
      <c r="A640" s="126" t="s">
        <v>816</v>
      </c>
      <c r="B640" s="186" t="s">
        <v>505</v>
      </c>
      <c r="C640" s="187" t="s">
        <v>543</v>
      </c>
      <c r="D640" s="149" t="s">
        <v>797</v>
      </c>
      <c r="E640" s="149" t="s">
        <v>953</v>
      </c>
      <c r="F640" s="149" t="s">
        <v>954</v>
      </c>
      <c r="G640" s="149"/>
      <c r="H640" s="149"/>
      <c r="I640" s="149"/>
      <c r="J640" s="149"/>
      <c r="K640" s="128">
        <f>$M$638*'Electricity EFs'!B3</f>
        <v>1.565338068</v>
      </c>
      <c r="L640" s="149"/>
      <c r="M640" s="149"/>
      <c r="N640" s="149"/>
      <c r="O640" s="188"/>
      <c r="P640" s="146"/>
      <c r="Q640" s="116"/>
      <c r="R640" s="116"/>
      <c r="S640" s="116"/>
      <c r="T640" s="116"/>
      <c r="U640" s="116"/>
      <c r="V640" s="116"/>
      <c r="W640" s="116"/>
      <c r="X640" s="116"/>
      <c r="Y640" s="116"/>
      <c r="Z640" s="116"/>
    </row>
    <row r="641" hidden="1">
      <c r="A641" s="126" t="s">
        <v>28</v>
      </c>
      <c r="B641" s="186" t="s">
        <v>505</v>
      </c>
      <c r="C641" s="187" t="s">
        <v>543</v>
      </c>
      <c r="D641" s="149" t="s">
        <v>797</v>
      </c>
      <c r="E641" s="149" t="s">
        <v>953</v>
      </c>
      <c r="F641" s="149" t="s">
        <v>954</v>
      </c>
      <c r="G641" s="149"/>
      <c r="H641" s="149"/>
      <c r="I641" s="149"/>
      <c r="J641" s="149"/>
      <c r="K641" s="128">
        <f>$M$638*'Electricity EFs'!B4</f>
        <v>1.683877931</v>
      </c>
      <c r="L641" s="149"/>
      <c r="M641" s="149"/>
      <c r="N641" s="149"/>
      <c r="O641" s="188"/>
      <c r="P641" s="146"/>
      <c r="Q641" s="116"/>
      <c r="R641" s="116"/>
      <c r="S641" s="116"/>
      <c r="T641" s="116"/>
      <c r="U641" s="116"/>
      <c r="V641" s="116"/>
      <c r="W641" s="116"/>
      <c r="X641" s="116"/>
      <c r="Y641" s="116"/>
      <c r="Z641" s="116"/>
    </row>
    <row r="642" hidden="1">
      <c r="A642" s="126" t="s">
        <v>817</v>
      </c>
      <c r="B642" s="186" t="s">
        <v>505</v>
      </c>
      <c r="C642" s="187" t="s">
        <v>543</v>
      </c>
      <c r="D642" s="149" t="s">
        <v>797</v>
      </c>
      <c r="E642" s="149" t="s">
        <v>953</v>
      </c>
      <c r="F642" s="149" t="s">
        <v>954</v>
      </c>
      <c r="G642" s="149"/>
      <c r="H642" s="149"/>
      <c r="I642" s="149"/>
      <c r="J642" s="149"/>
      <c r="K642" s="128">
        <f>$M$638*'Electricity EFs'!B5</f>
        <v>1.646388817</v>
      </c>
      <c r="L642" s="149"/>
      <c r="M642" s="149"/>
      <c r="N642" s="149"/>
      <c r="O642" s="188"/>
      <c r="P642" s="146"/>
      <c r="Q642" s="116"/>
      <c r="R642" s="116"/>
      <c r="S642" s="116"/>
      <c r="T642" s="116"/>
      <c r="U642" s="116"/>
      <c r="V642" s="116"/>
      <c r="W642" s="116"/>
      <c r="X642" s="116"/>
      <c r="Y642" s="116"/>
      <c r="Z642" s="116"/>
    </row>
    <row r="643" hidden="1">
      <c r="A643" s="126" t="s">
        <v>818</v>
      </c>
      <c r="B643" s="186" t="s">
        <v>505</v>
      </c>
      <c r="C643" s="187" t="s">
        <v>543</v>
      </c>
      <c r="D643" s="149" t="s">
        <v>797</v>
      </c>
      <c r="E643" s="149" t="s">
        <v>953</v>
      </c>
      <c r="F643" s="149" t="s">
        <v>954</v>
      </c>
      <c r="G643" s="149"/>
      <c r="H643" s="149"/>
      <c r="I643" s="149"/>
      <c r="J643" s="149"/>
      <c r="K643" s="128">
        <f>$M$638*'Electricity EFs'!B6</f>
        <v>0.1915817838</v>
      </c>
      <c r="L643" s="149"/>
      <c r="M643" s="149"/>
      <c r="N643" s="149"/>
      <c r="O643" s="188"/>
      <c r="P643" s="146"/>
      <c r="Q643" s="116"/>
      <c r="R643" s="116"/>
      <c r="S643" s="116"/>
      <c r="T643" s="116"/>
      <c r="U643" s="116"/>
      <c r="V643" s="116"/>
      <c r="W643" s="116"/>
      <c r="X643" s="116"/>
      <c r="Y643" s="116"/>
      <c r="Z643" s="116"/>
    </row>
    <row r="644" hidden="1">
      <c r="A644" s="126" t="s">
        <v>819</v>
      </c>
      <c r="B644" s="186" t="s">
        <v>505</v>
      </c>
      <c r="C644" s="187" t="s">
        <v>543</v>
      </c>
      <c r="D644" s="149" t="s">
        <v>797</v>
      </c>
      <c r="E644" s="149" t="s">
        <v>953</v>
      </c>
      <c r="F644" s="149" t="s">
        <v>954</v>
      </c>
      <c r="G644" s="149"/>
      <c r="H644" s="149"/>
      <c r="I644" s="149"/>
      <c r="J644" s="149"/>
      <c r="K644" s="128">
        <f>$M$638*'Electricity EFs'!B7</f>
        <v>1.100216655</v>
      </c>
      <c r="L644" s="149"/>
      <c r="M644" s="149"/>
      <c r="N644" s="149"/>
      <c r="O644" s="188"/>
      <c r="P644" s="146"/>
      <c r="Q644" s="116"/>
      <c r="R644" s="116"/>
      <c r="S644" s="116"/>
      <c r="T644" s="116"/>
      <c r="U644" s="116"/>
      <c r="V644" s="116"/>
      <c r="W644" s="116"/>
      <c r="X644" s="116"/>
      <c r="Y644" s="116"/>
      <c r="Z644" s="116"/>
    </row>
    <row r="645" hidden="1">
      <c r="A645" s="126" t="s">
        <v>820</v>
      </c>
      <c r="B645" s="186" t="s">
        <v>505</v>
      </c>
      <c r="C645" s="187" t="s">
        <v>543</v>
      </c>
      <c r="D645" s="149" t="s">
        <v>797</v>
      </c>
      <c r="E645" s="149" t="s">
        <v>953</v>
      </c>
      <c r="F645" s="149" t="s">
        <v>954</v>
      </c>
      <c r="G645" s="149"/>
      <c r="H645" s="149"/>
      <c r="I645" s="149"/>
      <c r="J645" s="149"/>
      <c r="K645" s="128">
        <f>$M$638*'Electricity EFs'!B8</f>
        <v>2.388457137</v>
      </c>
      <c r="L645" s="149"/>
      <c r="M645" s="149"/>
      <c r="N645" s="149"/>
      <c r="O645" s="188"/>
      <c r="P645" s="146"/>
      <c r="Q645" s="116"/>
      <c r="R645" s="116"/>
      <c r="S645" s="116"/>
      <c r="T645" s="116"/>
      <c r="U645" s="116"/>
      <c r="V645" s="116"/>
      <c r="W645" s="116"/>
      <c r="X645" s="116"/>
      <c r="Y645" s="116"/>
      <c r="Z645" s="116"/>
    </row>
    <row r="646" hidden="1">
      <c r="A646" s="126" t="s">
        <v>821</v>
      </c>
      <c r="B646" s="186" t="s">
        <v>505</v>
      </c>
      <c r="C646" s="187" t="s">
        <v>543</v>
      </c>
      <c r="D646" s="149" t="s">
        <v>797</v>
      </c>
      <c r="E646" s="149" t="s">
        <v>953</v>
      </c>
      <c r="F646" s="149" t="s">
        <v>954</v>
      </c>
      <c r="G646" s="149"/>
      <c r="H646" s="149"/>
      <c r="I646" s="149"/>
      <c r="J646" s="149"/>
      <c r="K646" s="128">
        <f>$M$638*'Electricity EFs'!B9</f>
        <v>0.5022523271</v>
      </c>
      <c r="L646" s="149"/>
      <c r="M646" s="149"/>
      <c r="N646" s="149"/>
      <c r="O646" s="188"/>
      <c r="P646" s="146"/>
      <c r="Q646" s="116"/>
      <c r="R646" s="116"/>
      <c r="S646" s="116"/>
      <c r="T646" s="116"/>
      <c r="U646" s="116"/>
      <c r="V646" s="116"/>
      <c r="W646" s="116"/>
      <c r="X646" s="116"/>
      <c r="Y646" s="116"/>
      <c r="Z646" s="116"/>
    </row>
    <row r="647" hidden="1">
      <c r="A647" s="126" t="s">
        <v>822</v>
      </c>
      <c r="B647" s="186" t="s">
        <v>505</v>
      </c>
      <c r="C647" s="187" t="s">
        <v>543</v>
      </c>
      <c r="D647" s="149" t="s">
        <v>797</v>
      </c>
      <c r="E647" s="149" t="s">
        <v>953</v>
      </c>
      <c r="F647" s="149" t="s">
        <v>954</v>
      </c>
      <c r="G647" s="149"/>
      <c r="H647" s="149"/>
      <c r="I647" s="149"/>
      <c r="J647" s="149"/>
      <c r="K647" s="128">
        <f>$M$638*'Electricity EFs'!B10</f>
        <v>1.916800018</v>
      </c>
      <c r="L647" s="149"/>
      <c r="M647" s="149"/>
      <c r="N647" s="149"/>
      <c r="O647" s="188"/>
      <c r="P647" s="146"/>
      <c r="Q647" s="116"/>
      <c r="R647" s="116"/>
      <c r="S647" s="116"/>
      <c r="T647" s="116"/>
      <c r="U647" s="116"/>
      <c r="V647" s="116"/>
      <c r="W647" s="116"/>
      <c r="X647" s="116"/>
      <c r="Y647" s="116"/>
      <c r="Z647" s="116"/>
    </row>
    <row r="648" hidden="1">
      <c r="A648" s="126" t="s">
        <v>823</v>
      </c>
      <c r="B648" s="186" t="s">
        <v>505</v>
      </c>
      <c r="C648" s="187" t="s">
        <v>543</v>
      </c>
      <c r="D648" s="149" t="s">
        <v>797</v>
      </c>
      <c r="E648" s="149" t="s">
        <v>953</v>
      </c>
      <c r="F648" s="149" t="s">
        <v>954</v>
      </c>
      <c r="G648" s="149"/>
      <c r="H648" s="149"/>
      <c r="I648" s="149"/>
      <c r="J648" s="149"/>
      <c r="K648" s="128">
        <f>$M$638*'Electricity EFs'!B11</f>
        <v>1.199828481</v>
      </c>
      <c r="L648" s="149"/>
      <c r="M648" s="149"/>
      <c r="N648" s="149"/>
      <c r="O648" s="188"/>
      <c r="P648" s="146"/>
      <c r="Q648" s="116"/>
      <c r="R648" s="116"/>
      <c r="S648" s="116"/>
      <c r="T648" s="116"/>
      <c r="U648" s="116"/>
      <c r="V648" s="116"/>
      <c r="W648" s="116"/>
      <c r="X648" s="116"/>
      <c r="Y648" s="116"/>
      <c r="Z648" s="116"/>
    </row>
    <row r="649" hidden="1">
      <c r="A649" s="126" t="s">
        <v>142</v>
      </c>
      <c r="B649" s="186" t="s">
        <v>505</v>
      </c>
      <c r="C649" s="187" t="s">
        <v>543</v>
      </c>
      <c r="D649" s="149" t="s">
        <v>797</v>
      </c>
      <c r="E649" s="149" t="s">
        <v>953</v>
      </c>
      <c r="F649" s="149" t="s">
        <v>954</v>
      </c>
      <c r="G649" s="149"/>
      <c r="H649" s="149"/>
      <c r="I649" s="149"/>
      <c r="J649" s="149"/>
      <c r="K649" s="128">
        <f>$M$638*'Electricity EFs'!B12</f>
        <v>3.576096601</v>
      </c>
      <c r="L649" s="149"/>
      <c r="M649" s="149"/>
      <c r="N649" s="149"/>
      <c r="O649" s="188"/>
      <c r="P649" s="146"/>
      <c r="Q649" s="116"/>
      <c r="R649" s="116"/>
      <c r="S649" s="116"/>
      <c r="T649" s="116"/>
      <c r="U649" s="116"/>
      <c r="V649" s="116"/>
      <c r="W649" s="116"/>
      <c r="X649" s="116"/>
      <c r="Y649" s="116"/>
      <c r="Z649" s="116"/>
    </row>
    <row r="650" hidden="1">
      <c r="A650" s="126" t="s">
        <v>824</v>
      </c>
      <c r="B650" s="186" t="s">
        <v>505</v>
      </c>
      <c r="C650" s="187" t="s">
        <v>543</v>
      </c>
      <c r="D650" s="149" t="s">
        <v>797</v>
      </c>
      <c r="E650" s="149" t="s">
        <v>953</v>
      </c>
      <c r="F650" s="149" t="s">
        <v>954</v>
      </c>
      <c r="G650" s="149"/>
      <c r="H650" s="149"/>
      <c r="I650" s="149"/>
      <c r="J650" s="149"/>
      <c r="K650" s="128">
        <f>$M$638*'Electricity EFs'!B13</f>
        <v>0.6977110362</v>
      </c>
      <c r="L650" s="149"/>
      <c r="M650" s="149"/>
      <c r="N650" s="149"/>
      <c r="O650" s="188"/>
      <c r="P650" s="146"/>
      <c r="Q650" s="116"/>
      <c r="R650" s="116"/>
      <c r="S650" s="116"/>
      <c r="T650" s="116"/>
      <c r="U650" s="116"/>
      <c r="V650" s="116"/>
      <c r="W650" s="116"/>
      <c r="X650" s="116"/>
      <c r="Y650" s="116"/>
      <c r="Z650" s="116"/>
    </row>
    <row r="651" hidden="1">
      <c r="A651" s="126" t="s">
        <v>13</v>
      </c>
      <c r="B651" s="186" t="s">
        <v>505</v>
      </c>
      <c r="C651" s="187" t="s">
        <v>543</v>
      </c>
      <c r="D651" s="149" t="s">
        <v>797</v>
      </c>
      <c r="E651" s="149" t="s">
        <v>953</v>
      </c>
      <c r="F651" s="149" t="s">
        <v>954</v>
      </c>
      <c r="G651" s="149"/>
      <c r="H651" s="149"/>
      <c r="I651" s="149"/>
      <c r="J651" s="149"/>
      <c r="K651" s="128">
        <f>$M$638*'Electricity EFs'!B14</f>
        <v>2.561075436</v>
      </c>
      <c r="L651" s="149"/>
      <c r="M651" s="149"/>
      <c r="N651" s="149"/>
      <c r="O651" s="188"/>
      <c r="P651" s="146"/>
      <c r="Q651" s="116"/>
      <c r="R651" s="116"/>
      <c r="S651" s="116"/>
      <c r="T651" s="116"/>
      <c r="U651" s="116"/>
      <c r="V651" s="116"/>
      <c r="W651" s="116"/>
      <c r="X651" s="116"/>
      <c r="Y651" s="116"/>
      <c r="Z651" s="116"/>
    </row>
    <row r="652" hidden="1">
      <c r="A652" s="149" t="s">
        <v>980</v>
      </c>
      <c r="B652" s="186" t="s">
        <v>505</v>
      </c>
      <c r="C652" s="187" t="s">
        <v>546</v>
      </c>
      <c r="D652" s="149" t="s">
        <v>797</v>
      </c>
      <c r="E652" s="149" t="s">
        <v>953</v>
      </c>
      <c r="F652" s="149" t="s">
        <v>954</v>
      </c>
      <c r="G652" s="149" t="s">
        <v>955</v>
      </c>
      <c r="H652" s="149">
        <v>0.8</v>
      </c>
      <c r="I652" s="149" t="s">
        <v>956</v>
      </c>
      <c r="J652" s="184" t="s">
        <v>981</v>
      </c>
      <c r="K652" s="143"/>
      <c r="L652" s="149"/>
      <c r="M652" s="149">
        <f>1.99/0.8</f>
        <v>2.4875</v>
      </c>
      <c r="N652" s="149" t="s">
        <v>958</v>
      </c>
      <c r="O652" s="125" t="s">
        <v>961</v>
      </c>
      <c r="P652" s="146" t="s">
        <v>953</v>
      </c>
      <c r="Q652" s="116"/>
      <c r="R652" s="116"/>
      <c r="S652" s="116"/>
      <c r="T652" s="116"/>
      <c r="U652" s="116"/>
      <c r="V652" s="116"/>
      <c r="W652" s="116"/>
      <c r="X652" s="116"/>
      <c r="Y652" s="116"/>
      <c r="Z652" s="116"/>
    </row>
    <row r="653" hidden="1">
      <c r="A653" s="126" t="s">
        <v>98</v>
      </c>
      <c r="B653" s="186" t="s">
        <v>505</v>
      </c>
      <c r="C653" s="187" t="s">
        <v>546</v>
      </c>
      <c r="D653" s="149" t="s">
        <v>797</v>
      </c>
      <c r="E653" s="149" t="s">
        <v>953</v>
      </c>
      <c r="F653" s="149" t="s">
        <v>954</v>
      </c>
      <c r="G653" s="149"/>
      <c r="H653" s="149"/>
      <c r="I653" s="149"/>
      <c r="J653" s="149"/>
      <c r="K653" s="128">
        <f>$M$652*'Electricity EFs'!B2</f>
        <v>2.07828968</v>
      </c>
      <c r="L653" s="149"/>
      <c r="M653" s="149"/>
      <c r="N653" s="149"/>
      <c r="O653" s="188"/>
      <c r="P653" s="146"/>
      <c r="Q653" s="116"/>
      <c r="R653" s="116"/>
      <c r="S653" s="116"/>
      <c r="T653" s="116"/>
      <c r="U653" s="116"/>
      <c r="V653" s="116"/>
      <c r="W653" s="116"/>
      <c r="X653" s="116"/>
      <c r="Y653" s="116"/>
      <c r="Z653" s="116"/>
    </row>
    <row r="654" hidden="1">
      <c r="A654" s="126" t="s">
        <v>816</v>
      </c>
      <c r="B654" s="186" t="s">
        <v>505</v>
      </c>
      <c r="C654" s="187" t="s">
        <v>546</v>
      </c>
      <c r="D654" s="149" t="s">
        <v>797</v>
      </c>
      <c r="E654" s="149" t="s">
        <v>953</v>
      </c>
      <c r="F654" s="149" t="s">
        <v>954</v>
      </c>
      <c r="G654" s="149"/>
      <c r="H654" s="149"/>
      <c r="I654" s="149"/>
      <c r="J654" s="149"/>
      <c r="K654" s="128">
        <f>$M$652*'Electricity EFs'!B3</f>
        <v>1.565338068</v>
      </c>
      <c r="L654" s="149"/>
      <c r="M654" s="149"/>
      <c r="N654" s="149"/>
      <c r="O654" s="188"/>
      <c r="P654" s="146"/>
      <c r="Q654" s="116"/>
      <c r="R654" s="116"/>
      <c r="S654" s="116"/>
      <c r="T654" s="116"/>
      <c r="U654" s="116"/>
      <c r="V654" s="116"/>
      <c r="W654" s="116"/>
      <c r="X654" s="116"/>
      <c r="Y654" s="116"/>
      <c r="Z654" s="116"/>
    </row>
    <row r="655" hidden="1">
      <c r="A655" s="126" t="s">
        <v>28</v>
      </c>
      <c r="B655" s="186" t="s">
        <v>505</v>
      </c>
      <c r="C655" s="187" t="s">
        <v>546</v>
      </c>
      <c r="D655" s="149" t="s">
        <v>797</v>
      </c>
      <c r="E655" s="149" t="s">
        <v>953</v>
      </c>
      <c r="F655" s="149" t="s">
        <v>954</v>
      </c>
      <c r="G655" s="149"/>
      <c r="H655" s="149"/>
      <c r="I655" s="149"/>
      <c r="J655" s="149"/>
      <c r="K655" s="128">
        <f>$M$652*'Electricity EFs'!B4</f>
        <v>1.683877931</v>
      </c>
      <c r="L655" s="149"/>
      <c r="M655" s="149"/>
      <c r="N655" s="149"/>
      <c r="O655" s="188"/>
      <c r="P655" s="146"/>
      <c r="Q655" s="116"/>
      <c r="R655" s="116"/>
      <c r="S655" s="116"/>
      <c r="T655" s="116"/>
      <c r="U655" s="116"/>
      <c r="V655" s="116"/>
      <c r="W655" s="116"/>
      <c r="X655" s="116"/>
      <c r="Y655" s="116"/>
      <c r="Z655" s="116"/>
    </row>
    <row r="656" hidden="1">
      <c r="A656" s="126" t="s">
        <v>817</v>
      </c>
      <c r="B656" s="186" t="s">
        <v>505</v>
      </c>
      <c r="C656" s="187" t="s">
        <v>546</v>
      </c>
      <c r="D656" s="149" t="s">
        <v>797</v>
      </c>
      <c r="E656" s="149" t="s">
        <v>953</v>
      </c>
      <c r="F656" s="149" t="s">
        <v>954</v>
      </c>
      <c r="G656" s="149"/>
      <c r="H656" s="149"/>
      <c r="I656" s="149"/>
      <c r="J656" s="149"/>
      <c r="K656" s="128">
        <f>$M$652*'Electricity EFs'!B5</f>
        <v>1.646388817</v>
      </c>
      <c r="L656" s="149"/>
      <c r="M656" s="149"/>
      <c r="N656" s="149"/>
      <c r="O656" s="188"/>
      <c r="P656" s="146"/>
      <c r="Q656" s="116"/>
      <c r="R656" s="116"/>
      <c r="S656" s="116"/>
      <c r="T656" s="116"/>
      <c r="U656" s="116"/>
      <c r="V656" s="116"/>
      <c r="W656" s="116"/>
      <c r="X656" s="116"/>
      <c r="Y656" s="116"/>
      <c r="Z656" s="116"/>
    </row>
    <row r="657" hidden="1">
      <c r="A657" s="126" t="s">
        <v>818</v>
      </c>
      <c r="B657" s="186" t="s">
        <v>505</v>
      </c>
      <c r="C657" s="187" t="s">
        <v>546</v>
      </c>
      <c r="D657" s="149" t="s">
        <v>797</v>
      </c>
      <c r="E657" s="149" t="s">
        <v>953</v>
      </c>
      <c r="F657" s="149" t="s">
        <v>954</v>
      </c>
      <c r="G657" s="149"/>
      <c r="H657" s="149"/>
      <c r="I657" s="149"/>
      <c r="J657" s="149"/>
      <c r="K657" s="128">
        <f>$M$652*'Electricity EFs'!B6</f>
        <v>0.1915817838</v>
      </c>
      <c r="L657" s="149"/>
      <c r="M657" s="149"/>
      <c r="N657" s="149"/>
      <c r="O657" s="188"/>
      <c r="P657" s="146"/>
      <c r="Q657" s="116"/>
      <c r="R657" s="116"/>
      <c r="S657" s="116"/>
      <c r="T657" s="116"/>
      <c r="U657" s="116"/>
      <c r="V657" s="116"/>
      <c r="W657" s="116"/>
      <c r="X657" s="116"/>
      <c r="Y657" s="116"/>
      <c r="Z657" s="116"/>
    </row>
    <row r="658" hidden="1">
      <c r="A658" s="126" t="s">
        <v>819</v>
      </c>
      <c r="B658" s="186" t="s">
        <v>505</v>
      </c>
      <c r="C658" s="187" t="s">
        <v>546</v>
      </c>
      <c r="D658" s="149" t="s">
        <v>797</v>
      </c>
      <c r="E658" s="149" t="s">
        <v>953</v>
      </c>
      <c r="F658" s="149" t="s">
        <v>954</v>
      </c>
      <c r="G658" s="149"/>
      <c r="H658" s="149"/>
      <c r="I658" s="149"/>
      <c r="J658" s="149"/>
      <c r="K658" s="128">
        <f>$M$652*'Electricity EFs'!B7</f>
        <v>1.100216655</v>
      </c>
      <c r="L658" s="149"/>
      <c r="M658" s="149"/>
      <c r="N658" s="149"/>
      <c r="O658" s="188"/>
      <c r="P658" s="146"/>
      <c r="Q658" s="116"/>
      <c r="R658" s="116"/>
      <c r="S658" s="116"/>
      <c r="T658" s="116"/>
      <c r="U658" s="116"/>
      <c r="V658" s="116"/>
      <c r="W658" s="116"/>
      <c r="X658" s="116"/>
      <c r="Y658" s="116"/>
      <c r="Z658" s="116"/>
    </row>
    <row r="659" hidden="1">
      <c r="A659" s="126" t="s">
        <v>820</v>
      </c>
      <c r="B659" s="186" t="s">
        <v>505</v>
      </c>
      <c r="C659" s="187" t="s">
        <v>546</v>
      </c>
      <c r="D659" s="149" t="s">
        <v>797</v>
      </c>
      <c r="E659" s="149" t="s">
        <v>953</v>
      </c>
      <c r="F659" s="149" t="s">
        <v>954</v>
      </c>
      <c r="G659" s="149"/>
      <c r="H659" s="149"/>
      <c r="I659" s="149"/>
      <c r="J659" s="149"/>
      <c r="K659" s="128">
        <f>$M$652*'Electricity EFs'!B8</f>
        <v>2.388457137</v>
      </c>
      <c r="L659" s="149"/>
      <c r="M659" s="149"/>
      <c r="N659" s="149"/>
      <c r="O659" s="188"/>
      <c r="P659" s="146"/>
      <c r="Q659" s="116"/>
      <c r="R659" s="116"/>
      <c r="S659" s="116"/>
      <c r="T659" s="116"/>
      <c r="U659" s="116"/>
      <c r="V659" s="116"/>
      <c r="W659" s="116"/>
      <c r="X659" s="116"/>
      <c r="Y659" s="116"/>
      <c r="Z659" s="116"/>
    </row>
    <row r="660" hidden="1">
      <c r="A660" s="126" t="s">
        <v>821</v>
      </c>
      <c r="B660" s="186" t="s">
        <v>505</v>
      </c>
      <c r="C660" s="187" t="s">
        <v>546</v>
      </c>
      <c r="D660" s="149" t="s">
        <v>797</v>
      </c>
      <c r="E660" s="149" t="s">
        <v>953</v>
      </c>
      <c r="F660" s="149" t="s">
        <v>954</v>
      </c>
      <c r="G660" s="149"/>
      <c r="H660" s="149"/>
      <c r="I660" s="149"/>
      <c r="J660" s="149"/>
      <c r="K660" s="128">
        <f>$M$652*'Electricity EFs'!B9</f>
        <v>0.5022523271</v>
      </c>
      <c r="L660" s="149"/>
      <c r="M660" s="149"/>
      <c r="N660" s="149"/>
      <c r="O660" s="188"/>
      <c r="P660" s="146"/>
      <c r="Q660" s="116"/>
      <c r="R660" s="116"/>
      <c r="S660" s="116"/>
      <c r="T660" s="116"/>
      <c r="U660" s="116"/>
      <c r="V660" s="116"/>
      <c r="W660" s="116"/>
      <c r="X660" s="116"/>
      <c r="Y660" s="116"/>
      <c r="Z660" s="116"/>
    </row>
    <row r="661" hidden="1">
      <c r="A661" s="126" t="s">
        <v>822</v>
      </c>
      <c r="B661" s="186" t="s">
        <v>505</v>
      </c>
      <c r="C661" s="187" t="s">
        <v>546</v>
      </c>
      <c r="D661" s="149" t="s">
        <v>797</v>
      </c>
      <c r="E661" s="149" t="s">
        <v>953</v>
      </c>
      <c r="F661" s="149" t="s">
        <v>954</v>
      </c>
      <c r="G661" s="149"/>
      <c r="H661" s="149"/>
      <c r="I661" s="149"/>
      <c r="J661" s="149"/>
      <c r="K661" s="128">
        <f>$M$652*'Electricity EFs'!B10</f>
        <v>1.916800018</v>
      </c>
      <c r="L661" s="149"/>
      <c r="M661" s="149"/>
      <c r="N661" s="149"/>
      <c r="O661" s="188"/>
      <c r="P661" s="146"/>
      <c r="Q661" s="116"/>
      <c r="R661" s="116"/>
      <c r="S661" s="116"/>
      <c r="T661" s="116"/>
      <c r="U661" s="116"/>
      <c r="V661" s="116"/>
      <c r="W661" s="116"/>
      <c r="X661" s="116"/>
      <c r="Y661" s="116"/>
      <c r="Z661" s="116"/>
    </row>
    <row r="662" hidden="1">
      <c r="A662" s="126" t="s">
        <v>823</v>
      </c>
      <c r="B662" s="186" t="s">
        <v>505</v>
      </c>
      <c r="C662" s="187" t="s">
        <v>546</v>
      </c>
      <c r="D662" s="149" t="s">
        <v>797</v>
      </c>
      <c r="E662" s="149" t="s">
        <v>953</v>
      </c>
      <c r="F662" s="149" t="s">
        <v>954</v>
      </c>
      <c r="G662" s="149"/>
      <c r="H662" s="149"/>
      <c r="I662" s="149"/>
      <c r="J662" s="149"/>
      <c r="K662" s="128">
        <f>$M$652*'Electricity EFs'!B11</f>
        <v>1.199828481</v>
      </c>
      <c r="L662" s="149"/>
      <c r="M662" s="149"/>
      <c r="N662" s="149"/>
      <c r="O662" s="188"/>
      <c r="P662" s="146"/>
      <c r="Q662" s="116"/>
      <c r="R662" s="116"/>
      <c r="S662" s="116"/>
      <c r="T662" s="116"/>
      <c r="U662" s="116"/>
      <c r="V662" s="116"/>
      <c r="W662" s="116"/>
      <c r="X662" s="116"/>
      <c r="Y662" s="116"/>
      <c r="Z662" s="116"/>
    </row>
    <row r="663" hidden="1">
      <c r="A663" s="126" t="s">
        <v>142</v>
      </c>
      <c r="B663" s="186" t="s">
        <v>505</v>
      </c>
      <c r="C663" s="187" t="s">
        <v>546</v>
      </c>
      <c r="D663" s="149" t="s">
        <v>797</v>
      </c>
      <c r="E663" s="149" t="s">
        <v>953</v>
      </c>
      <c r="F663" s="149" t="s">
        <v>954</v>
      </c>
      <c r="G663" s="149"/>
      <c r="H663" s="149"/>
      <c r="I663" s="149"/>
      <c r="J663" s="149"/>
      <c r="K663" s="128">
        <f>$M$652*'Electricity EFs'!B12</f>
        <v>3.576096601</v>
      </c>
      <c r="L663" s="149"/>
      <c r="M663" s="149"/>
      <c r="N663" s="149"/>
      <c r="O663" s="188"/>
      <c r="P663" s="146"/>
      <c r="Q663" s="116"/>
      <c r="R663" s="116"/>
      <c r="S663" s="116"/>
      <c r="T663" s="116"/>
      <c r="U663" s="116"/>
      <c r="V663" s="116"/>
      <c r="W663" s="116"/>
      <c r="X663" s="116"/>
      <c r="Y663" s="116"/>
      <c r="Z663" s="116"/>
    </row>
    <row r="664" hidden="1">
      <c r="A664" s="126" t="s">
        <v>824</v>
      </c>
      <c r="B664" s="186" t="s">
        <v>505</v>
      </c>
      <c r="C664" s="187" t="s">
        <v>546</v>
      </c>
      <c r="D664" s="149" t="s">
        <v>797</v>
      </c>
      <c r="E664" s="149" t="s">
        <v>953</v>
      </c>
      <c r="F664" s="149" t="s">
        <v>954</v>
      </c>
      <c r="G664" s="149"/>
      <c r="H664" s="149"/>
      <c r="I664" s="149"/>
      <c r="J664" s="149"/>
      <c r="K664" s="128">
        <f>$M$652*'Electricity EFs'!B13</f>
        <v>0.6977110362</v>
      </c>
      <c r="L664" s="149"/>
      <c r="M664" s="149"/>
      <c r="N664" s="149"/>
      <c r="O664" s="188"/>
      <c r="P664" s="146"/>
      <c r="Q664" s="116"/>
      <c r="R664" s="116"/>
      <c r="S664" s="116"/>
      <c r="T664" s="116"/>
      <c r="U664" s="116"/>
      <c r="V664" s="116"/>
      <c r="W664" s="116"/>
      <c r="X664" s="116"/>
      <c r="Y664" s="116"/>
      <c r="Z664" s="116"/>
    </row>
    <row r="665" hidden="1">
      <c r="A665" s="126" t="s">
        <v>13</v>
      </c>
      <c r="B665" s="186" t="s">
        <v>505</v>
      </c>
      <c r="C665" s="187" t="s">
        <v>546</v>
      </c>
      <c r="D665" s="149" t="s">
        <v>797</v>
      </c>
      <c r="E665" s="149" t="s">
        <v>953</v>
      </c>
      <c r="F665" s="149" t="s">
        <v>954</v>
      </c>
      <c r="G665" s="149"/>
      <c r="H665" s="149"/>
      <c r="I665" s="149"/>
      <c r="J665" s="149"/>
      <c r="K665" s="128">
        <f>$M$652*'Electricity EFs'!B14</f>
        <v>2.561075436</v>
      </c>
      <c r="L665" s="149"/>
      <c r="M665" s="149"/>
      <c r="N665" s="149"/>
      <c r="O665" s="188"/>
      <c r="P665" s="146"/>
      <c r="Q665" s="116"/>
      <c r="R665" s="116"/>
      <c r="S665" s="116"/>
      <c r="T665" s="116"/>
      <c r="U665" s="116"/>
      <c r="V665" s="116"/>
      <c r="W665" s="116"/>
      <c r="X665" s="116"/>
      <c r="Y665" s="116"/>
      <c r="Z665" s="116"/>
    </row>
    <row r="666" hidden="1">
      <c r="A666" s="149" t="s">
        <v>982</v>
      </c>
      <c r="B666" s="186" t="s">
        <v>505</v>
      </c>
      <c r="C666" s="187" t="s">
        <v>549</v>
      </c>
      <c r="D666" s="149" t="s">
        <v>797</v>
      </c>
      <c r="E666" s="149" t="s">
        <v>953</v>
      </c>
      <c r="F666" s="149" t="s">
        <v>954</v>
      </c>
      <c r="G666" s="149" t="s">
        <v>955</v>
      </c>
      <c r="H666" s="149">
        <v>0.8</v>
      </c>
      <c r="I666" s="149" t="s">
        <v>956</v>
      </c>
      <c r="J666" s="184" t="s">
        <v>983</v>
      </c>
      <c r="K666" s="143"/>
      <c r="L666" s="149"/>
      <c r="M666" s="149">
        <f>1.99/0.8</f>
        <v>2.4875</v>
      </c>
      <c r="N666" s="149" t="s">
        <v>958</v>
      </c>
      <c r="O666" s="125" t="s">
        <v>961</v>
      </c>
      <c r="P666" s="146" t="s">
        <v>953</v>
      </c>
      <c r="Q666" s="116"/>
      <c r="R666" s="116"/>
      <c r="S666" s="116"/>
      <c r="T666" s="116"/>
      <c r="U666" s="116"/>
      <c r="V666" s="116"/>
      <c r="W666" s="116"/>
      <c r="X666" s="116"/>
      <c r="Y666" s="116"/>
      <c r="Z666" s="116"/>
    </row>
    <row r="667" hidden="1">
      <c r="A667" s="126" t="s">
        <v>98</v>
      </c>
      <c r="B667" s="186" t="s">
        <v>505</v>
      </c>
      <c r="C667" s="187" t="s">
        <v>549</v>
      </c>
      <c r="D667" s="149" t="s">
        <v>797</v>
      </c>
      <c r="E667" s="149" t="s">
        <v>953</v>
      </c>
      <c r="F667" s="149" t="s">
        <v>954</v>
      </c>
      <c r="G667" s="149"/>
      <c r="H667" s="149"/>
      <c r="I667" s="149"/>
      <c r="J667" s="149"/>
      <c r="K667" s="128">
        <f>$M$666*'Electricity EFs'!B2</f>
        <v>2.07828968</v>
      </c>
      <c r="L667" s="149"/>
      <c r="M667" s="149"/>
      <c r="N667" s="149"/>
      <c r="O667" s="188"/>
      <c r="P667" s="146"/>
      <c r="Q667" s="116"/>
      <c r="R667" s="116"/>
      <c r="S667" s="116"/>
      <c r="T667" s="116"/>
      <c r="U667" s="116"/>
      <c r="V667" s="116"/>
      <c r="W667" s="116"/>
      <c r="X667" s="116"/>
      <c r="Y667" s="116"/>
      <c r="Z667" s="116"/>
    </row>
    <row r="668" hidden="1">
      <c r="A668" s="126" t="s">
        <v>816</v>
      </c>
      <c r="B668" s="186" t="s">
        <v>505</v>
      </c>
      <c r="C668" s="187" t="s">
        <v>549</v>
      </c>
      <c r="D668" s="149" t="s">
        <v>797</v>
      </c>
      <c r="E668" s="149" t="s">
        <v>953</v>
      </c>
      <c r="F668" s="149" t="s">
        <v>954</v>
      </c>
      <c r="G668" s="149"/>
      <c r="H668" s="149"/>
      <c r="I668" s="149"/>
      <c r="J668" s="149"/>
      <c r="K668" s="128">
        <f>$M$666*'Electricity EFs'!B3</f>
        <v>1.565338068</v>
      </c>
      <c r="L668" s="149"/>
      <c r="M668" s="149"/>
      <c r="N668" s="149"/>
      <c r="O668" s="188"/>
      <c r="P668" s="146"/>
      <c r="Q668" s="116"/>
      <c r="R668" s="116"/>
      <c r="S668" s="116"/>
      <c r="T668" s="116"/>
      <c r="U668" s="116"/>
      <c r="V668" s="116"/>
      <c r="W668" s="116"/>
      <c r="X668" s="116"/>
      <c r="Y668" s="116"/>
      <c r="Z668" s="116"/>
    </row>
    <row r="669" hidden="1">
      <c r="A669" s="126" t="s">
        <v>28</v>
      </c>
      <c r="B669" s="186" t="s">
        <v>505</v>
      </c>
      <c r="C669" s="187" t="s">
        <v>549</v>
      </c>
      <c r="D669" s="149" t="s">
        <v>797</v>
      </c>
      <c r="E669" s="149" t="s">
        <v>953</v>
      </c>
      <c r="F669" s="149" t="s">
        <v>954</v>
      </c>
      <c r="G669" s="149"/>
      <c r="H669" s="149"/>
      <c r="I669" s="149"/>
      <c r="J669" s="149"/>
      <c r="K669" s="128">
        <f>$M$666*'Electricity EFs'!B4</f>
        <v>1.683877931</v>
      </c>
      <c r="L669" s="149"/>
      <c r="M669" s="149"/>
      <c r="N669" s="149"/>
      <c r="O669" s="188"/>
      <c r="P669" s="146"/>
      <c r="Q669" s="116"/>
      <c r="R669" s="116"/>
      <c r="S669" s="116"/>
      <c r="T669" s="116"/>
      <c r="U669" s="116"/>
      <c r="V669" s="116"/>
      <c r="W669" s="116"/>
      <c r="X669" s="116"/>
      <c r="Y669" s="116"/>
      <c r="Z669" s="116"/>
    </row>
    <row r="670" hidden="1">
      <c r="A670" s="126" t="s">
        <v>817</v>
      </c>
      <c r="B670" s="186" t="s">
        <v>505</v>
      </c>
      <c r="C670" s="187" t="s">
        <v>549</v>
      </c>
      <c r="D670" s="149" t="s">
        <v>797</v>
      </c>
      <c r="E670" s="149" t="s">
        <v>953</v>
      </c>
      <c r="F670" s="149" t="s">
        <v>954</v>
      </c>
      <c r="G670" s="149"/>
      <c r="H670" s="149"/>
      <c r="I670" s="149"/>
      <c r="J670" s="149"/>
      <c r="K670" s="128">
        <f>$M$666*'Electricity EFs'!B5</f>
        <v>1.646388817</v>
      </c>
      <c r="L670" s="149"/>
      <c r="M670" s="149"/>
      <c r="N670" s="149"/>
      <c r="O670" s="188"/>
      <c r="P670" s="146"/>
      <c r="Q670" s="116"/>
      <c r="R670" s="116"/>
      <c r="S670" s="116"/>
      <c r="T670" s="116"/>
      <c r="U670" s="116"/>
      <c r="V670" s="116"/>
      <c r="W670" s="116"/>
      <c r="X670" s="116"/>
      <c r="Y670" s="116"/>
      <c r="Z670" s="116"/>
    </row>
    <row r="671" hidden="1">
      <c r="A671" s="126" t="s">
        <v>818</v>
      </c>
      <c r="B671" s="186" t="s">
        <v>505</v>
      </c>
      <c r="C671" s="187" t="s">
        <v>549</v>
      </c>
      <c r="D671" s="149" t="s">
        <v>797</v>
      </c>
      <c r="E671" s="149" t="s">
        <v>953</v>
      </c>
      <c r="F671" s="149" t="s">
        <v>954</v>
      </c>
      <c r="G671" s="149"/>
      <c r="H671" s="149"/>
      <c r="I671" s="149"/>
      <c r="J671" s="149"/>
      <c r="K671" s="128">
        <f>$M$666*'Electricity EFs'!B6</f>
        <v>0.1915817838</v>
      </c>
      <c r="L671" s="149"/>
      <c r="M671" s="149"/>
      <c r="N671" s="149"/>
      <c r="O671" s="188"/>
      <c r="P671" s="146"/>
      <c r="Q671" s="116"/>
      <c r="R671" s="116"/>
      <c r="S671" s="116"/>
      <c r="T671" s="116"/>
      <c r="U671" s="116"/>
      <c r="V671" s="116"/>
      <c r="W671" s="116"/>
      <c r="X671" s="116"/>
      <c r="Y671" s="116"/>
      <c r="Z671" s="116"/>
    </row>
    <row r="672" hidden="1">
      <c r="A672" s="126" t="s">
        <v>819</v>
      </c>
      <c r="B672" s="186" t="s">
        <v>505</v>
      </c>
      <c r="C672" s="187" t="s">
        <v>549</v>
      </c>
      <c r="D672" s="149" t="s">
        <v>797</v>
      </c>
      <c r="E672" s="149" t="s">
        <v>953</v>
      </c>
      <c r="F672" s="149" t="s">
        <v>954</v>
      </c>
      <c r="G672" s="149"/>
      <c r="H672" s="149"/>
      <c r="I672" s="149"/>
      <c r="J672" s="149"/>
      <c r="K672" s="128">
        <f>$M$666*'Electricity EFs'!B7</f>
        <v>1.100216655</v>
      </c>
      <c r="L672" s="149"/>
      <c r="M672" s="149"/>
      <c r="N672" s="149"/>
      <c r="O672" s="188"/>
      <c r="P672" s="146"/>
      <c r="Q672" s="116"/>
      <c r="R672" s="116"/>
      <c r="S672" s="116"/>
      <c r="T672" s="116"/>
      <c r="U672" s="116"/>
      <c r="V672" s="116"/>
      <c r="W672" s="116"/>
      <c r="X672" s="116"/>
      <c r="Y672" s="116"/>
      <c r="Z672" s="116"/>
    </row>
    <row r="673" hidden="1">
      <c r="A673" s="126" t="s">
        <v>820</v>
      </c>
      <c r="B673" s="186" t="s">
        <v>505</v>
      </c>
      <c r="C673" s="187" t="s">
        <v>549</v>
      </c>
      <c r="D673" s="149" t="s">
        <v>797</v>
      </c>
      <c r="E673" s="149" t="s">
        <v>953</v>
      </c>
      <c r="F673" s="149" t="s">
        <v>954</v>
      </c>
      <c r="G673" s="149"/>
      <c r="H673" s="149"/>
      <c r="I673" s="149"/>
      <c r="J673" s="149"/>
      <c r="K673" s="128">
        <f>$M$666*'Electricity EFs'!B8</f>
        <v>2.388457137</v>
      </c>
      <c r="L673" s="149"/>
      <c r="M673" s="149"/>
      <c r="N673" s="149"/>
      <c r="O673" s="188"/>
      <c r="P673" s="146"/>
      <c r="Q673" s="116"/>
      <c r="R673" s="116"/>
      <c r="S673" s="116"/>
      <c r="T673" s="116"/>
      <c r="U673" s="116"/>
      <c r="V673" s="116"/>
      <c r="W673" s="116"/>
      <c r="X673" s="116"/>
      <c r="Y673" s="116"/>
      <c r="Z673" s="116"/>
    </row>
    <row r="674" hidden="1">
      <c r="A674" s="126" t="s">
        <v>821</v>
      </c>
      <c r="B674" s="186" t="s">
        <v>505</v>
      </c>
      <c r="C674" s="187" t="s">
        <v>549</v>
      </c>
      <c r="D674" s="149" t="s">
        <v>797</v>
      </c>
      <c r="E674" s="149" t="s">
        <v>953</v>
      </c>
      <c r="F674" s="149" t="s">
        <v>954</v>
      </c>
      <c r="G674" s="149"/>
      <c r="H674" s="149"/>
      <c r="I674" s="149"/>
      <c r="J674" s="149"/>
      <c r="K674" s="128">
        <f>$M$666*'Electricity EFs'!B9</f>
        <v>0.5022523271</v>
      </c>
      <c r="L674" s="149"/>
      <c r="M674" s="149"/>
      <c r="N674" s="149"/>
      <c r="O674" s="188"/>
      <c r="P674" s="146"/>
      <c r="Q674" s="116"/>
      <c r="R674" s="116"/>
      <c r="S674" s="116"/>
      <c r="T674" s="116"/>
      <c r="U674" s="116"/>
      <c r="V674" s="116"/>
      <c r="W674" s="116"/>
      <c r="X674" s="116"/>
      <c r="Y674" s="116"/>
      <c r="Z674" s="116"/>
    </row>
    <row r="675" hidden="1">
      <c r="A675" s="126" t="s">
        <v>822</v>
      </c>
      <c r="B675" s="186" t="s">
        <v>505</v>
      </c>
      <c r="C675" s="187" t="s">
        <v>549</v>
      </c>
      <c r="D675" s="149" t="s">
        <v>797</v>
      </c>
      <c r="E675" s="149" t="s">
        <v>953</v>
      </c>
      <c r="F675" s="149" t="s">
        <v>954</v>
      </c>
      <c r="G675" s="149"/>
      <c r="H675" s="149"/>
      <c r="I675" s="149"/>
      <c r="J675" s="149"/>
      <c r="K675" s="128">
        <f>$M$666*'Electricity EFs'!B10</f>
        <v>1.916800018</v>
      </c>
      <c r="L675" s="149"/>
      <c r="M675" s="149"/>
      <c r="N675" s="149"/>
      <c r="O675" s="188"/>
      <c r="P675" s="146"/>
      <c r="Q675" s="116"/>
      <c r="R675" s="116"/>
      <c r="S675" s="116"/>
      <c r="T675" s="116"/>
      <c r="U675" s="116"/>
      <c r="V675" s="116"/>
      <c r="W675" s="116"/>
      <c r="X675" s="116"/>
      <c r="Y675" s="116"/>
      <c r="Z675" s="116"/>
    </row>
    <row r="676" hidden="1">
      <c r="A676" s="126" t="s">
        <v>823</v>
      </c>
      <c r="B676" s="186" t="s">
        <v>505</v>
      </c>
      <c r="C676" s="187" t="s">
        <v>549</v>
      </c>
      <c r="D676" s="149" t="s">
        <v>797</v>
      </c>
      <c r="E676" s="149" t="s">
        <v>953</v>
      </c>
      <c r="F676" s="149" t="s">
        <v>954</v>
      </c>
      <c r="G676" s="149"/>
      <c r="H676" s="149"/>
      <c r="I676" s="149"/>
      <c r="J676" s="149"/>
      <c r="K676" s="128">
        <f>$M$666*'Electricity EFs'!B11</f>
        <v>1.199828481</v>
      </c>
      <c r="L676" s="149"/>
      <c r="M676" s="149"/>
      <c r="N676" s="149"/>
      <c r="O676" s="188"/>
      <c r="P676" s="146"/>
      <c r="Q676" s="116"/>
      <c r="R676" s="116"/>
      <c r="S676" s="116"/>
      <c r="T676" s="116"/>
      <c r="U676" s="116"/>
      <c r="V676" s="116"/>
      <c r="W676" s="116"/>
      <c r="X676" s="116"/>
      <c r="Y676" s="116"/>
      <c r="Z676" s="116"/>
    </row>
    <row r="677" hidden="1">
      <c r="A677" s="126" t="s">
        <v>142</v>
      </c>
      <c r="B677" s="186" t="s">
        <v>505</v>
      </c>
      <c r="C677" s="187" t="s">
        <v>549</v>
      </c>
      <c r="D677" s="149" t="s">
        <v>797</v>
      </c>
      <c r="E677" s="149" t="s">
        <v>953</v>
      </c>
      <c r="F677" s="149" t="s">
        <v>954</v>
      </c>
      <c r="G677" s="149"/>
      <c r="H677" s="149"/>
      <c r="I677" s="149"/>
      <c r="J677" s="149"/>
      <c r="K677" s="128">
        <f>$M$666*'Electricity EFs'!B12</f>
        <v>3.576096601</v>
      </c>
      <c r="L677" s="149"/>
      <c r="M677" s="149"/>
      <c r="N677" s="149"/>
      <c r="O677" s="188"/>
      <c r="P677" s="146"/>
      <c r="Q677" s="116"/>
      <c r="R677" s="116"/>
      <c r="S677" s="116"/>
      <c r="T677" s="116"/>
      <c r="U677" s="116"/>
      <c r="V677" s="116"/>
      <c r="W677" s="116"/>
      <c r="X677" s="116"/>
      <c r="Y677" s="116"/>
      <c r="Z677" s="116"/>
    </row>
    <row r="678" hidden="1">
      <c r="A678" s="126" t="s">
        <v>824</v>
      </c>
      <c r="B678" s="186" t="s">
        <v>505</v>
      </c>
      <c r="C678" s="187" t="s">
        <v>549</v>
      </c>
      <c r="D678" s="149" t="s">
        <v>797</v>
      </c>
      <c r="E678" s="149" t="s">
        <v>953</v>
      </c>
      <c r="F678" s="149" t="s">
        <v>954</v>
      </c>
      <c r="G678" s="149"/>
      <c r="H678" s="149"/>
      <c r="I678" s="149"/>
      <c r="J678" s="149"/>
      <c r="K678" s="128">
        <f>$M$666*'Electricity EFs'!B13</f>
        <v>0.6977110362</v>
      </c>
      <c r="L678" s="149"/>
      <c r="M678" s="149"/>
      <c r="N678" s="149"/>
      <c r="O678" s="188"/>
      <c r="P678" s="146"/>
      <c r="Q678" s="116"/>
      <c r="R678" s="116"/>
      <c r="S678" s="116"/>
      <c r="T678" s="116"/>
      <c r="U678" s="116"/>
      <c r="V678" s="116"/>
      <c r="W678" s="116"/>
      <c r="X678" s="116"/>
      <c r="Y678" s="116"/>
      <c r="Z678" s="116"/>
    </row>
    <row r="679" hidden="1">
      <c r="A679" s="126" t="s">
        <v>13</v>
      </c>
      <c r="B679" s="186" t="s">
        <v>505</v>
      </c>
      <c r="C679" s="187" t="s">
        <v>549</v>
      </c>
      <c r="D679" s="149" t="s">
        <v>797</v>
      </c>
      <c r="E679" s="149" t="s">
        <v>953</v>
      </c>
      <c r="F679" s="149" t="s">
        <v>954</v>
      </c>
      <c r="G679" s="149"/>
      <c r="H679" s="149"/>
      <c r="I679" s="149"/>
      <c r="J679" s="149"/>
      <c r="K679" s="128">
        <f>$M$666*'Electricity EFs'!B14</f>
        <v>2.561075436</v>
      </c>
      <c r="L679" s="149"/>
      <c r="M679" s="149"/>
      <c r="N679" s="149"/>
      <c r="O679" s="188"/>
      <c r="P679" s="146"/>
      <c r="Q679" s="116"/>
      <c r="R679" s="116"/>
      <c r="S679" s="116"/>
      <c r="T679" s="116"/>
      <c r="U679" s="116"/>
      <c r="V679" s="116"/>
      <c r="W679" s="116"/>
      <c r="X679" s="116"/>
      <c r="Y679" s="116"/>
      <c r="Z679" s="116"/>
    </row>
    <row r="680" hidden="1">
      <c r="A680" s="149" t="s">
        <v>984</v>
      </c>
      <c r="B680" s="186" t="s">
        <v>505</v>
      </c>
      <c r="C680" s="187" t="s">
        <v>555</v>
      </c>
      <c r="D680" s="149" t="s">
        <v>797</v>
      </c>
      <c r="E680" s="149" t="s">
        <v>953</v>
      </c>
      <c r="F680" s="149" t="s">
        <v>954</v>
      </c>
      <c r="G680" s="149" t="s">
        <v>955</v>
      </c>
      <c r="H680" s="149">
        <v>0.8</v>
      </c>
      <c r="I680" s="149" t="s">
        <v>956</v>
      </c>
      <c r="J680" s="184" t="s">
        <v>985</v>
      </c>
      <c r="K680" s="143"/>
      <c r="L680" s="149"/>
      <c r="M680" s="149">
        <f>1.99/0.8</f>
        <v>2.4875</v>
      </c>
      <c r="N680" s="149" t="s">
        <v>958</v>
      </c>
      <c r="O680" s="125" t="s">
        <v>961</v>
      </c>
      <c r="P680" s="146" t="s">
        <v>953</v>
      </c>
      <c r="Q680" s="116"/>
      <c r="R680" s="116"/>
      <c r="S680" s="116"/>
      <c r="T680" s="116"/>
      <c r="U680" s="116"/>
      <c r="V680" s="116"/>
      <c r="W680" s="116"/>
      <c r="X680" s="116"/>
      <c r="Y680" s="116"/>
      <c r="Z680" s="116"/>
    </row>
    <row r="681" hidden="1">
      <c r="A681" s="126" t="s">
        <v>98</v>
      </c>
      <c r="B681" s="186" t="s">
        <v>505</v>
      </c>
      <c r="C681" s="187" t="s">
        <v>555</v>
      </c>
      <c r="D681" s="149" t="s">
        <v>797</v>
      </c>
      <c r="E681" s="149" t="s">
        <v>953</v>
      </c>
      <c r="F681" s="149" t="s">
        <v>954</v>
      </c>
      <c r="G681" s="149"/>
      <c r="H681" s="149"/>
      <c r="I681" s="149"/>
      <c r="J681" s="149"/>
      <c r="K681" s="128">
        <f>$M$680*'Electricity EFs'!B2</f>
        <v>2.07828968</v>
      </c>
      <c r="L681" s="149"/>
      <c r="M681" s="149"/>
      <c r="N681" s="149"/>
      <c r="O681" s="188"/>
      <c r="P681" s="146"/>
      <c r="Q681" s="116"/>
      <c r="R681" s="116"/>
      <c r="S681" s="116"/>
      <c r="T681" s="116"/>
      <c r="U681" s="116"/>
      <c r="V681" s="116"/>
      <c r="W681" s="116"/>
      <c r="X681" s="116"/>
      <c r="Y681" s="116"/>
      <c r="Z681" s="116"/>
    </row>
    <row r="682" hidden="1">
      <c r="A682" s="126" t="s">
        <v>816</v>
      </c>
      <c r="B682" s="186" t="s">
        <v>505</v>
      </c>
      <c r="C682" s="187" t="s">
        <v>555</v>
      </c>
      <c r="D682" s="149" t="s">
        <v>797</v>
      </c>
      <c r="E682" s="149" t="s">
        <v>953</v>
      </c>
      <c r="F682" s="149" t="s">
        <v>954</v>
      </c>
      <c r="G682" s="149"/>
      <c r="H682" s="149"/>
      <c r="I682" s="149"/>
      <c r="J682" s="149"/>
      <c r="K682" s="128">
        <f>$M$680*'Electricity EFs'!B3</f>
        <v>1.565338068</v>
      </c>
      <c r="L682" s="149"/>
      <c r="M682" s="149"/>
      <c r="N682" s="149"/>
      <c r="O682" s="188"/>
      <c r="P682" s="146"/>
      <c r="Q682" s="116"/>
      <c r="R682" s="116"/>
      <c r="S682" s="116"/>
      <c r="T682" s="116"/>
      <c r="U682" s="116"/>
      <c r="V682" s="116"/>
      <c r="W682" s="116"/>
      <c r="X682" s="116"/>
      <c r="Y682" s="116"/>
      <c r="Z682" s="116"/>
    </row>
    <row r="683" hidden="1">
      <c r="A683" s="126" t="s">
        <v>28</v>
      </c>
      <c r="B683" s="186" t="s">
        <v>505</v>
      </c>
      <c r="C683" s="187" t="s">
        <v>555</v>
      </c>
      <c r="D683" s="149" t="s">
        <v>797</v>
      </c>
      <c r="E683" s="149" t="s">
        <v>953</v>
      </c>
      <c r="F683" s="149" t="s">
        <v>954</v>
      </c>
      <c r="G683" s="149"/>
      <c r="H683" s="149"/>
      <c r="I683" s="149"/>
      <c r="J683" s="149"/>
      <c r="K683" s="128">
        <f>$M$680*'Electricity EFs'!B4</f>
        <v>1.683877931</v>
      </c>
      <c r="L683" s="149"/>
      <c r="M683" s="149"/>
      <c r="N683" s="149"/>
      <c r="O683" s="188"/>
      <c r="P683" s="146"/>
      <c r="Q683" s="116"/>
      <c r="R683" s="116"/>
      <c r="S683" s="116"/>
      <c r="T683" s="116"/>
      <c r="U683" s="116"/>
      <c r="V683" s="116"/>
      <c r="W683" s="116"/>
      <c r="X683" s="116"/>
      <c r="Y683" s="116"/>
      <c r="Z683" s="116"/>
    </row>
    <row r="684" hidden="1">
      <c r="A684" s="126" t="s">
        <v>817</v>
      </c>
      <c r="B684" s="186" t="s">
        <v>505</v>
      </c>
      <c r="C684" s="187" t="s">
        <v>555</v>
      </c>
      <c r="D684" s="149" t="s">
        <v>797</v>
      </c>
      <c r="E684" s="149" t="s">
        <v>953</v>
      </c>
      <c r="F684" s="149" t="s">
        <v>954</v>
      </c>
      <c r="G684" s="149"/>
      <c r="H684" s="149"/>
      <c r="I684" s="149"/>
      <c r="J684" s="149"/>
      <c r="K684" s="128">
        <f>$M$680*'Electricity EFs'!B5</f>
        <v>1.646388817</v>
      </c>
      <c r="L684" s="149"/>
      <c r="M684" s="149"/>
      <c r="N684" s="149"/>
      <c r="O684" s="188"/>
      <c r="P684" s="146"/>
      <c r="Q684" s="116"/>
      <c r="R684" s="116"/>
      <c r="S684" s="116"/>
      <c r="T684" s="116"/>
      <c r="U684" s="116"/>
      <c r="V684" s="116"/>
      <c r="W684" s="116"/>
      <c r="X684" s="116"/>
      <c r="Y684" s="116"/>
      <c r="Z684" s="116"/>
    </row>
    <row r="685" hidden="1">
      <c r="A685" s="126" t="s">
        <v>818</v>
      </c>
      <c r="B685" s="186" t="s">
        <v>505</v>
      </c>
      <c r="C685" s="187" t="s">
        <v>555</v>
      </c>
      <c r="D685" s="149" t="s">
        <v>797</v>
      </c>
      <c r="E685" s="149" t="s">
        <v>953</v>
      </c>
      <c r="F685" s="149" t="s">
        <v>954</v>
      </c>
      <c r="G685" s="149"/>
      <c r="H685" s="149"/>
      <c r="I685" s="149"/>
      <c r="J685" s="149"/>
      <c r="K685" s="128">
        <f>$M$680*'Electricity EFs'!B6</f>
        <v>0.1915817838</v>
      </c>
      <c r="L685" s="149"/>
      <c r="M685" s="149"/>
      <c r="N685" s="149"/>
      <c r="O685" s="188"/>
      <c r="P685" s="146"/>
      <c r="Q685" s="116"/>
      <c r="R685" s="116"/>
      <c r="S685" s="116"/>
      <c r="T685" s="116"/>
      <c r="U685" s="116"/>
      <c r="V685" s="116"/>
      <c r="W685" s="116"/>
      <c r="X685" s="116"/>
      <c r="Y685" s="116"/>
      <c r="Z685" s="116"/>
    </row>
    <row r="686" hidden="1">
      <c r="A686" s="126" t="s">
        <v>819</v>
      </c>
      <c r="B686" s="186" t="s">
        <v>505</v>
      </c>
      <c r="C686" s="187" t="s">
        <v>555</v>
      </c>
      <c r="D686" s="149" t="s">
        <v>797</v>
      </c>
      <c r="E686" s="149" t="s">
        <v>953</v>
      </c>
      <c r="F686" s="149" t="s">
        <v>954</v>
      </c>
      <c r="G686" s="149"/>
      <c r="H686" s="149"/>
      <c r="I686" s="149"/>
      <c r="J686" s="149"/>
      <c r="K686" s="128">
        <f>$M$680*'Electricity EFs'!B7</f>
        <v>1.100216655</v>
      </c>
      <c r="L686" s="149"/>
      <c r="M686" s="149"/>
      <c r="N686" s="149"/>
      <c r="O686" s="188"/>
      <c r="P686" s="146"/>
      <c r="Q686" s="116"/>
      <c r="R686" s="116"/>
      <c r="S686" s="116"/>
      <c r="T686" s="116"/>
      <c r="U686" s="116"/>
      <c r="V686" s="116"/>
      <c r="W686" s="116"/>
      <c r="X686" s="116"/>
      <c r="Y686" s="116"/>
      <c r="Z686" s="116"/>
    </row>
    <row r="687" hidden="1">
      <c r="A687" s="126" t="s">
        <v>820</v>
      </c>
      <c r="B687" s="186" t="s">
        <v>505</v>
      </c>
      <c r="C687" s="187" t="s">
        <v>555</v>
      </c>
      <c r="D687" s="149" t="s">
        <v>797</v>
      </c>
      <c r="E687" s="149" t="s">
        <v>953</v>
      </c>
      <c r="F687" s="149" t="s">
        <v>954</v>
      </c>
      <c r="G687" s="149"/>
      <c r="H687" s="149"/>
      <c r="I687" s="149"/>
      <c r="J687" s="149"/>
      <c r="K687" s="128">
        <f>$M$680*'Electricity EFs'!B8</f>
        <v>2.388457137</v>
      </c>
      <c r="L687" s="149"/>
      <c r="M687" s="149"/>
      <c r="N687" s="149"/>
      <c r="O687" s="188"/>
      <c r="P687" s="146"/>
      <c r="Q687" s="116"/>
      <c r="R687" s="116"/>
      <c r="S687" s="116"/>
      <c r="T687" s="116"/>
      <c r="U687" s="116"/>
      <c r="V687" s="116"/>
      <c r="W687" s="116"/>
      <c r="X687" s="116"/>
      <c r="Y687" s="116"/>
      <c r="Z687" s="116"/>
    </row>
    <row r="688" hidden="1">
      <c r="A688" s="126" t="s">
        <v>821</v>
      </c>
      <c r="B688" s="186" t="s">
        <v>505</v>
      </c>
      <c r="C688" s="187" t="s">
        <v>555</v>
      </c>
      <c r="D688" s="149" t="s">
        <v>797</v>
      </c>
      <c r="E688" s="149" t="s">
        <v>953</v>
      </c>
      <c r="F688" s="149" t="s">
        <v>954</v>
      </c>
      <c r="G688" s="149"/>
      <c r="H688" s="149"/>
      <c r="I688" s="149"/>
      <c r="J688" s="149"/>
      <c r="K688" s="128">
        <f>$M$680*'Electricity EFs'!B9</f>
        <v>0.5022523271</v>
      </c>
      <c r="L688" s="149"/>
      <c r="M688" s="149"/>
      <c r="N688" s="149"/>
      <c r="O688" s="188"/>
      <c r="P688" s="146"/>
      <c r="Q688" s="116"/>
      <c r="R688" s="116"/>
      <c r="S688" s="116"/>
      <c r="T688" s="116"/>
      <c r="U688" s="116"/>
      <c r="V688" s="116"/>
      <c r="W688" s="116"/>
      <c r="X688" s="116"/>
      <c r="Y688" s="116"/>
      <c r="Z688" s="116"/>
    </row>
    <row r="689" hidden="1">
      <c r="A689" s="126" t="s">
        <v>822</v>
      </c>
      <c r="B689" s="186" t="s">
        <v>505</v>
      </c>
      <c r="C689" s="187" t="s">
        <v>555</v>
      </c>
      <c r="D689" s="149" t="s">
        <v>797</v>
      </c>
      <c r="E689" s="149" t="s">
        <v>953</v>
      </c>
      <c r="F689" s="149" t="s">
        <v>954</v>
      </c>
      <c r="G689" s="149"/>
      <c r="H689" s="149"/>
      <c r="I689" s="149"/>
      <c r="J689" s="149"/>
      <c r="K689" s="128">
        <f>$M$680*'Electricity EFs'!B10</f>
        <v>1.916800018</v>
      </c>
      <c r="L689" s="149"/>
      <c r="M689" s="149"/>
      <c r="N689" s="149"/>
      <c r="O689" s="188"/>
      <c r="P689" s="146"/>
      <c r="Q689" s="116"/>
      <c r="R689" s="116"/>
      <c r="S689" s="116"/>
      <c r="T689" s="116"/>
      <c r="U689" s="116"/>
      <c r="V689" s="116"/>
      <c r="W689" s="116"/>
      <c r="X689" s="116"/>
      <c r="Y689" s="116"/>
      <c r="Z689" s="116"/>
    </row>
    <row r="690" hidden="1">
      <c r="A690" s="126" t="s">
        <v>823</v>
      </c>
      <c r="B690" s="186" t="s">
        <v>505</v>
      </c>
      <c r="C690" s="187" t="s">
        <v>555</v>
      </c>
      <c r="D690" s="149" t="s">
        <v>797</v>
      </c>
      <c r="E690" s="149" t="s">
        <v>953</v>
      </c>
      <c r="F690" s="149" t="s">
        <v>954</v>
      </c>
      <c r="G690" s="149"/>
      <c r="H690" s="149"/>
      <c r="I690" s="149"/>
      <c r="J690" s="149"/>
      <c r="K690" s="128">
        <f>$M$680*'Electricity EFs'!B11</f>
        <v>1.199828481</v>
      </c>
      <c r="L690" s="149"/>
      <c r="M690" s="149"/>
      <c r="N690" s="149"/>
      <c r="O690" s="188"/>
      <c r="P690" s="146"/>
      <c r="Q690" s="116"/>
      <c r="R690" s="116"/>
      <c r="S690" s="116"/>
      <c r="T690" s="116"/>
      <c r="U690" s="116"/>
      <c r="V690" s="116"/>
      <c r="W690" s="116"/>
      <c r="X690" s="116"/>
      <c r="Y690" s="116"/>
      <c r="Z690" s="116"/>
    </row>
    <row r="691" hidden="1">
      <c r="A691" s="126" t="s">
        <v>142</v>
      </c>
      <c r="B691" s="186" t="s">
        <v>505</v>
      </c>
      <c r="C691" s="187" t="s">
        <v>555</v>
      </c>
      <c r="D691" s="149" t="s">
        <v>797</v>
      </c>
      <c r="E691" s="149" t="s">
        <v>953</v>
      </c>
      <c r="F691" s="149" t="s">
        <v>954</v>
      </c>
      <c r="G691" s="149"/>
      <c r="H691" s="149"/>
      <c r="I691" s="149"/>
      <c r="J691" s="149"/>
      <c r="K691" s="128">
        <f>$M$680*'Electricity EFs'!B12</f>
        <v>3.576096601</v>
      </c>
      <c r="L691" s="149"/>
      <c r="M691" s="149"/>
      <c r="N691" s="149"/>
      <c r="O691" s="188"/>
      <c r="P691" s="146"/>
      <c r="Q691" s="116"/>
      <c r="R691" s="116"/>
      <c r="S691" s="116"/>
      <c r="T691" s="116"/>
      <c r="U691" s="116"/>
      <c r="V691" s="116"/>
      <c r="W691" s="116"/>
      <c r="X691" s="116"/>
      <c r="Y691" s="116"/>
      <c r="Z691" s="116"/>
    </row>
    <row r="692" hidden="1">
      <c r="A692" s="126" t="s">
        <v>824</v>
      </c>
      <c r="B692" s="186" t="s">
        <v>505</v>
      </c>
      <c r="C692" s="187" t="s">
        <v>555</v>
      </c>
      <c r="D692" s="149" t="s">
        <v>797</v>
      </c>
      <c r="E692" s="149" t="s">
        <v>953</v>
      </c>
      <c r="F692" s="149" t="s">
        <v>954</v>
      </c>
      <c r="G692" s="149"/>
      <c r="H692" s="149"/>
      <c r="I692" s="149"/>
      <c r="J692" s="149"/>
      <c r="K692" s="128">
        <f>$M$680*'Electricity EFs'!B13</f>
        <v>0.6977110362</v>
      </c>
      <c r="L692" s="149"/>
      <c r="M692" s="149"/>
      <c r="N692" s="149"/>
      <c r="O692" s="188"/>
      <c r="P692" s="146"/>
      <c r="Q692" s="116"/>
      <c r="R692" s="116"/>
      <c r="S692" s="116"/>
      <c r="T692" s="116"/>
      <c r="U692" s="116"/>
      <c r="V692" s="116"/>
      <c r="W692" s="116"/>
      <c r="X692" s="116"/>
      <c r="Y692" s="116"/>
      <c r="Z692" s="116"/>
    </row>
    <row r="693" hidden="1">
      <c r="A693" s="126" t="s">
        <v>13</v>
      </c>
      <c r="B693" s="186" t="s">
        <v>505</v>
      </c>
      <c r="C693" s="187" t="s">
        <v>555</v>
      </c>
      <c r="D693" s="149" t="s">
        <v>797</v>
      </c>
      <c r="E693" s="149" t="s">
        <v>953</v>
      </c>
      <c r="F693" s="149" t="s">
        <v>954</v>
      </c>
      <c r="G693" s="149"/>
      <c r="H693" s="149"/>
      <c r="I693" s="149"/>
      <c r="J693" s="149"/>
      <c r="K693" s="128">
        <f>$M$680*'Electricity EFs'!B14</f>
        <v>2.561075436</v>
      </c>
      <c r="L693" s="149"/>
      <c r="M693" s="149"/>
      <c r="N693" s="149"/>
      <c r="O693" s="188"/>
      <c r="P693" s="146"/>
      <c r="Q693" s="116"/>
      <c r="R693" s="116"/>
      <c r="S693" s="116"/>
      <c r="T693" s="116"/>
      <c r="U693" s="116"/>
      <c r="V693" s="116"/>
      <c r="W693" s="116"/>
      <c r="X693" s="116"/>
      <c r="Y693" s="116"/>
      <c r="Z693" s="116"/>
    </row>
    <row r="694" hidden="1">
      <c r="A694" s="149" t="s">
        <v>986</v>
      </c>
      <c r="B694" s="140" t="s">
        <v>558</v>
      </c>
      <c r="C694" s="135" t="s">
        <v>559</v>
      </c>
      <c r="D694" s="149" t="s">
        <v>797</v>
      </c>
      <c r="E694" s="149" t="s">
        <v>106</v>
      </c>
      <c r="F694" s="149" t="s">
        <v>987</v>
      </c>
      <c r="G694" s="149" t="s">
        <v>988</v>
      </c>
      <c r="H694" s="149">
        <v>1.0</v>
      </c>
      <c r="I694" s="149" t="s">
        <v>989</v>
      </c>
      <c r="J694" s="184" t="s">
        <v>990</v>
      </c>
      <c r="K694" s="143"/>
      <c r="L694" s="149"/>
      <c r="M694" s="149">
        <f>0.00129*0.277777778</f>
        <v>0.0003583333336</v>
      </c>
      <c r="N694" s="149" t="s">
        <v>991</v>
      </c>
      <c r="O694" s="125" t="s">
        <v>992</v>
      </c>
      <c r="P694" s="146" t="s">
        <v>905</v>
      </c>
      <c r="Q694" s="116"/>
      <c r="R694" s="116"/>
      <c r="S694" s="116"/>
      <c r="T694" s="116"/>
      <c r="U694" s="116"/>
      <c r="V694" s="116"/>
      <c r="W694" s="116"/>
      <c r="X694" s="116"/>
      <c r="Y694" s="116"/>
      <c r="Z694" s="116"/>
    </row>
    <row r="695" hidden="1">
      <c r="A695" s="126" t="s">
        <v>98</v>
      </c>
      <c r="B695" s="140" t="s">
        <v>558</v>
      </c>
      <c r="C695" s="135" t="s">
        <v>559</v>
      </c>
      <c r="D695" s="149" t="s">
        <v>797</v>
      </c>
      <c r="E695" s="149" t="s">
        <v>106</v>
      </c>
      <c r="F695" s="149" t="s">
        <v>987</v>
      </c>
      <c r="G695" s="149"/>
      <c r="H695" s="149"/>
      <c r="I695" s="149"/>
      <c r="J695" s="149"/>
      <c r="K695" s="128">
        <f>$M$694*'Electricity EFs'!B2</f>
        <v>0.0002993851132</v>
      </c>
      <c r="L695" s="149"/>
      <c r="M695" s="149"/>
      <c r="N695" s="149"/>
      <c r="O695" s="188"/>
      <c r="P695" s="146"/>
      <c r="Q695" s="116"/>
      <c r="R695" s="116"/>
      <c r="S695" s="116"/>
      <c r="T695" s="116"/>
      <c r="U695" s="116"/>
      <c r="V695" s="116"/>
      <c r="W695" s="116"/>
      <c r="X695" s="116"/>
      <c r="Y695" s="116"/>
      <c r="Z695" s="116"/>
    </row>
    <row r="696" hidden="1">
      <c r="A696" s="126" t="s">
        <v>816</v>
      </c>
      <c r="B696" s="140" t="s">
        <v>558</v>
      </c>
      <c r="C696" s="135" t="s">
        <v>559</v>
      </c>
      <c r="D696" s="149" t="s">
        <v>797</v>
      </c>
      <c r="E696" s="149" t="s">
        <v>106</v>
      </c>
      <c r="F696" s="149" t="s">
        <v>987</v>
      </c>
      <c r="G696" s="149"/>
      <c r="H696" s="149"/>
      <c r="I696" s="149"/>
      <c r="J696" s="149"/>
      <c r="K696" s="128">
        <f>$M$694*'Electricity EFs'!B3</f>
        <v>0.0002254925862</v>
      </c>
      <c r="L696" s="149"/>
      <c r="M696" s="149"/>
      <c r="N696" s="149"/>
      <c r="O696" s="188"/>
      <c r="P696" s="146"/>
      <c r="Q696" s="116"/>
      <c r="R696" s="116"/>
      <c r="S696" s="116"/>
      <c r="T696" s="116"/>
      <c r="U696" s="116"/>
      <c r="V696" s="116"/>
      <c r="W696" s="116"/>
      <c r="X696" s="116"/>
      <c r="Y696" s="116"/>
      <c r="Z696" s="116"/>
    </row>
    <row r="697" hidden="1">
      <c r="A697" s="126" t="s">
        <v>28</v>
      </c>
      <c r="B697" s="140" t="s">
        <v>558</v>
      </c>
      <c r="C697" s="135" t="s">
        <v>559</v>
      </c>
      <c r="D697" s="149" t="s">
        <v>797</v>
      </c>
      <c r="E697" s="149" t="s">
        <v>106</v>
      </c>
      <c r="F697" s="149" t="s">
        <v>987</v>
      </c>
      <c r="G697" s="149"/>
      <c r="H697" s="149"/>
      <c r="I697" s="149"/>
      <c r="J697" s="149"/>
      <c r="K697" s="128">
        <f>$M$694*'Electricity EFs'!B4</f>
        <v>0.0002425686804</v>
      </c>
      <c r="L697" s="149"/>
      <c r="M697" s="149"/>
      <c r="N697" s="149"/>
      <c r="O697" s="188"/>
      <c r="P697" s="146"/>
      <c r="Q697" s="116"/>
      <c r="R697" s="116"/>
      <c r="S697" s="116"/>
      <c r="T697" s="116"/>
      <c r="U697" s="116"/>
      <c r="V697" s="116"/>
      <c r="W697" s="116"/>
      <c r="X697" s="116"/>
      <c r="Y697" s="116"/>
      <c r="Z697" s="116"/>
    </row>
    <row r="698" hidden="1">
      <c r="A698" s="126" t="s">
        <v>817</v>
      </c>
      <c r="B698" s="140" t="s">
        <v>558</v>
      </c>
      <c r="C698" s="135" t="s">
        <v>559</v>
      </c>
      <c r="D698" s="149" t="s">
        <v>797</v>
      </c>
      <c r="E698" s="149" t="s">
        <v>106</v>
      </c>
      <c r="F698" s="149" t="s">
        <v>987</v>
      </c>
      <c r="G698" s="149"/>
      <c r="H698" s="149"/>
      <c r="I698" s="149"/>
      <c r="J698" s="149"/>
      <c r="K698" s="128">
        <f>$M$694*'Electricity EFs'!B5</f>
        <v>0.0002371682385</v>
      </c>
      <c r="L698" s="149"/>
      <c r="M698" s="149"/>
      <c r="N698" s="149"/>
      <c r="O698" s="188"/>
      <c r="P698" s="146"/>
      <c r="Q698" s="116"/>
      <c r="R698" s="116"/>
      <c r="S698" s="116"/>
      <c r="T698" s="116"/>
      <c r="U698" s="116"/>
      <c r="V698" s="116"/>
      <c r="W698" s="116"/>
      <c r="X698" s="116"/>
      <c r="Y698" s="116"/>
      <c r="Z698" s="116"/>
    </row>
    <row r="699" hidden="1">
      <c r="A699" s="126" t="s">
        <v>818</v>
      </c>
      <c r="B699" s="140" t="s">
        <v>558</v>
      </c>
      <c r="C699" s="135" t="s">
        <v>559</v>
      </c>
      <c r="D699" s="149" t="s">
        <v>797</v>
      </c>
      <c r="E699" s="149" t="s">
        <v>106</v>
      </c>
      <c r="F699" s="149" t="s">
        <v>987</v>
      </c>
      <c r="G699" s="149"/>
      <c r="H699" s="149"/>
      <c r="I699" s="149"/>
      <c r="J699" s="149"/>
      <c r="K699" s="128">
        <f>$M$694*'Electricity EFs'!B6</f>
        <v>0.00002759804593</v>
      </c>
      <c r="L699" s="149"/>
      <c r="M699" s="149"/>
      <c r="N699" s="149"/>
      <c r="O699" s="188"/>
      <c r="P699" s="146"/>
      <c r="Q699" s="116"/>
      <c r="R699" s="116"/>
      <c r="S699" s="116"/>
      <c r="T699" s="116"/>
      <c r="U699" s="116"/>
      <c r="V699" s="116"/>
      <c r="W699" s="116"/>
      <c r="X699" s="116"/>
      <c r="Y699" s="116"/>
      <c r="Z699" s="116"/>
    </row>
    <row r="700" hidden="1">
      <c r="A700" s="126" t="s">
        <v>819</v>
      </c>
      <c r="B700" s="140" t="s">
        <v>558</v>
      </c>
      <c r="C700" s="135" t="s">
        <v>559</v>
      </c>
      <c r="D700" s="149" t="s">
        <v>797</v>
      </c>
      <c r="E700" s="149" t="s">
        <v>106</v>
      </c>
      <c r="F700" s="149" t="s">
        <v>987</v>
      </c>
      <c r="G700" s="149"/>
      <c r="H700" s="149"/>
      <c r="I700" s="149"/>
      <c r="J700" s="149"/>
      <c r="K700" s="128">
        <f>$M$694*'Electricity EFs'!B7</f>
        <v>0.0001584901715</v>
      </c>
      <c r="L700" s="149"/>
      <c r="M700" s="149"/>
      <c r="N700" s="149"/>
      <c r="O700" s="188"/>
      <c r="P700" s="146"/>
      <c r="Q700" s="116"/>
      <c r="R700" s="116"/>
      <c r="S700" s="116"/>
      <c r="T700" s="116"/>
      <c r="U700" s="116"/>
      <c r="V700" s="116"/>
      <c r="W700" s="116"/>
      <c r="X700" s="116"/>
      <c r="Y700" s="116"/>
      <c r="Z700" s="116"/>
    </row>
    <row r="701" hidden="1">
      <c r="A701" s="126" t="s">
        <v>820</v>
      </c>
      <c r="B701" s="140" t="s">
        <v>558</v>
      </c>
      <c r="C701" s="135" t="s">
        <v>559</v>
      </c>
      <c r="D701" s="149" t="s">
        <v>797</v>
      </c>
      <c r="E701" s="149" t="s">
        <v>106</v>
      </c>
      <c r="F701" s="149" t="s">
        <v>987</v>
      </c>
      <c r="G701" s="149"/>
      <c r="H701" s="149"/>
      <c r="I701" s="149"/>
      <c r="J701" s="149"/>
      <c r="K701" s="128">
        <f>$M$694*'Electricity EFs'!B8</f>
        <v>0.0003440658526</v>
      </c>
      <c r="L701" s="149"/>
      <c r="M701" s="149"/>
      <c r="N701" s="149"/>
      <c r="O701" s="188"/>
      <c r="P701" s="146"/>
      <c r="Q701" s="116"/>
      <c r="R701" s="116"/>
      <c r="S701" s="116"/>
      <c r="T701" s="116"/>
      <c r="U701" s="116"/>
      <c r="V701" s="116"/>
      <c r="W701" s="116"/>
      <c r="X701" s="116"/>
      <c r="Y701" s="116"/>
      <c r="Z701" s="116"/>
    </row>
    <row r="702" hidden="1">
      <c r="A702" s="126" t="s">
        <v>821</v>
      </c>
      <c r="B702" s="140" t="s">
        <v>558</v>
      </c>
      <c r="C702" s="135" t="s">
        <v>559</v>
      </c>
      <c r="D702" s="149" t="s">
        <v>797</v>
      </c>
      <c r="E702" s="149" t="s">
        <v>106</v>
      </c>
      <c r="F702" s="149" t="s">
        <v>987</v>
      </c>
      <c r="G702" s="149"/>
      <c r="H702" s="149"/>
      <c r="I702" s="149"/>
      <c r="J702" s="149"/>
      <c r="K702" s="128">
        <f>$M$694*'Electricity EFs'!B9</f>
        <v>0.00007235125656</v>
      </c>
      <c r="L702" s="149"/>
      <c r="M702" s="149"/>
      <c r="N702" s="149"/>
      <c r="O702" s="188"/>
      <c r="P702" s="146"/>
      <c r="Q702" s="116"/>
      <c r="R702" s="116"/>
      <c r="S702" s="116"/>
      <c r="T702" s="116"/>
      <c r="U702" s="116"/>
      <c r="V702" s="116"/>
      <c r="W702" s="116"/>
      <c r="X702" s="116"/>
      <c r="Y702" s="116"/>
      <c r="Z702" s="116"/>
    </row>
    <row r="703" hidden="1">
      <c r="A703" s="126" t="s">
        <v>822</v>
      </c>
      <c r="B703" s="140" t="s">
        <v>558</v>
      </c>
      <c r="C703" s="135" t="s">
        <v>559</v>
      </c>
      <c r="D703" s="149" t="s">
        <v>797</v>
      </c>
      <c r="E703" s="149" t="s">
        <v>106</v>
      </c>
      <c r="F703" s="149" t="s">
        <v>987</v>
      </c>
      <c r="G703" s="149"/>
      <c r="H703" s="149"/>
      <c r="I703" s="149"/>
      <c r="J703" s="149"/>
      <c r="K703" s="128">
        <f>$M$694*'Electricity EFs'!B10</f>
        <v>0.0002761219458</v>
      </c>
      <c r="L703" s="149"/>
      <c r="M703" s="149"/>
      <c r="N703" s="149"/>
      <c r="O703" s="188"/>
      <c r="P703" s="146"/>
      <c r="Q703" s="116"/>
      <c r="R703" s="116"/>
      <c r="S703" s="116"/>
      <c r="T703" s="116"/>
      <c r="U703" s="116"/>
      <c r="V703" s="116"/>
      <c r="W703" s="116"/>
      <c r="X703" s="116"/>
      <c r="Y703" s="116"/>
      <c r="Z703" s="116"/>
    </row>
    <row r="704" hidden="1">
      <c r="A704" s="126" t="s">
        <v>823</v>
      </c>
      <c r="B704" s="140" t="s">
        <v>558</v>
      </c>
      <c r="C704" s="135" t="s">
        <v>559</v>
      </c>
      <c r="D704" s="149" t="s">
        <v>797</v>
      </c>
      <c r="E704" s="149" t="s">
        <v>106</v>
      </c>
      <c r="F704" s="149" t="s">
        <v>987</v>
      </c>
      <c r="G704" s="149"/>
      <c r="H704" s="149"/>
      <c r="I704" s="149"/>
      <c r="J704" s="149"/>
      <c r="K704" s="128">
        <f>$M$694*'Electricity EFs'!B11</f>
        <v>0.0001728396139</v>
      </c>
      <c r="L704" s="149"/>
      <c r="M704" s="149"/>
      <c r="N704" s="149"/>
      <c r="O704" s="188"/>
      <c r="P704" s="146"/>
      <c r="Q704" s="116"/>
      <c r="R704" s="116"/>
      <c r="S704" s="116"/>
      <c r="T704" s="116"/>
      <c r="U704" s="116"/>
      <c r="V704" s="116"/>
      <c r="W704" s="116"/>
      <c r="X704" s="116"/>
      <c r="Y704" s="116"/>
      <c r="Z704" s="116"/>
    </row>
    <row r="705" hidden="1">
      <c r="A705" s="126" t="s">
        <v>142</v>
      </c>
      <c r="B705" s="140" t="s">
        <v>558</v>
      </c>
      <c r="C705" s="135" t="s">
        <v>559</v>
      </c>
      <c r="D705" s="149" t="s">
        <v>797</v>
      </c>
      <c r="E705" s="149" t="s">
        <v>106</v>
      </c>
      <c r="F705" s="149" t="s">
        <v>987</v>
      </c>
      <c r="G705" s="149"/>
      <c r="H705" s="149"/>
      <c r="I705" s="149"/>
      <c r="J705" s="149"/>
      <c r="K705" s="128">
        <f>$M$694*'Electricity EFs'!B12</f>
        <v>0.0005151495946</v>
      </c>
      <c r="L705" s="149"/>
      <c r="M705" s="149"/>
      <c r="N705" s="149"/>
      <c r="O705" s="188"/>
      <c r="P705" s="146"/>
      <c r="Q705" s="116"/>
      <c r="R705" s="116"/>
      <c r="S705" s="116"/>
      <c r="T705" s="116"/>
      <c r="U705" s="116"/>
      <c r="V705" s="116"/>
      <c r="W705" s="116"/>
      <c r="X705" s="116"/>
      <c r="Y705" s="116"/>
      <c r="Z705" s="116"/>
    </row>
    <row r="706" hidden="1">
      <c r="A706" s="126" t="s">
        <v>824</v>
      </c>
      <c r="B706" s="140" t="s">
        <v>558</v>
      </c>
      <c r="C706" s="135" t="s">
        <v>559</v>
      </c>
      <c r="D706" s="149" t="s">
        <v>797</v>
      </c>
      <c r="E706" s="149" t="s">
        <v>106</v>
      </c>
      <c r="F706" s="149" t="s">
        <v>987</v>
      </c>
      <c r="G706" s="149"/>
      <c r="H706" s="149"/>
      <c r="I706" s="149"/>
      <c r="J706" s="149"/>
      <c r="K706" s="128">
        <f>$M$694*'Electricity EFs'!B13</f>
        <v>0.0001005077875</v>
      </c>
      <c r="L706" s="149"/>
      <c r="M706" s="149"/>
      <c r="N706" s="149"/>
      <c r="O706" s="188"/>
      <c r="P706" s="146"/>
      <c r="Q706" s="116"/>
      <c r="R706" s="116"/>
      <c r="S706" s="116"/>
      <c r="T706" s="116"/>
      <c r="U706" s="116"/>
      <c r="V706" s="116"/>
      <c r="W706" s="116"/>
      <c r="X706" s="116"/>
      <c r="Y706" s="116"/>
      <c r="Z706" s="116"/>
    </row>
    <row r="707" hidden="1">
      <c r="A707" s="126" t="s">
        <v>13</v>
      </c>
      <c r="B707" s="140" t="s">
        <v>558</v>
      </c>
      <c r="C707" s="135" t="s">
        <v>559</v>
      </c>
      <c r="D707" s="149" t="s">
        <v>797</v>
      </c>
      <c r="E707" s="149" t="s">
        <v>106</v>
      </c>
      <c r="F707" s="149" t="s">
        <v>987</v>
      </c>
      <c r="G707" s="149"/>
      <c r="H707" s="149"/>
      <c r="I707" s="149"/>
      <c r="J707" s="149"/>
      <c r="K707" s="128">
        <f>$M$694*'Electricity EFs'!B14</f>
        <v>0.0003689321402</v>
      </c>
      <c r="L707" s="149"/>
      <c r="M707" s="149"/>
      <c r="N707" s="149"/>
      <c r="O707" s="188"/>
      <c r="P707" s="146"/>
      <c r="Q707" s="116"/>
      <c r="R707" s="116"/>
      <c r="S707" s="116"/>
      <c r="T707" s="116"/>
      <c r="U707" s="116"/>
      <c r="V707" s="116"/>
      <c r="W707" s="116"/>
      <c r="X707" s="116"/>
      <c r="Y707" s="116"/>
      <c r="Z707" s="116"/>
    </row>
    <row r="708" hidden="1">
      <c r="A708" s="149" t="s">
        <v>986</v>
      </c>
      <c r="B708" s="140" t="s">
        <v>558</v>
      </c>
      <c r="C708" s="135" t="s">
        <v>564</v>
      </c>
      <c r="D708" s="149" t="s">
        <v>797</v>
      </c>
      <c r="E708" s="149" t="s">
        <v>106</v>
      </c>
      <c r="F708" s="149" t="s">
        <v>987</v>
      </c>
      <c r="G708" s="149" t="s">
        <v>988</v>
      </c>
      <c r="H708" s="149">
        <v>1.0</v>
      </c>
      <c r="I708" s="149" t="s">
        <v>989</v>
      </c>
      <c r="J708" s="184" t="s">
        <v>990</v>
      </c>
      <c r="K708" s="143"/>
      <c r="L708" s="149"/>
      <c r="M708" s="149">
        <f>0.00129*0.277777778</f>
        <v>0.0003583333336</v>
      </c>
      <c r="N708" s="149" t="s">
        <v>991</v>
      </c>
      <c r="O708" s="125" t="s">
        <v>992</v>
      </c>
      <c r="P708" s="146" t="s">
        <v>905</v>
      </c>
      <c r="Q708" s="116"/>
      <c r="R708" s="116"/>
      <c r="S708" s="116"/>
      <c r="T708" s="116"/>
      <c r="U708" s="116"/>
      <c r="V708" s="116"/>
      <c r="W708" s="116"/>
      <c r="X708" s="116"/>
      <c r="Y708" s="116"/>
      <c r="Z708" s="116"/>
    </row>
    <row r="709" hidden="1">
      <c r="A709" s="126" t="s">
        <v>98</v>
      </c>
      <c r="B709" s="140" t="s">
        <v>558</v>
      </c>
      <c r="C709" s="135" t="s">
        <v>564</v>
      </c>
      <c r="D709" s="149" t="s">
        <v>797</v>
      </c>
      <c r="E709" s="149" t="s">
        <v>106</v>
      </c>
      <c r="F709" s="149" t="s">
        <v>987</v>
      </c>
      <c r="G709" s="149"/>
      <c r="H709" s="149"/>
      <c r="I709" s="149"/>
      <c r="J709" s="149"/>
      <c r="K709" s="128">
        <f>$M$708*'Electricity EFs'!B2</f>
        <v>0.0002993851132</v>
      </c>
      <c r="L709" s="149"/>
      <c r="M709" s="149"/>
      <c r="N709" s="149"/>
      <c r="O709" s="188"/>
      <c r="P709" s="146"/>
      <c r="Q709" s="116"/>
      <c r="R709" s="116"/>
      <c r="S709" s="116"/>
      <c r="T709" s="116"/>
      <c r="U709" s="116"/>
      <c r="V709" s="116"/>
      <c r="W709" s="116"/>
      <c r="X709" s="116"/>
      <c r="Y709" s="116"/>
      <c r="Z709" s="116"/>
    </row>
    <row r="710" hidden="1">
      <c r="A710" s="126" t="s">
        <v>816</v>
      </c>
      <c r="B710" s="140" t="s">
        <v>558</v>
      </c>
      <c r="C710" s="135" t="s">
        <v>564</v>
      </c>
      <c r="D710" s="149" t="s">
        <v>797</v>
      </c>
      <c r="E710" s="149" t="s">
        <v>106</v>
      </c>
      <c r="F710" s="149" t="s">
        <v>987</v>
      </c>
      <c r="G710" s="149"/>
      <c r="H710" s="149"/>
      <c r="I710" s="149"/>
      <c r="J710" s="149"/>
      <c r="K710" s="128">
        <f>$M$708*'Electricity EFs'!B3</f>
        <v>0.0002254925862</v>
      </c>
      <c r="L710" s="149"/>
      <c r="M710" s="149"/>
      <c r="N710" s="149"/>
      <c r="O710" s="188"/>
      <c r="P710" s="146"/>
      <c r="Q710" s="116"/>
      <c r="R710" s="116"/>
      <c r="S710" s="116"/>
      <c r="T710" s="116"/>
      <c r="U710" s="116"/>
      <c r="V710" s="116"/>
      <c r="W710" s="116"/>
      <c r="X710" s="116"/>
      <c r="Y710" s="116"/>
      <c r="Z710" s="116"/>
    </row>
    <row r="711" hidden="1">
      <c r="A711" s="126" t="s">
        <v>28</v>
      </c>
      <c r="B711" s="140" t="s">
        <v>558</v>
      </c>
      <c r="C711" s="135" t="s">
        <v>564</v>
      </c>
      <c r="D711" s="149" t="s">
        <v>797</v>
      </c>
      <c r="E711" s="149" t="s">
        <v>106</v>
      </c>
      <c r="F711" s="149" t="s">
        <v>987</v>
      </c>
      <c r="G711" s="149"/>
      <c r="H711" s="149"/>
      <c r="I711" s="149"/>
      <c r="J711" s="149"/>
      <c r="K711" s="128">
        <f>$M$708*'Electricity EFs'!B4</f>
        <v>0.0002425686804</v>
      </c>
      <c r="L711" s="149"/>
      <c r="M711" s="149"/>
      <c r="N711" s="149"/>
      <c r="O711" s="188"/>
      <c r="P711" s="146"/>
      <c r="Q711" s="116"/>
      <c r="R711" s="116"/>
      <c r="S711" s="116"/>
      <c r="T711" s="116"/>
      <c r="U711" s="116"/>
      <c r="V711" s="116"/>
      <c r="W711" s="116"/>
      <c r="X711" s="116"/>
      <c r="Y711" s="116"/>
      <c r="Z711" s="116"/>
    </row>
    <row r="712" hidden="1">
      <c r="A712" s="126" t="s">
        <v>817</v>
      </c>
      <c r="B712" s="140" t="s">
        <v>558</v>
      </c>
      <c r="C712" s="135" t="s">
        <v>564</v>
      </c>
      <c r="D712" s="149" t="s">
        <v>797</v>
      </c>
      <c r="E712" s="149" t="s">
        <v>106</v>
      </c>
      <c r="F712" s="149" t="s">
        <v>987</v>
      </c>
      <c r="G712" s="149"/>
      <c r="H712" s="149"/>
      <c r="I712" s="149"/>
      <c r="J712" s="149"/>
      <c r="K712" s="128">
        <f>$M$708*'Electricity EFs'!B5</f>
        <v>0.0002371682385</v>
      </c>
      <c r="L712" s="149"/>
      <c r="M712" s="149"/>
      <c r="N712" s="149"/>
      <c r="O712" s="188"/>
      <c r="P712" s="146"/>
      <c r="Q712" s="116"/>
      <c r="R712" s="116"/>
      <c r="S712" s="116"/>
      <c r="T712" s="116"/>
      <c r="U712" s="116"/>
      <c r="V712" s="116"/>
      <c r="W712" s="116"/>
      <c r="X712" s="116"/>
      <c r="Y712" s="116"/>
      <c r="Z712" s="116"/>
    </row>
    <row r="713" hidden="1">
      <c r="A713" s="126" t="s">
        <v>818</v>
      </c>
      <c r="B713" s="140" t="s">
        <v>558</v>
      </c>
      <c r="C713" s="135" t="s">
        <v>564</v>
      </c>
      <c r="D713" s="149" t="s">
        <v>797</v>
      </c>
      <c r="E713" s="149" t="s">
        <v>106</v>
      </c>
      <c r="F713" s="149" t="s">
        <v>987</v>
      </c>
      <c r="G713" s="149"/>
      <c r="H713" s="149"/>
      <c r="I713" s="149"/>
      <c r="J713" s="149"/>
      <c r="K713" s="128">
        <f>$M$708*'Electricity EFs'!B6</f>
        <v>0.00002759804593</v>
      </c>
      <c r="L713" s="149"/>
      <c r="M713" s="149"/>
      <c r="N713" s="149"/>
      <c r="O713" s="188"/>
      <c r="P713" s="146"/>
      <c r="Q713" s="116"/>
      <c r="R713" s="116"/>
      <c r="S713" s="116"/>
      <c r="T713" s="116"/>
      <c r="U713" s="116"/>
      <c r="V713" s="116"/>
      <c r="W713" s="116"/>
      <c r="X713" s="116"/>
      <c r="Y713" s="116"/>
      <c r="Z713" s="116"/>
    </row>
    <row r="714" hidden="1">
      <c r="A714" s="126" t="s">
        <v>819</v>
      </c>
      <c r="B714" s="140" t="s">
        <v>558</v>
      </c>
      <c r="C714" s="135" t="s">
        <v>564</v>
      </c>
      <c r="D714" s="149" t="s">
        <v>797</v>
      </c>
      <c r="E714" s="149" t="s">
        <v>106</v>
      </c>
      <c r="F714" s="149" t="s">
        <v>987</v>
      </c>
      <c r="G714" s="149"/>
      <c r="H714" s="149"/>
      <c r="I714" s="149"/>
      <c r="J714" s="149"/>
      <c r="K714" s="128">
        <f>$M$708*'Electricity EFs'!B7</f>
        <v>0.0001584901715</v>
      </c>
      <c r="L714" s="149"/>
      <c r="M714" s="149"/>
      <c r="N714" s="149"/>
      <c r="O714" s="188"/>
      <c r="P714" s="146"/>
      <c r="Q714" s="116"/>
      <c r="R714" s="116"/>
      <c r="S714" s="116"/>
      <c r="T714" s="116"/>
      <c r="U714" s="116"/>
      <c r="V714" s="116"/>
      <c r="W714" s="116"/>
      <c r="X714" s="116"/>
      <c r="Y714" s="116"/>
      <c r="Z714" s="116"/>
    </row>
    <row r="715" hidden="1">
      <c r="A715" s="126" t="s">
        <v>820</v>
      </c>
      <c r="B715" s="140" t="s">
        <v>558</v>
      </c>
      <c r="C715" s="135" t="s">
        <v>564</v>
      </c>
      <c r="D715" s="149" t="s">
        <v>797</v>
      </c>
      <c r="E715" s="149" t="s">
        <v>106</v>
      </c>
      <c r="F715" s="149" t="s">
        <v>987</v>
      </c>
      <c r="G715" s="149"/>
      <c r="H715" s="149"/>
      <c r="I715" s="149"/>
      <c r="J715" s="149"/>
      <c r="K715" s="128">
        <f>$M$708*'Electricity EFs'!B8</f>
        <v>0.0003440658526</v>
      </c>
      <c r="L715" s="149"/>
      <c r="M715" s="149"/>
      <c r="N715" s="149"/>
      <c r="O715" s="188"/>
      <c r="P715" s="146"/>
      <c r="Q715" s="116"/>
      <c r="R715" s="116"/>
      <c r="S715" s="116"/>
      <c r="T715" s="116"/>
      <c r="U715" s="116"/>
      <c r="V715" s="116"/>
      <c r="W715" s="116"/>
      <c r="X715" s="116"/>
      <c r="Y715" s="116"/>
      <c r="Z715" s="116"/>
    </row>
    <row r="716" hidden="1">
      <c r="A716" s="126" t="s">
        <v>821</v>
      </c>
      <c r="B716" s="140" t="s">
        <v>558</v>
      </c>
      <c r="C716" s="135" t="s">
        <v>564</v>
      </c>
      <c r="D716" s="149" t="s">
        <v>797</v>
      </c>
      <c r="E716" s="149" t="s">
        <v>106</v>
      </c>
      <c r="F716" s="149" t="s">
        <v>987</v>
      </c>
      <c r="G716" s="149"/>
      <c r="H716" s="149"/>
      <c r="I716" s="149"/>
      <c r="J716" s="149"/>
      <c r="K716" s="128">
        <f>$M$708*'Electricity EFs'!B9</f>
        <v>0.00007235125656</v>
      </c>
      <c r="L716" s="149"/>
      <c r="M716" s="149"/>
      <c r="N716" s="149"/>
      <c r="O716" s="188"/>
      <c r="P716" s="146"/>
      <c r="Q716" s="116"/>
      <c r="R716" s="116"/>
      <c r="S716" s="116"/>
      <c r="T716" s="116"/>
      <c r="U716" s="116"/>
      <c r="V716" s="116"/>
      <c r="W716" s="116"/>
      <c r="X716" s="116"/>
      <c r="Y716" s="116"/>
      <c r="Z716" s="116"/>
    </row>
    <row r="717" hidden="1">
      <c r="A717" s="126" t="s">
        <v>822</v>
      </c>
      <c r="B717" s="140" t="s">
        <v>558</v>
      </c>
      <c r="C717" s="135" t="s">
        <v>564</v>
      </c>
      <c r="D717" s="149" t="s">
        <v>797</v>
      </c>
      <c r="E717" s="149" t="s">
        <v>106</v>
      </c>
      <c r="F717" s="149" t="s">
        <v>987</v>
      </c>
      <c r="G717" s="149"/>
      <c r="H717" s="149"/>
      <c r="I717" s="149"/>
      <c r="J717" s="149"/>
      <c r="K717" s="128">
        <f>$M$708*'Electricity EFs'!B10</f>
        <v>0.0002761219458</v>
      </c>
      <c r="L717" s="149"/>
      <c r="M717" s="149"/>
      <c r="N717" s="149"/>
      <c r="O717" s="188"/>
      <c r="P717" s="146"/>
      <c r="Q717" s="116"/>
      <c r="R717" s="116"/>
      <c r="S717" s="116"/>
      <c r="T717" s="116"/>
      <c r="U717" s="116"/>
      <c r="V717" s="116"/>
      <c r="W717" s="116"/>
      <c r="X717" s="116"/>
      <c r="Y717" s="116"/>
      <c r="Z717" s="116"/>
    </row>
    <row r="718" hidden="1">
      <c r="A718" s="126" t="s">
        <v>823</v>
      </c>
      <c r="B718" s="140" t="s">
        <v>558</v>
      </c>
      <c r="C718" s="135" t="s">
        <v>564</v>
      </c>
      <c r="D718" s="149" t="s">
        <v>797</v>
      </c>
      <c r="E718" s="149" t="s">
        <v>106</v>
      </c>
      <c r="F718" s="149" t="s">
        <v>987</v>
      </c>
      <c r="G718" s="149"/>
      <c r="H718" s="149"/>
      <c r="I718" s="149"/>
      <c r="J718" s="149"/>
      <c r="K718" s="128">
        <f>$M$708*'Electricity EFs'!B11</f>
        <v>0.0001728396139</v>
      </c>
      <c r="L718" s="149"/>
      <c r="M718" s="149"/>
      <c r="N718" s="149"/>
      <c r="O718" s="188"/>
      <c r="P718" s="146"/>
      <c r="Q718" s="116"/>
      <c r="R718" s="116"/>
      <c r="S718" s="116"/>
      <c r="T718" s="116"/>
      <c r="U718" s="116"/>
      <c r="V718" s="116"/>
      <c r="W718" s="116"/>
      <c r="X718" s="116"/>
      <c r="Y718" s="116"/>
      <c r="Z718" s="116"/>
    </row>
    <row r="719" hidden="1">
      <c r="A719" s="126" t="s">
        <v>142</v>
      </c>
      <c r="B719" s="140" t="s">
        <v>558</v>
      </c>
      <c r="C719" s="135" t="s">
        <v>564</v>
      </c>
      <c r="D719" s="149" t="s">
        <v>797</v>
      </c>
      <c r="E719" s="149" t="s">
        <v>106</v>
      </c>
      <c r="F719" s="149" t="s">
        <v>987</v>
      </c>
      <c r="G719" s="149"/>
      <c r="H719" s="149"/>
      <c r="I719" s="149"/>
      <c r="J719" s="149"/>
      <c r="K719" s="128">
        <f>$M$708*'Electricity EFs'!B12</f>
        <v>0.0005151495946</v>
      </c>
      <c r="L719" s="149"/>
      <c r="M719" s="149"/>
      <c r="N719" s="149"/>
      <c r="O719" s="188"/>
      <c r="P719" s="146"/>
      <c r="Q719" s="116"/>
      <c r="R719" s="116"/>
      <c r="S719" s="116"/>
      <c r="T719" s="116"/>
      <c r="U719" s="116"/>
      <c r="V719" s="116"/>
      <c r="W719" s="116"/>
      <c r="X719" s="116"/>
      <c r="Y719" s="116"/>
      <c r="Z719" s="116"/>
    </row>
    <row r="720" hidden="1">
      <c r="A720" s="126" t="s">
        <v>824</v>
      </c>
      <c r="B720" s="140" t="s">
        <v>558</v>
      </c>
      <c r="C720" s="135" t="s">
        <v>564</v>
      </c>
      <c r="D720" s="149" t="s">
        <v>797</v>
      </c>
      <c r="E720" s="149" t="s">
        <v>106</v>
      </c>
      <c r="F720" s="149" t="s">
        <v>987</v>
      </c>
      <c r="G720" s="149"/>
      <c r="H720" s="149"/>
      <c r="I720" s="149"/>
      <c r="J720" s="149"/>
      <c r="K720" s="128">
        <f>$M$708*'Electricity EFs'!B13</f>
        <v>0.0001005077875</v>
      </c>
      <c r="L720" s="149"/>
      <c r="M720" s="149"/>
      <c r="N720" s="149"/>
      <c r="O720" s="188"/>
      <c r="P720" s="146"/>
      <c r="Q720" s="116"/>
      <c r="R720" s="116"/>
      <c r="S720" s="116"/>
      <c r="T720" s="116"/>
      <c r="U720" s="116"/>
      <c r="V720" s="116"/>
      <c r="W720" s="116"/>
      <c r="X720" s="116"/>
      <c r="Y720" s="116"/>
      <c r="Z720" s="116"/>
    </row>
    <row r="721" hidden="1">
      <c r="A721" s="126" t="s">
        <v>13</v>
      </c>
      <c r="B721" s="140" t="s">
        <v>558</v>
      </c>
      <c r="C721" s="135" t="s">
        <v>564</v>
      </c>
      <c r="D721" s="149" t="s">
        <v>797</v>
      </c>
      <c r="E721" s="149" t="s">
        <v>106</v>
      </c>
      <c r="F721" s="149" t="s">
        <v>987</v>
      </c>
      <c r="G721" s="149"/>
      <c r="H721" s="149"/>
      <c r="I721" s="149"/>
      <c r="J721" s="149"/>
      <c r="K721" s="128">
        <f>$M$708*'Electricity EFs'!B14</f>
        <v>0.0003689321402</v>
      </c>
      <c r="L721" s="149"/>
      <c r="M721" s="149"/>
      <c r="N721" s="149"/>
      <c r="O721" s="188"/>
      <c r="P721" s="146"/>
      <c r="Q721" s="116"/>
      <c r="R721" s="116"/>
      <c r="S721" s="116"/>
      <c r="T721" s="116"/>
      <c r="U721" s="116"/>
      <c r="V721" s="116"/>
      <c r="W721" s="116"/>
      <c r="X721" s="116"/>
      <c r="Y721" s="116"/>
      <c r="Z721" s="116"/>
    </row>
    <row r="722" hidden="1">
      <c r="A722" s="149" t="s">
        <v>986</v>
      </c>
      <c r="B722" s="140" t="s">
        <v>558</v>
      </c>
      <c r="C722" s="135" t="s">
        <v>568</v>
      </c>
      <c r="D722" s="149" t="s">
        <v>797</v>
      </c>
      <c r="E722" s="149" t="s">
        <v>106</v>
      </c>
      <c r="F722" s="149" t="s">
        <v>987</v>
      </c>
      <c r="G722" s="149" t="s">
        <v>988</v>
      </c>
      <c r="H722" s="149">
        <v>1.0</v>
      </c>
      <c r="I722" s="149" t="s">
        <v>989</v>
      </c>
      <c r="J722" s="184" t="s">
        <v>990</v>
      </c>
      <c r="K722" s="128"/>
      <c r="L722" s="149"/>
      <c r="M722" s="149">
        <f>0.00129*0.277777778</f>
        <v>0.0003583333336</v>
      </c>
      <c r="N722" s="149" t="s">
        <v>991</v>
      </c>
      <c r="O722" s="125" t="s">
        <v>992</v>
      </c>
      <c r="P722" s="146" t="s">
        <v>905</v>
      </c>
      <c r="Q722" s="116"/>
      <c r="R722" s="116"/>
      <c r="S722" s="116"/>
      <c r="T722" s="116"/>
      <c r="U722" s="116"/>
      <c r="V722" s="116"/>
      <c r="W722" s="116"/>
      <c r="X722" s="116"/>
      <c r="Y722" s="116"/>
      <c r="Z722" s="116"/>
    </row>
    <row r="723" hidden="1">
      <c r="A723" s="126" t="s">
        <v>98</v>
      </c>
      <c r="B723" s="140" t="s">
        <v>558</v>
      </c>
      <c r="C723" s="135" t="s">
        <v>568</v>
      </c>
      <c r="D723" s="149" t="s">
        <v>797</v>
      </c>
      <c r="E723" s="149" t="s">
        <v>106</v>
      </c>
      <c r="F723" s="149" t="s">
        <v>987</v>
      </c>
      <c r="G723" s="149"/>
      <c r="H723" s="149"/>
      <c r="I723" s="149"/>
      <c r="J723" s="149"/>
      <c r="K723" s="128">
        <f>$M$722*'Electricity EFs'!B2</f>
        <v>0.0002993851132</v>
      </c>
      <c r="L723" s="149"/>
      <c r="M723" s="149"/>
      <c r="N723" s="149"/>
      <c r="O723" s="188"/>
      <c r="P723" s="146"/>
      <c r="Q723" s="116"/>
      <c r="R723" s="116"/>
      <c r="S723" s="116"/>
      <c r="T723" s="116"/>
      <c r="U723" s="116"/>
      <c r="V723" s="116"/>
      <c r="W723" s="116"/>
      <c r="X723" s="116"/>
      <c r="Y723" s="116"/>
      <c r="Z723" s="116"/>
    </row>
    <row r="724" hidden="1">
      <c r="A724" s="126" t="s">
        <v>816</v>
      </c>
      <c r="B724" s="140" t="s">
        <v>558</v>
      </c>
      <c r="C724" s="135" t="s">
        <v>568</v>
      </c>
      <c r="D724" s="149" t="s">
        <v>797</v>
      </c>
      <c r="E724" s="149" t="s">
        <v>106</v>
      </c>
      <c r="F724" s="149" t="s">
        <v>987</v>
      </c>
      <c r="G724" s="149"/>
      <c r="H724" s="149"/>
      <c r="I724" s="149"/>
      <c r="J724" s="149"/>
      <c r="K724" s="128">
        <f>$M$722*'Electricity EFs'!B3</f>
        <v>0.0002254925862</v>
      </c>
      <c r="L724" s="149"/>
      <c r="M724" s="149"/>
      <c r="N724" s="149"/>
      <c r="O724" s="188"/>
      <c r="P724" s="146"/>
      <c r="Q724" s="116"/>
      <c r="R724" s="116"/>
      <c r="S724" s="116"/>
      <c r="T724" s="116"/>
      <c r="U724" s="116"/>
      <c r="V724" s="116"/>
      <c r="W724" s="116"/>
      <c r="X724" s="116"/>
      <c r="Y724" s="116"/>
      <c r="Z724" s="116"/>
    </row>
    <row r="725" hidden="1">
      <c r="A725" s="126" t="s">
        <v>28</v>
      </c>
      <c r="B725" s="140" t="s">
        <v>558</v>
      </c>
      <c r="C725" s="135" t="s">
        <v>568</v>
      </c>
      <c r="D725" s="149" t="s">
        <v>797</v>
      </c>
      <c r="E725" s="149" t="s">
        <v>106</v>
      </c>
      <c r="F725" s="149" t="s">
        <v>987</v>
      </c>
      <c r="G725" s="149"/>
      <c r="H725" s="149"/>
      <c r="I725" s="149"/>
      <c r="J725" s="149"/>
      <c r="K725" s="128">
        <f>$M$722*'Electricity EFs'!B4</f>
        <v>0.0002425686804</v>
      </c>
      <c r="L725" s="149"/>
      <c r="M725" s="149"/>
      <c r="N725" s="149"/>
      <c r="O725" s="188"/>
      <c r="P725" s="146"/>
      <c r="Q725" s="116"/>
      <c r="R725" s="116"/>
      <c r="S725" s="116"/>
      <c r="T725" s="116"/>
      <c r="U725" s="116"/>
      <c r="V725" s="116"/>
      <c r="W725" s="116"/>
      <c r="X725" s="116"/>
      <c r="Y725" s="116"/>
      <c r="Z725" s="116"/>
    </row>
    <row r="726" hidden="1">
      <c r="A726" s="126" t="s">
        <v>817</v>
      </c>
      <c r="B726" s="140" t="s">
        <v>558</v>
      </c>
      <c r="C726" s="135" t="s">
        <v>568</v>
      </c>
      <c r="D726" s="149" t="s">
        <v>797</v>
      </c>
      <c r="E726" s="149" t="s">
        <v>106</v>
      </c>
      <c r="F726" s="149" t="s">
        <v>987</v>
      </c>
      <c r="G726" s="149"/>
      <c r="H726" s="149"/>
      <c r="I726" s="149"/>
      <c r="J726" s="149"/>
      <c r="K726" s="128">
        <f>$M$722*'Electricity EFs'!B5</f>
        <v>0.0002371682385</v>
      </c>
      <c r="L726" s="149"/>
      <c r="M726" s="149"/>
      <c r="N726" s="149"/>
      <c r="O726" s="188"/>
      <c r="P726" s="146"/>
      <c r="Q726" s="116"/>
      <c r="R726" s="116"/>
      <c r="S726" s="116"/>
      <c r="T726" s="116"/>
      <c r="U726" s="116"/>
      <c r="V726" s="116"/>
      <c r="W726" s="116"/>
      <c r="X726" s="116"/>
      <c r="Y726" s="116"/>
      <c r="Z726" s="116"/>
    </row>
    <row r="727" hidden="1">
      <c r="A727" s="126" t="s">
        <v>818</v>
      </c>
      <c r="B727" s="140" t="s">
        <v>558</v>
      </c>
      <c r="C727" s="135" t="s">
        <v>568</v>
      </c>
      <c r="D727" s="149" t="s">
        <v>797</v>
      </c>
      <c r="E727" s="149" t="s">
        <v>106</v>
      </c>
      <c r="F727" s="149" t="s">
        <v>987</v>
      </c>
      <c r="G727" s="149"/>
      <c r="H727" s="149"/>
      <c r="I727" s="149"/>
      <c r="J727" s="149"/>
      <c r="K727" s="128">
        <f>$M$722*'Electricity EFs'!B6</f>
        <v>0.00002759804593</v>
      </c>
      <c r="L727" s="149"/>
      <c r="M727" s="149"/>
      <c r="N727" s="149"/>
      <c r="O727" s="188"/>
      <c r="P727" s="146"/>
      <c r="Q727" s="116"/>
      <c r="R727" s="116"/>
      <c r="S727" s="116"/>
      <c r="T727" s="116"/>
      <c r="U727" s="116"/>
      <c r="V727" s="116"/>
      <c r="W727" s="116"/>
      <c r="X727" s="116"/>
      <c r="Y727" s="116"/>
      <c r="Z727" s="116"/>
    </row>
    <row r="728" hidden="1">
      <c r="A728" s="126" t="s">
        <v>819</v>
      </c>
      <c r="B728" s="140" t="s">
        <v>558</v>
      </c>
      <c r="C728" s="135" t="s">
        <v>568</v>
      </c>
      <c r="D728" s="149" t="s">
        <v>797</v>
      </c>
      <c r="E728" s="149" t="s">
        <v>106</v>
      </c>
      <c r="F728" s="149" t="s">
        <v>987</v>
      </c>
      <c r="G728" s="149"/>
      <c r="H728" s="149"/>
      <c r="I728" s="149"/>
      <c r="J728" s="149"/>
      <c r="K728" s="128">
        <f>$M$722*'Electricity EFs'!B7</f>
        <v>0.0001584901715</v>
      </c>
      <c r="L728" s="149"/>
      <c r="M728" s="149"/>
      <c r="N728" s="149"/>
      <c r="O728" s="188"/>
      <c r="P728" s="146"/>
      <c r="Q728" s="116"/>
      <c r="R728" s="116"/>
      <c r="S728" s="116"/>
      <c r="T728" s="116"/>
      <c r="U728" s="116"/>
      <c r="V728" s="116"/>
      <c r="W728" s="116"/>
      <c r="X728" s="116"/>
      <c r="Y728" s="116"/>
      <c r="Z728" s="116"/>
    </row>
    <row r="729" hidden="1">
      <c r="A729" s="126" t="s">
        <v>820</v>
      </c>
      <c r="B729" s="140" t="s">
        <v>558</v>
      </c>
      <c r="C729" s="135" t="s">
        <v>568</v>
      </c>
      <c r="D729" s="149" t="s">
        <v>797</v>
      </c>
      <c r="E729" s="149" t="s">
        <v>106</v>
      </c>
      <c r="F729" s="149" t="s">
        <v>987</v>
      </c>
      <c r="G729" s="149"/>
      <c r="H729" s="149"/>
      <c r="I729" s="149"/>
      <c r="J729" s="149"/>
      <c r="K729" s="128">
        <f>$M$722*'Electricity EFs'!B8</f>
        <v>0.0003440658526</v>
      </c>
      <c r="L729" s="149"/>
      <c r="M729" s="149"/>
      <c r="N729" s="149"/>
      <c r="O729" s="188"/>
      <c r="P729" s="146"/>
      <c r="Q729" s="116"/>
      <c r="R729" s="116"/>
      <c r="S729" s="116"/>
      <c r="T729" s="116"/>
      <c r="U729" s="116"/>
      <c r="V729" s="116"/>
      <c r="W729" s="116"/>
      <c r="X729" s="116"/>
      <c r="Y729" s="116"/>
      <c r="Z729" s="116"/>
    </row>
    <row r="730" hidden="1">
      <c r="A730" s="126" t="s">
        <v>821</v>
      </c>
      <c r="B730" s="140" t="s">
        <v>558</v>
      </c>
      <c r="C730" s="135" t="s">
        <v>568</v>
      </c>
      <c r="D730" s="149" t="s">
        <v>797</v>
      </c>
      <c r="E730" s="149" t="s">
        <v>106</v>
      </c>
      <c r="F730" s="149" t="s">
        <v>987</v>
      </c>
      <c r="G730" s="149"/>
      <c r="H730" s="149"/>
      <c r="I730" s="149"/>
      <c r="J730" s="149"/>
      <c r="K730" s="128">
        <f>$M$722*'Electricity EFs'!B9</f>
        <v>0.00007235125656</v>
      </c>
      <c r="L730" s="149"/>
      <c r="M730" s="149"/>
      <c r="N730" s="149"/>
      <c r="O730" s="188"/>
      <c r="P730" s="146"/>
      <c r="Q730" s="116"/>
      <c r="R730" s="116"/>
      <c r="S730" s="116"/>
      <c r="T730" s="116"/>
      <c r="U730" s="116"/>
      <c r="V730" s="116"/>
      <c r="W730" s="116"/>
      <c r="X730" s="116"/>
      <c r="Y730" s="116"/>
      <c r="Z730" s="116"/>
    </row>
    <row r="731" hidden="1">
      <c r="A731" s="126" t="s">
        <v>822</v>
      </c>
      <c r="B731" s="140" t="s">
        <v>558</v>
      </c>
      <c r="C731" s="135" t="s">
        <v>568</v>
      </c>
      <c r="D731" s="149" t="s">
        <v>797</v>
      </c>
      <c r="E731" s="149" t="s">
        <v>106</v>
      </c>
      <c r="F731" s="149" t="s">
        <v>987</v>
      </c>
      <c r="G731" s="149"/>
      <c r="H731" s="149"/>
      <c r="I731" s="149"/>
      <c r="J731" s="149"/>
      <c r="K731" s="128">
        <f>$M$722*'Electricity EFs'!B10</f>
        <v>0.0002761219458</v>
      </c>
      <c r="L731" s="149"/>
      <c r="M731" s="149"/>
      <c r="N731" s="149"/>
      <c r="O731" s="188"/>
      <c r="P731" s="146"/>
      <c r="Q731" s="116"/>
      <c r="R731" s="116"/>
      <c r="S731" s="116"/>
      <c r="T731" s="116"/>
      <c r="U731" s="116"/>
      <c r="V731" s="116"/>
      <c r="W731" s="116"/>
      <c r="X731" s="116"/>
      <c r="Y731" s="116"/>
      <c r="Z731" s="116"/>
    </row>
    <row r="732" hidden="1">
      <c r="A732" s="126" t="s">
        <v>823</v>
      </c>
      <c r="B732" s="140" t="s">
        <v>558</v>
      </c>
      <c r="C732" s="135" t="s">
        <v>568</v>
      </c>
      <c r="D732" s="149" t="s">
        <v>797</v>
      </c>
      <c r="E732" s="149" t="s">
        <v>106</v>
      </c>
      <c r="F732" s="149" t="s">
        <v>987</v>
      </c>
      <c r="G732" s="149"/>
      <c r="H732" s="149"/>
      <c r="I732" s="149"/>
      <c r="J732" s="149"/>
      <c r="K732" s="128">
        <f>$M$722*'Electricity EFs'!B11</f>
        <v>0.0001728396139</v>
      </c>
      <c r="L732" s="149"/>
      <c r="M732" s="149"/>
      <c r="N732" s="149"/>
      <c r="O732" s="188"/>
      <c r="P732" s="146"/>
      <c r="Q732" s="116"/>
      <c r="R732" s="116"/>
      <c r="S732" s="116"/>
      <c r="T732" s="116"/>
      <c r="U732" s="116"/>
      <c r="V732" s="116"/>
      <c r="W732" s="116"/>
      <c r="X732" s="116"/>
      <c r="Y732" s="116"/>
      <c r="Z732" s="116"/>
    </row>
    <row r="733" hidden="1">
      <c r="A733" s="126" t="s">
        <v>142</v>
      </c>
      <c r="B733" s="140" t="s">
        <v>558</v>
      </c>
      <c r="C733" s="135" t="s">
        <v>568</v>
      </c>
      <c r="D733" s="149" t="s">
        <v>797</v>
      </c>
      <c r="E733" s="149" t="s">
        <v>106</v>
      </c>
      <c r="F733" s="149" t="s">
        <v>987</v>
      </c>
      <c r="G733" s="149"/>
      <c r="H733" s="149"/>
      <c r="I733" s="149"/>
      <c r="J733" s="149"/>
      <c r="K733" s="128">
        <f>$M$722*'Electricity EFs'!B12</f>
        <v>0.0005151495946</v>
      </c>
      <c r="L733" s="149"/>
      <c r="M733" s="149"/>
      <c r="N733" s="149"/>
      <c r="O733" s="188"/>
      <c r="P733" s="146"/>
      <c r="Q733" s="116"/>
      <c r="R733" s="116"/>
      <c r="S733" s="116"/>
      <c r="T733" s="116"/>
      <c r="U733" s="116"/>
      <c r="V733" s="116"/>
      <c r="W733" s="116"/>
      <c r="X733" s="116"/>
      <c r="Y733" s="116"/>
      <c r="Z733" s="116"/>
    </row>
    <row r="734" hidden="1">
      <c r="A734" s="126" t="s">
        <v>824</v>
      </c>
      <c r="B734" s="140" t="s">
        <v>558</v>
      </c>
      <c r="C734" s="135" t="s">
        <v>568</v>
      </c>
      <c r="D734" s="149" t="s">
        <v>797</v>
      </c>
      <c r="E734" s="149" t="s">
        <v>106</v>
      </c>
      <c r="F734" s="149" t="s">
        <v>987</v>
      </c>
      <c r="G734" s="149"/>
      <c r="H734" s="149"/>
      <c r="I734" s="149"/>
      <c r="J734" s="149"/>
      <c r="K734" s="128">
        <f>$M$722*'Electricity EFs'!B13</f>
        <v>0.0001005077875</v>
      </c>
      <c r="L734" s="149"/>
      <c r="M734" s="149"/>
      <c r="N734" s="149"/>
      <c r="O734" s="188"/>
      <c r="P734" s="146"/>
      <c r="Q734" s="116"/>
      <c r="R734" s="116"/>
      <c r="S734" s="116"/>
      <c r="T734" s="116"/>
      <c r="U734" s="116"/>
      <c r="V734" s="116"/>
      <c r="W734" s="116"/>
      <c r="X734" s="116"/>
      <c r="Y734" s="116"/>
      <c r="Z734" s="116"/>
    </row>
    <row r="735" hidden="1">
      <c r="A735" s="126" t="s">
        <v>13</v>
      </c>
      <c r="B735" s="140" t="s">
        <v>558</v>
      </c>
      <c r="C735" s="135" t="s">
        <v>568</v>
      </c>
      <c r="D735" s="149" t="s">
        <v>797</v>
      </c>
      <c r="E735" s="149" t="s">
        <v>106</v>
      </c>
      <c r="F735" s="149" t="s">
        <v>987</v>
      </c>
      <c r="G735" s="149"/>
      <c r="H735" s="149"/>
      <c r="I735" s="149"/>
      <c r="J735" s="149"/>
      <c r="K735" s="128">
        <f>$M$722*'Electricity EFs'!B14</f>
        <v>0.0003689321402</v>
      </c>
      <c r="L735" s="149"/>
      <c r="M735" s="149"/>
      <c r="N735" s="149"/>
      <c r="O735" s="188"/>
      <c r="P735" s="146"/>
      <c r="Q735" s="116"/>
      <c r="R735" s="116"/>
      <c r="S735" s="116"/>
      <c r="T735" s="116"/>
      <c r="U735" s="116"/>
      <c r="V735" s="116"/>
      <c r="W735" s="116"/>
      <c r="X735" s="116"/>
      <c r="Y735" s="116"/>
      <c r="Z735" s="116"/>
    </row>
    <row r="736" hidden="1">
      <c r="A736" s="149" t="s">
        <v>986</v>
      </c>
      <c r="B736" s="140" t="s">
        <v>558</v>
      </c>
      <c r="C736" s="135" t="s">
        <v>572</v>
      </c>
      <c r="D736" s="149" t="s">
        <v>797</v>
      </c>
      <c r="E736" s="149" t="s">
        <v>106</v>
      </c>
      <c r="F736" s="149" t="s">
        <v>987</v>
      </c>
      <c r="G736" s="149" t="s">
        <v>988</v>
      </c>
      <c r="H736" s="149">
        <v>1.0</v>
      </c>
      <c r="I736" s="149" t="s">
        <v>989</v>
      </c>
      <c r="J736" s="184" t="s">
        <v>990</v>
      </c>
      <c r="K736" s="143"/>
      <c r="L736" s="149"/>
      <c r="M736" s="149">
        <f>0.00129*0.277777778</f>
        <v>0.0003583333336</v>
      </c>
      <c r="N736" s="149" t="s">
        <v>991</v>
      </c>
      <c r="O736" s="125" t="s">
        <v>992</v>
      </c>
      <c r="P736" s="146" t="s">
        <v>905</v>
      </c>
      <c r="Q736" s="116"/>
      <c r="R736" s="116"/>
      <c r="S736" s="116"/>
      <c r="T736" s="116"/>
      <c r="U736" s="116"/>
      <c r="V736" s="116"/>
      <c r="W736" s="116"/>
      <c r="X736" s="116"/>
      <c r="Y736" s="116"/>
      <c r="Z736" s="116"/>
    </row>
    <row r="737" hidden="1">
      <c r="A737" s="126" t="s">
        <v>98</v>
      </c>
      <c r="B737" s="140" t="s">
        <v>558</v>
      </c>
      <c r="C737" s="135" t="s">
        <v>572</v>
      </c>
      <c r="D737" s="149" t="s">
        <v>797</v>
      </c>
      <c r="E737" s="149" t="s">
        <v>106</v>
      </c>
      <c r="F737" s="149" t="s">
        <v>987</v>
      </c>
      <c r="G737" s="149"/>
      <c r="H737" s="149"/>
      <c r="I737" s="149"/>
      <c r="J737" s="149"/>
      <c r="K737" s="128">
        <f>$M$736*'Electricity EFs'!B2</f>
        <v>0.0002993851132</v>
      </c>
      <c r="L737" s="149"/>
      <c r="M737" s="149"/>
      <c r="N737" s="149"/>
      <c r="O737" s="188"/>
      <c r="P737" s="146"/>
      <c r="Q737" s="116"/>
      <c r="R737" s="116"/>
      <c r="S737" s="116"/>
      <c r="T737" s="116"/>
      <c r="U737" s="116"/>
      <c r="V737" s="116"/>
      <c r="W737" s="116"/>
      <c r="X737" s="116"/>
      <c r="Y737" s="116"/>
      <c r="Z737" s="116"/>
    </row>
    <row r="738" hidden="1">
      <c r="A738" s="126" t="s">
        <v>816</v>
      </c>
      <c r="B738" s="140" t="s">
        <v>558</v>
      </c>
      <c r="C738" s="135" t="s">
        <v>572</v>
      </c>
      <c r="D738" s="149" t="s">
        <v>797</v>
      </c>
      <c r="E738" s="149" t="s">
        <v>106</v>
      </c>
      <c r="F738" s="149" t="s">
        <v>987</v>
      </c>
      <c r="G738" s="149"/>
      <c r="H738" s="149"/>
      <c r="I738" s="149"/>
      <c r="J738" s="149"/>
      <c r="K738" s="128">
        <f>$M$736*'Electricity EFs'!B3</f>
        <v>0.0002254925862</v>
      </c>
      <c r="L738" s="149"/>
      <c r="M738" s="149"/>
      <c r="N738" s="149"/>
      <c r="O738" s="188"/>
      <c r="P738" s="146"/>
      <c r="Q738" s="116"/>
      <c r="R738" s="116"/>
      <c r="S738" s="116"/>
      <c r="T738" s="116"/>
      <c r="U738" s="116"/>
      <c r="V738" s="116"/>
      <c r="W738" s="116"/>
      <c r="X738" s="116"/>
      <c r="Y738" s="116"/>
      <c r="Z738" s="116"/>
    </row>
    <row r="739" hidden="1">
      <c r="A739" s="126" t="s">
        <v>28</v>
      </c>
      <c r="B739" s="140" t="s">
        <v>558</v>
      </c>
      <c r="C739" s="135" t="s">
        <v>572</v>
      </c>
      <c r="D739" s="149" t="s">
        <v>797</v>
      </c>
      <c r="E739" s="149" t="s">
        <v>106</v>
      </c>
      <c r="F739" s="149" t="s">
        <v>987</v>
      </c>
      <c r="G739" s="149"/>
      <c r="H739" s="149"/>
      <c r="I739" s="149"/>
      <c r="J739" s="149"/>
      <c r="K739" s="128">
        <f>$M$736*'Electricity EFs'!B4</f>
        <v>0.0002425686804</v>
      </c>
      <c r="L739" s="149"/>
      <c r="M739" s="149"/>
      <c r="N739" s="149"/>
      <c r="O739" s="188"/>
      <c r="P739" s="146"/>
      <c r="Q739" s="116"/>
      <c r="R739" s="116"/>
      <c r="S739" s="116"/>
      <c r="T739" s="116"/>
      <c r="U739" s="116"/>
      <c r="V739" s="116"/>
      <c r="W739" s="116"/>
      <c r="X739" s="116"/>
      <c r="Y739" s="116"/>
      <c r="Z739" s="116"/>
    </row>
    <row r="740" hidden="1">
      <c r="A740" s="126" t="s">
        <v>817</v>
      </c>
      <c r="B740" s="140" t="s">
        <v>558</v>
      </c>
      <c r="C740" s="135" t="s">
        <v>572</v>
      </c>
      <c r="D740" s="149" t="s">
        <v>797</v>
      </c>
      <c r="E740" s="149" t="s">
        <v>106</v>
      </c>
      <c r="F740" s="149" t="s">
        <v>987</v>
      </c>
      <c r="G740" s="149"/>
      <c r="H740" s="149"/>
      <c r="I740" s="149"/>
      <c r="J740" s="149"/>
      <c r="K740" s="128">
        <f>$M$736*'Electricity EFs'!B5</f>
        <v>0.0002371682385</v>
      </c>
      <c r="L740" s="149"/>
      <c r="M740" s="149"/>
      <c r="N740" s="149"/>
      <c r="O740" s="188"/>
      <c r="P740" s="146"/>
      <c r="Q740" s="116"/>
      <c r="R740" s="116"/>
      <c r="S740" s="116"/>
      <c r="T740" s="116"/>
      <c r="U740" s="116"/>
      <c r="V740" s="116"/>
      <c r="W740" s="116"/>
      <c r="X740" s="116"/>
      <c r="Y740" s="116"/>
      <c r="Z740" s="116"/>
    </row>
    <row r="741" hidden="1">
      <c r="A741" s="126" t="s">
        <v>818</v>
      </c>
      <c r="B741" s="140" t="s">
        <v>558</v>
      </c>
      <c r="C741" s="135" t="s">
        <v>572</v>
      </c>
      <c r="D741" s="149" t="s">
        <v>797</v>
      </c>
      <c r="E741" s="149" t="s">
        <v>106</v>
      </c>
      <c r="F741" s="149" t="s">
        <v>987</v>
      </c>
      <c r="G741" s="149"/>
      <c r="H741" s="149"/>
      <c r="I741" s="149"/>
      <c r="J741" s="149"/>
      <c r="K741" s="128">
        <f>$M$736*'Electricity EFs'!B6</f>
        <v>0.00002759804593</v>
      </c>
      <c r="L741" s="149"/>
      <c r="M741" s="149"/>
      <c r="N741" s="149"/>
      <c r="O741" s="188"/>
      <c r="P741" s="146"/>
      <c r="Q741" s="116"/>
      <c r="R741" s="116"/>
      <c r="S741" s="116"/>
      <c r="T741" s="116"/>
      <c r="U741" s="116"/>
      <c r="V741" s="116"/>
      <c r="W741" s="116"/>
      <c r="X741" s="116"/>
      <c r="Y741" s="116"/>
      <c r="Z741" s="116"/>
    </row>
    <row r="742" hidden="1">
      <c r="A742" s="126" t="s">
        <v>819</v>
      </c>
      <c r="B742" s="140" t="s">
        <v>558</v>
      </c>
      <c r="C742" s="135" t="s">
        <v>572</v>
      </c>
      <c r="D742" s="149" t="s">
        <v>797</v>
      </c>
      <c r="E742" s="149" t="s">
        <v>106</v>
      </c>
      <c r="F742" s="149" t="s">
        <v>987</v>
      </c>
      <c r="G742" s="149"/>
      <c r="H742" s="149"/>
      <c r="I742" s="149"/>
      <c r="J742" s="149"/>
      <c r="K742" s="128">
        <f>$M$736*'Electricity EFs'!B7</f>
        <v>0.0001584901715</v>
      </c>
      <c r="L742" s="149"/>
      <c r="M742" s="149"/>
      <c r="N742" s="149"/>
      <c r="O742" s="188"/>
      <c r="P742" s="146"/>
      <c r="Q742" s="116"/>
      <c r="R742" s="116"/>
      <c r="S742" s="116"/>
      <c r="T742" s="116"/>
      <c r="U742" s="116"/>
      <c r="V742" s="116"/>
      <c r="W742" s="116"/>
      <c r="X742" s="116"/>
      <c r="Y742" s="116"/>
      <c r="Z742" s="116"/>
    </row>
    <row r="743" hidden="1">
      <c r="A743" s="126" t="s">
        <v>820</v>
      </c>
      <c r="B743" s="140" t="s">
        <v>558</v>
      </c>
      <c r="C743" s="135" t="s">
        <v>572</v>
      </c>
      <c r="D743" s="149" t="s">
        <v>797</v>
      </c>
      <c r="E743" s="149" t="s">
        <v>106</v>
      </c>
      <c r="F743" s="149" t="s">
        <v>987</v>
      </c>
      <c r="G743" s="149"/>
      <c r="H743" s="149"/>
      <c r="I743" s="149"/>
      <c r="J743" s="149"/>
      <c r="K743" s="128">
        <f>$M$736*'Electricity EFs'!B8</f>
        <v>0.0003440658526</v>
      </c>
      <c r="L743" s="149"/>
      <c r="M743" s="149"/>
      <c r="N743" s="149"/>
      <c r="O743" s="188"/>
      <c r="P743" s="146"/>
      <c r="Q743" s="116"/>
      <c r="R743" s="116"/>
      <c r="S743" s="116"/>
      <c r="T743" s="116"/>
      <c r="U743" s="116"/>
      <c r="V743" s="116"/>
      <c r="W743" s="116"/>
      <c r="X743" s="116"/>
      <c r="Y743" s="116"/>
      <c r="Z743" s="116"/>
    </row>
    <row r="744" hidden="1">
      <c r="A744" s="126" t="s">
        <v>821</v>
      </c>
      <c r="B744" s="140" t="s">
        <v>558</v>
      </c>
      <c r="C744" s="135" t="s">
        <v>572</v>
      </c>
      <c r="D744" s="149" t="s">
        <v>797</v>
      </c>
      <c r="E744" s="149" t="s">
        <v>106</v>
      </c>
      <c r="F744" s="149" t="s">
        <v>987</v>
      </c>
      <c r="G744" s="149"/>
      <c r="H744" s="149"/>
      <c r="I744" s="149"/>
      <c r="J744" s="149"/>
      <c r="K744" s="128">
        <f>$M$736*'Electricity EFs'!B9</f>
        <v>0.00007235125656</v>
      </c>
      <c r="L744" s="149"/>
      <c r="M744" s="149"/>
      <c r="N744" s="149"/>
      <c r="O744" s="188"/>
      <c r="P744" s="146"/>
      <c r="Q744" s="116"/>
      <c r="R744" s="116"/>
      <c r="S744" s="116"/>
      <c r="T744" s="116"/>
      <c r="U744" s="116"/>
      <c r="V744" s="116"/>
      <c r="W744" s="116"/>
      <c r="X744" s="116"/>
      <c r="Y744" s="116"/>
      <c r="Z744" s="116"/>
    </row>
    <row r="745" hidden="1">
      <c r="A745" s="126" t="s">
        <v>822</v>
      </c>
      <c r="B745" s="140" t="s">
        <v>558</v>
      </c>
      <c r="C745" s="135" t="s">
        <v>572</v>
      </c>
      <c r="D745" s="149" t="s">
        <v>797</v>
      </c>
      <c r="E745" s="149" t="s">
        <v>106</v>
      </c>
      <c r="F745" s="149" t="s">
        <v>987</v>
      </c>
      <c r="G745" s="149"/>
      <c r="H745" s="149"/>
      <c r="I745" s="149"/>
      <c r="J745" s="149"/>
      <c r="K745" s="128">
        <f>$M$736*'Electricity EFs'!B10</f>
        <v>0.0002761219458</v>
      </c>
      <c r="L745" s="149"/>
      <c r="M745" s="149"/>
      <c r="N745" s="149"/>
      <c r="O745" s="188"/>
      <c r="P745" s="146"/>
      <c r="Q745" s="116"/>
      <c r="R745" s="116"/>
      <c r="S745" s="116"/>
      <c r="T745" s="116"/>
      <c r="U745" s="116"/>
      <c r="V745" s="116"/>
      <c r="W745" s="116"/>
      <c r="X745" s="116"/>
      <c r="Y745" s="116"/>
      <c r="Z745" s="116"/>
    </row>
    <row r="746" hidden="1">
      <c r="A746" s="126" t="s">
        <v>823</v>
      </c>
      <c r="B746" s="140" t="s">
        <v>558</v>
      </c>
      <c r="C746" s="135" t="s">
        <v>572</v>
      </c>
      <c r="D746" s="149" t="s">
        <v>797</v>
      </c>
      <c r="E746" s="149" t="s">
        <v>106</v>
      </c>
      <c r="F746" s="149" t="s">
        <v>987</v>
      </c>
      <c r="G746" s="149"/>
      <c r="H746" s="149"/>
      <c r="I746" s="149"/>
      <c r="J746" s="149"/>
      <c r="K746" s="128">
        <f>$M$736*'Electricity EFs'!B11</f>
        <v>0.0001728396139</v>
      </c>
      <c r="L746" s="149"/>
      <c r="M746" s="149"/>
      <c r="N746" s="149"/>
      <c r="O746" s="188"/>
      <c r="P746" s="146"/>
      <c r="Q746" s="116"/>
      <c r="R746" s="116"/>
      <c r="S746" s="116"/>
      <c r="T746" s="116"/>
      <c r="U746" s="116"/>
      <c r="V746" s="116"/>
      <c r="W746" s="116"/>
      <c r="X746" s="116"/>
      <c r="Y746" s="116"/>
      <c r="Z746" s="116"/>
    </row>
    <row r="747" hidden="1">
      <c r="A747" s="126" t="s">
        <v>142</v>
      </c>
      <c r="B747" s="140" t="s">
        <v>558</v>
      </c>
      <c r="C747" s="135" t="s">
        <v>572</v>
      </c>
      <c r="D747" s="149" t="s">
        <v>797</v>
      </c>
      <c r="E747" s="149" t="s">
        <v>106</v>
      </c>
      <c r="F747" s="149" t="s">
        <v>987</v>
      </c>
      <c r="G747" s="149"/>
      <c r="H747" s="149"/>
      <c r="I747" s="149"/>
      <c r="J747" s="149"/>
      <c r="K747" s="128">
        <f>$M$736*'Electricity EFs'!B12</f>
        <v>0.0005151495946</v>
      </c>
      <c r="L747" s="149"/>
      <c r="M747" s="149"/>
      <c r="N747" s="149"/>
      <c r="O747" s="188"/>
      <c r="P747" s="146"/>
      <c r="Q747" s="116"/>
      <c r="R747" s="116"/>
      <c r="S747" s="116"/>
      <c r="T747" s="116"/>
      <c r="U747" s="116"/>
      <c r="V747" s="116"/>
      <c r="W747" s="116"/>
      <c r="X747" s="116"/>
      <c r="Y747" s="116"/>
      <c r="Z747" s="116"/>
    </row>
    <row r="748" hidden="1">
      <c r="A748" s="126" t="s">
        <v>824</v>
      </c>
      <c r="B748" s="140" t="s">
        <v>558</v>
      </c>
      <c r="C748" s="135" t="s">
        <v>572</v>
      </c>
      <c r="D748" s="149" t="s">
        <v>797</v>
      </c>
      <c r="E748" s="149" t="s">
        <v>106</v>
      </c>
      <c r="F748" s="149" t="s">
        <v>987</v>
      </c>
      <c r="G748" s="149"/>
      <c r="H748" s="149"/>
      <c r="I748" s="149"/>
      <c r="J748" s="149"/>
      <c r="K748" s="128">
        <f>$M$736*'Electricity EFs'!B13</f>
        <v>0.0001005077875</v>
      </c>
      <c r="L748" s="149"/>
      <c r="M748" s="149"/>
      <c r="N748" s="149"/>
      <c r="O748" s="188"/>
      <c r="P748" s="146"/>
      <c r="Q748" s="116"/>
      <c r="R748" s="116"/>
      <c r="S748" s="116"/>
      <c r="T748" s="116"/>
      <c r="U748" s="116"/>
      <c r="V748" s="116"/>
      <c r="W748" s="116"/>
      <c r="X748" s="116"/>
      <c r="Y748" s="116"/>
      <c r="Z748" s="116"/>
    </row>
    <row r="749" hidden="1">
      <c r="A749" s="126" t="s">
        <v>13</v>
      </c>
      <c r="B749" s="140" t="s">
        <v>558</v>
      </c>
      <c r="C749" s="135" t="s">
        <v>572</v>
      </c>
      <c r="D749" s="149" t="s">
        <v>797</v>
      </c>
      <c r="E749" s="149" t="s">
        <v>106</v>
      </c>
      <c r="F749" s="149" t="s">
        <v>987</v>
      </c>
      <c r="G749" s="149"/>
      <c r="H749" s="149"/>
      <c r="I749" s="149"/>
      <c r="J749" s="149"/>
      <c r="K749" s="128">
        <f>$M$736*'Electricity EFs'!B14</f>
        <v>0.0003689321402</v>
      </c>
      <c r="L749" s="149"/>
      <c r="M749" s="149"/>
      <c r="N749" s="149"/>
      <c r="O749" s="188"/>
      <c r="P749" s="146"/>
      <c r="Q749" s="116"/>
      <c r="R749" s="116"/>
      <c r="S749" s="116"/>
      <c r="T749" s="116"/>
      <c r="U749" s="116"/>
      <c r="V749" s="116"/>
      <c r="W749" s="116"/>
      <c r="X749" s="116"/>
      <c r="Y749" s="116"/>
      <c r="Z749" s="116"/>
    </row>
    <row r="750" hidden="1">
      <c r="A750" s="149" t="s">
        <v>986</v>
      </c>
      <c r="B750" s="140" t="s">
        <v>558</v>
      </c>
      <c r="C750" s="135" t="s">
        <v>575</v>
      </c>
      <c r="D750" s="149" t="s">
        <v>797</v>
      </c>
      <c r="E750" s="149" t="s">
        <v>106</v>
      </c>
      <c r="F750" s="149" t="s">
        <v>987</v>
      </c>
      <c r="G750" s="149" t="s">
        <v>988</v>
      </c>
      <c r="H750" s="149">
        <v>1.0</v>
      </c>
      <c r="I750" s="149" t="s">
        <v>989</v>
      </c>
      <c r="J750" s="184" t="s">
        <v>990</v>
      </c>
      <c r="K750" s="143"/>
      <c r="L750" s="149"/>
      <c r="M750" s="149">
        <f>0.00129*0.277777778</f>
        <v>0.0003583333336</v>
      </c>
      <c r="N750" s="149" t="s">
        <v>991</v>
      </c>
      <c r="O750" s="125" t="s">
        <v>992</v>
      </c>
      <c r="P750" s="146" t="s">
        <v>905</v>
      </c>
      <c r="Q750" s="116"/>
      <c r="R750" s="116"/>
      <c r="S750" s="116"/>
      <c r="T750" s="116"/>
      <c r="U750" s="116"/>
      <c r="V750" s="116"/>
      <c r="W750" s="116"/>
      <c r="X750" s="116"/>
      <c r="Y750" s="116"/>
      <c r="Z750" s="116"/>
    </row>
    <row r="751" hidden="1">
      <c r="A751" s="126" t="s">
        <v>98</v>
      </c>
      <c r="B751" s="140" t="s">
        <v>558</v>
      </c>
      <c r="C751" s="135" t="s">
        <v>575</v>
      </c>
      <c r="D751" s="149" t="s">
        <v>797</v>
      </c>
      <c r="E751" s="149" t="s">
        <v>106</v>
      </c>
      <c r="F751" s="149" t="s">
        <v>987</v>
      </c>
      <c r="G751" s="149"/>
      <c r="H751" s="149"/>
      <c r="I751" s="149"/>
      <c r="J751" s="149"/>
      <c r="K751" s="128">
        <f>$M$750*'Electricity EFs'!B2</f>
        <v>0.0002993851132</v>
      </c>
      <c r="L751" s="149"/>
      <c r="M751" s="149"/>
      <c r="N751" s="149"/>
      <c r="O751" s="188"/>
      <c r="P751" s="146"/>
      <c r="Q751" s="116"/>
      <c r="R751" s="116"/>
      <c r="S751" s="116"/>
      <c r="T751" s="116"/>
      <c r="U751" s="116"/>
      <c r="V751" s="116"/>
      <c r="W751" s="116"/>
      <c r="X751" s="116"/>
      <c r="Y751" s="116"/>
      <c r="Z751" s="116"/>
    </row>
    <row r="752" hidden="1">
      <c r="A752" s="126" t="s">
        <v>816</v>
      </c>
      <c r="B752" s="140" t="s">
        <v>558</v>
      </c>
      <c r="C752" s="135" t="s">
        <v>575</v>
      </c>
      <c r="D752" s="149" t="s">
        <v>797</v>
      </c>
      <c r="E752" s="149" t="s">
        <v>106</v>
      </c>
      <c r="F752" s="149" t="s">
        <v>987</v>
      </c>
      <c r="G752" s="149"/>
      <c r="H752" s="149"/>
      <c r="I752" s="149"/>
      <c r="J752" s="149"/>
      <c r="K752" s="128">
        <f>$M$750*'Electricity EFs'!B3</f>
        <v>0.0002254925862</v>
      </c>
      <c r="L752" s="149"/>
      <c r="M752" s="149"/>
      <c r="N752" s="149"/>
      <c r="O752" s="188"/>
      <c r="P752" s="146"/>
      <c r="Q752" s="116"/>
      <c r="R752" s="116"/>
      <c r="S752" s="116"/>
      <c r="T752" s="116"/>
      <c r="U752" s="116"/>
      <c r="V752" s="116"/>
      <c r="W752" s="116"/>
      <c r="X752" s="116"/>
      <c r="Y752" s="116"/>
      <c r="Z752" s="116"/>
    </row>
    <row r="753" hidden="1">
      <c r="A753" s="126" t="s">
        <v>28</v>
      </c>
      <c r="B753" s="140" t="s">
        <v>558</v>
      </c>
      <c r="C753" s="135" t="s">
        <v>575</v>
      </c>
      <c r="D753" s="149" t="s">
        <v>797</v>
      </c>
      <c r="E753" s="149" t="s">
        <v>106</v>
      </c>
      <c r="F753" s="149" t="s">
        <v>987</v>
      </c>
      <c r="G753" s="149"/>
      <c r="H753" s="149"/>
      <c r="I753" s="149"/>
      <c r="J753" s="149"/>
      <c r="K753" s="128">
        <f>$M$750*'Electricity EFs'!B4</f>
        <v>0.0002425686804</v>
      </c>
      <c r="L753" s="149"/>
      <c r="M753" s="149"/>
      <c r="N753" s="149"/>
      <c r="O753" s="188"/>
      <c r="P753" s="146"/>
      <c r="Q753" s="116"/>
      <c r="R753" s="116"/>
      <c r="S753" s="116"/>
      <c r="T753" s="116"/>
      <c r="U753" s="116"/>
      <c r="V753" s="116"/>
      <c r="W753" s="116"/>
      <c r="X753" s="116"/>
      <c r="Y753" s="116"/>
      <c r="Z753" s="116"/>
    </row>
    <row r="754" hidden="1">
      <c r="A754" s="126" t="s">
        <v>817</v>
      </c>
      <c r="B754" s="140" t="s">
        <v>558</v>
      </c>
      <c r="C754" s="135" t="s">
        <v>575</v>
      </c>
      <c r="D754" s="149" t="s">
        <v>797</v>
      </c>
      <c r="E754" s="149" t="s">
        <v>106</v>
      </c>
      <c r="F754" s="149" t="s">
        <v>987</v>
      </c>
      <c r="G754" s="149"/>
      <c r="H754" s="149"/>
      <c r="I754" s="149"/>
      <c r="J754" s="149"/>
      <c r="K754" s="128">
        <f>$M$750*'Electricity EFs'!B5</f>
        <v>0.0002371682385</v>
      </c>
      <c r="L754" s="149"/>
      <c r="M754" s="149"/>
      <c r="N754" s="149"/>
      <c r="O754" s="188"/>
      <c r="P754" s="146"/>
      <c r="Q754" s="116"/>
      <c r="R754" s="116"/>
      <c r="S754" s="116"/>
      <c r="T754" s="116"/>
      <c r="U754" s="116"/>
      <c r="V754" s="116"/>
      <c r="W754" s="116"/>
      <c r="X754" s="116"/>
      <c r="Y754" s="116"/>
      <c r="Z754" s="116"/>
    </row>
    <row r="755" hidden="1">
      <c r="A755" s="126" t="s">
        <v>818</v>
      </c>
      <c r="B755" s="140" t="s">
        <v>558</v>
      </c>
      <c r="C755" s="135" t="s">
        <v>575</v>
      </c>
      <c r="D755" s="149" t="s">
        <v>797</v>
      </c>
      <c r="E755" s="149" t="s">
        <v>106</v>
      </c>
      <c r="F755" s="149" t="s">
        <v>987</v>
      </c>
      <c r="G755" s="149"/>
      <c r="H755" s="149"/>
      <c r="I755" s="149"/>
      <c r="J755" s="149"/>
      <c r="K755" s="128">
        <f>$M$750*'Electricity EFs'!B6</f>
        <v>0.00002759804593</v>
      </c>
      <c r="L755" s="149"/>
      <c r="M755" s="149"/>
      <c r="N755" s="149"/>
      <c r="O755" s="188"/>
      <c r="P755" s="146"/>
      <c r="Q755" s="116"/>
      <c r="R755" s="116"/>
      <c r="S755" s="116"/>
      <c r="T755" s="116"/>
      <c r="U755" s="116"/>
      <c r="V755" s="116"/>
      <c r="W755" s="116"/>
      <c r="X755" s="116"/>
      <c r="Y755" s="116"/>
      <c r="Z755" s="116"/>
    </row>
    <row r="756" hidden="1">
      <c r="A756" s="126" t="s">
        <v>819</v>
      </c>
      <c r="B756" s="140" t="s">
        <v>558</v>
      </c>
      <c r="C756" s="135" t="s">
        <v>575</v>
      </c>
      <c r="D756" s="149" t="s">
        <v>797</v>
      </c>
      <c r="E756" s="149" t="s">
        <v>106</v>
      </c>
      <c r="F756" s="149" t="s">
        <v>987</v>
      </c>
      <c r="G756" s="149"/>
      <c r="H756" s="149"/>
      <c r="I756" s="149"/>
      <c r="J756" s="149"/>
      <c r="K756" s="128">
        <f>$M$750*'Electricity EFs'!B7</f>
        <v>0.0001584901715</v>
      </c>
      <c r="L756" s="149"/>
      <c r="M756" s="149"/>
      <c r="N756" s="149"/>
      <c r="O756" s="188"/>
      <c r="P756" s="146"/>
      <c r="Q756" s="116"/>
      <c r="R756" s="116"/>
      <c r="S756" s="116"/>
      <c r="T756" s="116"/>
      <c r="U756" s="116"/>
      <c r="V756" s="116"/>
      <c r="W756" s="116"/>
      <c r="X756" s="116"/>
      <c r="Y756" s="116"/>
      <c r="Z756" s="116"/>
    </row>
    <row r="757" hidden="1">
      <c r="A757" s="126" t="s">
        <v>820</v>
      </c>
      <c r="B757" s="140" t="s">
        <v>558</v>
      </c>
      <c r="C757" s="135" t="s">
        <v>575</v>
      </c>
      <c r="D757" s="149" t="s">
        <v>797</v>
      </c>
      <c r="E757" s="149" t="s">
        <v>106</v>
      </c>
      <c r="F757" s="149" t="s">
        <v>987</v>
      </c>
      <c r="G757" s="149"/>
      <c r="H757" s="149"/>
      <c r="I757" s="149"/>
      <c r="J757" s="149"/>
      <c r="K757" s="128">
        <f>$M$750*'Electricity EFs'!B8</f>
        <v>0.0003440658526</v>
      </c>
      <c r="L757" s="149"/>
      <c r="M757" s="149"/>
      <c r="N757" s="149"/>
      <c r="O757" s="188"/>
      <c r="P757" s="146"/>
      <c r="Q757" s="116"/>
      <c r="R757" s="116"/>
      <c r="S757" s="116"/>
      <c r="T757" s="116"/>
      <c r="U757" s="116"/>
      <c r="V757" s="116"/>
      <c r="W757" s="116"/>
      <c r="X757" s="116"/>
      <c r="Y757" s="116"/>
      <c r="Z757" s="116"/>
    </row>
    <row r="758" hidden="1">
      <c r="A758" s="126" t="s">
        <v>821</v>
      </c>
      <c r="B758" s="140" t="s">
        <v>558</v>
      </c>
      <c r="C758" s="135" t="s">
        <v>575</v>
      </c>
      <c r="D758" s="149" t="s">
        <v>797</v>
      </c>
      <c r="E758" s="149" t="s">
        <v>106</v>
      </c>
      <c r="F758" s="149" t="s">
        <v>987</v>
      </c>
      <c r="G758" s="149"/>
      <c r="H758" s="149"/>
      <c r="I758" s="149"/>
      <c r="J758" s="149"/>
      <c r="K758" s="128">
        <f>$M$750*'Electricity EFs'!B9</f>
        <v>0.00007235125656</v>
      </c>
      <c r="L758" s="149"/>
      <c r="M758" s="149"/>
      <c r="N758" s="149"/>
      <c r="O758" s="188"/>
      <c r="P758" s="146"/>
      <c r="Q758" s="116"/>
      <c r="R758" s="116"/>
      <c r="S758" s="116"/>
      <c r="T758" s="116"/>
      <c r="U758" s="116"/>
      <c r="V758" s="116"/>
      <c r="W758" s="116"/>
      <c r="X758" s="116"/>
      <c r="Y758" s="116"/>
      <c r="Z758" s="116"/>
    </row>
    <row r="759" hidden="1">
      <c r="A759" s="126" t="s">
        <v>822</v>
      </c>
      <c r="B759" s="140" t="s">
        <v>558</v>
      </c>
      <c r="C759" s="135" t="s">
        <v>575</v>
      </c>
      <c r="D759" s="149" t="s">
        <v>797</v>
      </c>
      <c r="E759" s="149" t="s">
        <v>106</v>
      </c>
      <c r="F759" s="149" t="s">
        <v>987</v>
      </c>
      <c r="G759" s="149"/>
      <c r="H759" s="149"/>
      <c r="I759" s="149"/>
      <c r="J759" s="149"/>
      <c r="K759" s="128">
        <f>$M$750*'Electricity EFs'!B10</f>
        <v>0.0002761219458</v>
      </c>
      <c r="L759" s="149"/>
      <c r="M759" s="149"/>
      <c r="N759" s="149"/>
      <c r="O759" s="188"/>
      <c r="P759" s="146"/>
      <c r="Q759" s="116"/>
      <c r="R759" s="116"/>
      <c r="S759" s="116"/>
      <c r="T759" s="116"/>
      <c r="U759" s="116"/>
      <c r="V759" s="116"/>
      <c r="W759" s="116"/>
      <c r="X759" s="116"/>
      <c r="Y759" s="116"/>
      <c r="Z759" s="116"/>
    </row>
    <row r="760" hidden="1">
      <c r="A760" s="126" t="s">
        <v>823</v>
      </c>
      <c r="B760" s="140" t="s">
        <v>558</v>
      </c>
      <c r="C760" s="135" t="s">
        <v>575</v>
      </c>
      <c r="D760" s="149" t="s">
        <v>797</v>
      </c>
      <c r="E760" s="149" t="s">
        <v>106</v>
      </c>
      <c r="F760" s="149" t="s">
        <v>987</v>
      </c>
      <c r="G760" s="149"/>
      <c r="H760" s="149"/>
      <c r="I760" s="149"/>
      <c r="J760" s="149"/>
      <c r="K760" s="128">
        <f>$M$750*'Electricity EFs'!B11</f>
        <v>0.0001728396139</v>
      </c>
      <c r="L760" s="149"/>
      <c r="M760" s="149"/>
      <c r="N760" s="149"/>
      <c r="O760" s="188"/>
      <c r="P760" s="146"/>
      <c r="Q760" s="116"/>
      <c r="R760" s="116"/>
      <c r="S760" s="116"/>
      <c r="T760" s="116"/>
      <c r="U760" s="116"/>
      <c r="V760" s="116"/>
      <c r="W760" s="116"/>
      <c r="X760" s="116"/>
      <c r="Y760" s="116"/>
      <c r="Z760" s="116"/>
    </row>
    <row r="761" hidden="1">
      <c r="A761" s="126" t="s">
        <v>142</v>
      </c>
      <c r="B761" s="140" t="s">
        <v>558</v>
      </c>
      <c r="C761" s="135" t="s">
        <v>575</v>
      </c>
      <c r="D761" s="149" t="s">
        <v>797</v>
      </c>
      <c r="E761" s="149" t="s">
        <v>106</v>
      </c>
      <c r="F761" s="149" t="s">
        <v>987</v>
      </c>
      <c r="G761" s="149"/>
      <c r="H761" s="149"/>
      <c r="I761" s="149"/>
      <c r="J761" s="149"/>
      <c r="K761" s="128">
        <f>$M$750*'Electricity EFs'!B12</f>
        <v>0.0005151495946</v>
      </c>
      <c r="L761" s="149"/>
      <c r="M761" s="149"/>
      <c r="N761" s="149"/>
      <c r="O761" s="188"/>
      <c r="P761" s="146"/>
      <c r="Q761" s="116"/>
      <c r="R761" s="116"/>
      <c r="S761" s="116"/>
      <c r="T761" s="116"/>
      <c r="U761" s="116"/>
      <c r="V761" s="116"/>
      <c r="W761" s="116"/>
      <c r="X761" s="116"/>
      <c r="Y761" s="116"/>
      <c r="Z761" s="116"/>
    </row>
    <row r="762" hidden="1">
      <c r="A762" s="126" t="s">
        <v>824</v>
      </c>
      <c r="B762" s="140" t="s">
        <v>558</v>
      </c>
      <c r="C762" s="135" t="s">
        <v>575</v>
      </c>
      <c r="D762" s="149" t="s">
        <v>797</v>
      </c>
      <c r="E762" s="149" t="s">
        <v>106</v>
      </c>
      <c r="F762" s="149" t="s">
        <v>987</v>
      </c>
      <c r="G762" s="149"/>
      <c r="H762" s="149"/>
      <c r="I762" s="149"/>
      <c r="J762" s="149"/>
      <c r="K762" s="128">
        <f>$M$750*'Electricity EFs'!B13</f>
        <v>0.0001005077875</v>
      </c>
      <c r="L762" s="149"/>
      <c r="M762" s="149"/>
      <c r="N762" s="149"/>
      <c r="O762" s="188"/>
      <c r="P762" s="146"/>
      <c r="Q762" s="116"/>
      <c r="R762" s="116"/>
      <c r="S762" s="116"/>
      <c r="T762" s="116"/>
      <c r="U762" s="116"/>
      <c r="V762" s="116"/>
      <c r="W762" s="116"/>
      <c r="X762" s="116"/>
      <c r="Y762" s="116"/>
      <c r="Z762" s="116"/>
    </row>
    <row r="763" hidden="1">
      <c r="A763" s="126" t="s">
        <v>13</v>
      </c>
      <c r="B763" s="140" t="s">
        <v>558</v>
      </c>
      <c r="C763" s="135" t="s">
        <v>575</v>
      </c>
      <c r="D763" s="149" t="s">
        <v>797</v>
      </c>
      <c r="E763" s="149" t="s">
        <v>106</v>
      </c>
      <c r="F763" s="149" t="s">
        <v>987</v>
      </c>
      <c r="G763" s="149"/>
      <c r="H763" s="149"/>
      <c r="I763" s="149"/>
      <c r="J763" s="149"/>
      <c r="K763" s="128">
        <f>$M$750*'Electricity EFs'!B14</f>
        <v>0.0003689321402</v>
      </c>
      <c r="L763" s="149"/>
      <c r="M763" s="149"/>
      <c r="N763" s="149"/>
      <c r="O763" s="188"/>
      <c r="P763" s="146"/>
      <c r="Q763" s="116"/>
      <c r="R763" s="116"/>
      <c r="S763" s="116"/>
      <c r="T763" s="116"/>
      <c r="U763" s="116"/>
      <c r="V763" s="116"/>
      <c r="W763" s="116"/>
      <c r="X763" s="116"/>
      <c r="Y763" s="116"/>
      <c r="Z763" s="116"/>
    </row>
    <row r="764" hidden="1">
      <c r="A764" s="149" t="s">
        <v>986</v>
      </c>
      <c r="B764" s="140" t="s">
        <v>558</v>
      </c>
      <c r="C764" s="135" t="s">
        <v>578</v>
      </c>
      <c r="D764" s="149" t="s">
        <v>797</v>
      </c>
      <c r="E764" s="149" t="s">
        <v>106</v>
      </c>
      <c r="F764" s="149" t="s">
        <v>987</v>
      </c>
      <c r="G764" s="149" t="s">
        <v>988</v>
      </c>
      <c r="H764" s="149">
        <v>1.0</v>
      </c>
      <c r="I764" s="149" t="s">
        <v>989</v>
      </c>
      <c r="J764" s="184" t="s">
        <v>990</v>
      </c>
      <c r="K764" s="143"/>
      <c r="L764" s="149"/>
      <c r="M764" s="149">
        <f>0.00129*0.277777778</f>
        <v>0.0003583333336</v>
      </c>
      <c r="N764" s="149" t="s">
        <v>991</v>
      </c>
      <c r="O764" s="125" t="s">
        <v>992</v>
      </c>
      <c r="P764" s="146" t="s">
        <v>905</v>
      </c>
      <c r="Q764" s="116"/>
      <c r="R764" s="116"/>
      <c r="S764" s="116"/>
      <c r="T764" s="116"/>
      <c r="U764" s="116"/>
      <c r="V764" s="116"/>
      <c r="W764" s="116"/>
      <c r="X764" s="116"/>
      <c r="Y764" s="116"/>
      <c r="Z764" s="116"/>
    </row>
    <row r="765" hidden="1">
      <c r="A765" s="126" t="s">
        <v>98</v>
      </c>
      <c r="B765" s="140" t="s">
        <v>558</v>
      </c>
      <c r="C765" s="135" t="s">
        <v>578</v>
      </c>
      <c r="D765" s="149" t="s">
        <v>797</v>
      </c>
      <c r="E765" s="149" t="s">
        <v>106</v>
      </c>
      <c r="F765" s="149" t="s">
        <v>987</v>
      </c>
      <c r="G765" s="149"/>
      <c r="H765" s="149"/>
      <c r="I765" s="149"/>
      <c r="J765" s="149"/>
      <c r="K765" s="128">
        <f>$M$764*'Electricity EFs'!B2</f>
        <v>0.0002993851132</v>
      </c>
      <c r="L765" s="149"/>
      <c r="M765" s="149"/>
      <c r="N765" s="149"/>
      <c r="O765" s="188"/>
      <c r="P765" s="146"/>
      <c r="Q765" s="116"/>
      <c r="R765" s="116"/>
      <c r="S765" s="116"/>
      <c r="T765" s="116"/>
      <c r="U765" s="116"/>
      <c r="V765" s="116"/>
      <c r="W765" s="116"/>
      <c r="X765" s="116"/>
      <c r="Y765" s="116"/>
      <c r="Z765" s="116"/>
    </row>
    <row r="766" hidden="1">
      <c r="A766" s="126" t="s">
        <v>816</v>
      </c>
      <c r="B766" s="140" t="s">
        <v>558</v>
      </c>
      <c r="C766" s="135" t="s">
        <v>578</v>
      </c>
      <c r="D766" s="149" t="s">
        <v>797</v>
      </c>
      <c r="E766" s="149" t="s">
        <v>106</v>
      </c>
      <c r="F766" s="149" t="s">
        <v>987</v>
      </c>
      <c r="G766" s="149"/>
      <c r="H766" s="149"/>
      <c r="I766" s="149"/>
      <c r="J766" s="149"/>
      <c r="K766" s="128">
        <f>$M$764*'Electricity EFs'!B3</f>
        <v>0.0002254925862</v>
      </c>
      <c r="L766" s="149"/>
      <c r="M766" s="149"/>
      <c r="N766" s="149"/>
      <c r="O766" s="188"/>
      <c r="P766" s="146"/>
      <c r="Q766" s="116"/>
      <c r="R766" s="116"/>
      <c r="S766" s="116"/>
      <c r="T766" s="116"/>
      <c r="U766" s="116"/>
      <c r="V766" s="116"/>
      <c r="W766" s="116"/>
      <c r="X766" s="116"/>
      <c r="Y766" s="116"/>
      <c r="Z766" s="116"/>
    </row>
    <row r="767" hidden="1">
      <c r="A767" s="126" t="s">
        <v>28</v>
      </c>
      <c r="B767" s="140" t="s">
        <v>558</v>
      </c>
      <c r="C767" s="135" t="s">
        <v>578</v>
      </c>
      <c r="D767" s="149" t="s">
        <v>797</v>
      </c>
      <c r="E767" s="149" t="s">
        <v>106</v>
      </c>
      <c r="F767" s="149" t="s">
        <v>987</v>
      </c>
      <c r="G767" s="149"/>
      <c r="H767" s="149"/>
      <c r="I767" s="149"/>
      <c r="J767" s="149"/>
      <c r="K767" s="128">
        <f>$M$764*'Electricity EFs'!B4</f>
        <v>0.0002425686804</v>
      </c>
      <c r="L767" s="149"/>
      <c r="M767" s="149"/>
      <c r="N767" s="149"/>
      <c r="O767" s="188"/>
      <c r="P767" s="146"/>
      <c r="Q767" s="116"/>
      <c r="R767" s="116"/>
      <c r="S767" s="116"/>
      <c r="T767" s="116"/>
      <c r="U767" s="116"/>
      <c r="V767" s="116"/>
      <c r="W767" s="116"/>
      <c r="X767" s="116"/>
      <c r="Y767" s="116"/>
      <c r="Z767" s="116"/>
    </row>
    <row r="768" hidden="1">
      <c r="A768" s="126" t="s">
        <v>817</v>
      </c>
      <c r="B768" s="140" t="s">
        <v>558</v>
      </c>
      <c r="C768" s="135" t="s">
        <v>578</v>
      </c>
      <c r="D768" s="149" t="s">
        <v>797</v>
      </c>
      <c r="E768" s="149" t="s">
        <v>106</v>
      </c>
      <c r="F768" s="149" t="s">
        <v>987</v>
      </c>
      <c r="G768" s="149"/>
      <c r="H768" s="149"/>
      <c r="I768" s="149"/>
      <c r="J768" s="149"/>
      <c r="K768" s="128">
        <f>$M$764*'Electricity EFs'!B5</f>
        <v>0.0002371682385</v>
      </c>
      <c r="L768" s="149"/>
      <c r="M768" s="149"/>
      <c r="N768" s="149"/>
      <c r="O768" s="188"/>
      <c r="P768" s="146"/>
      <c r="Q768" s="116"/>
      <c r="R768" s="116"/>
      <c r="S768" s="116"/>
      <c r="T768" s="116"/>
      <c r="U768" s="116"/>
      <c r="V768" s="116"/>
      <c r="W768" s="116"/>
      <c r="X768" s="116"/>
      <c r="Y768" s="116"/>
      <c r="Z768" s="116"/>
    </row>
    <row r="769" hidden="1">
      <c r="A769" s="126" t="s">
        <v>818</v>
      </c>
      <c r="B769" s="140" t="s">
        <v>558</v>
      </c>
      <c r="C769" s="135" t="s">
        <v>578</v>
      </c>
      <c r="D769" s="149" t="s">
        <v>797</v>
      </c>
      <c r="E769" s="149" t="s">
        <v>106</v>
      </c>
      <c r="F769" s="149" t="s">
        <v>987</v>
      </c>
      <c r="G769" s="149"/>
      <c r="H769" s="149"/>
      <c r="I769" s="149"/>
      <c r="J769" s="149"/>
      <c r="K769" s="128">
        <f>$M$764*'Electricity EFs'!B6</f>
        <v>0.00002759804593</v>
      </c>
      <c r="L769" s="149"/>
      <c r="M769" s="149"/>
      <c r="N769" s="149"/>
      <c r="O769" s="188"/>
      <c r="P769" s="146"/>
      <c r="Q769" s="116"/>
      <c r="R769" s="116"/>
      <c r="S769" s="116"/>
      <c r="T769" s="116"/>
      <c r="U769" s="116"/>
      <c r="V769" s="116"/>
      <c r="W769" s="116"/>
      <c r="X769" s="116"/>
      <c r="Y769" s="116"/>
      <c r="Z769" s="116"/>
    </row>
    <row r="770" hidden="1">
      <c r="A770" s="126" t="s">
        <v>819</v>
      </c>
      <c r="B770" s="140" t="s">
        <v>558</v>
      </c>
      <c r="C770" s="135" t="s">
        <v>578</v>
      </c>
      <c r="D770" s="149" t="s">
        <v>797</v>
      </c>
      <c r="E770" s="149" t="s">
        <v>106</v>
      </c>
      <c r="F770" s="149" t="s">
        <v>987</v>
      </c>
      <c r="G770" s="149"/>
      <c r="H770" s="149"/>
      <c r="I770" s="149"/>
      <c r="J770" s="149"/>
      <c r="K770" s="128">
        <f>$M$764*'Electricity EFs'!B7</f>
        <v>0.0001584901715</v>
      </c>
      <c r="L770" s="149"/>
      <c r="M770" s="149"/>
      <c r="N770" s="149"/>
      <c r="O770" s="188"/>
      <c r="P770" s="146"/>
      <c r="Q770" s="116"/>
      <c r="R770" s="116"/>
      <c r="S770" s="116"/>
      <c r="T770" s="116"/>
      <c r="U770" s="116"/>
      <c r="V770" s="116"/>
      <c r="W770" s="116"/>
      <c r="X770" s="116"/>
      <c r="Y770" s="116"/>
      <c r="Z770" s="116"/>
    </row>
    <row r="771" hidden="1">
      <c r="A771" s="126" t="s">
        <v>820</v>
      </c>
      <c r="B771" s="140" t="s">
        <v>558</v>
      </c>
      <c r="C771" s="135" t="s">
        <v>578</v>
      </c>
      <c r="D771" s="149" t="s">
        <v>797</v>
      </c>
      <c r="E771" s="149" t="s">
        <v>106</v>
      </c>
      <c r="F771" s="149" t="s">
        <v>987</v>
      </c>
      <c r="G771" s="149"/>
      <c r="H771" s="149"/>
      <c r="I771" s="149"/>
      <c r="J771" s="149"/>
      <c r="K771" s="128">
        <f>$M$764*'Electricity EFs'!B8</f>
        <v>0.0003440658526</v>
      </c>
      <c r="L771" s="149"/>
      <c r="M771" s="149"/>
      <c r="N771" s="149"/>
      <c r="O771" s="188"/>
      <c r="P771" s="146"/>
      <c r="Q771" s="116"/>
      <c r="R771" s="116"/>
      <c r="S771" s="116"/>
      <c r="T771" s="116"/>
      <c r="U771" s="116"/>
      <c r="V771" s="116"/>
      <c r="W771" s="116"/>
      <c r="X771" s="116"/>
      <c r="Y771" s="116"/>
      <c r="Z771" s="116"/>
    </row>
    <row r="772" hidden="1">
      <c r="A772" s="126" t="s">
        <v>821</v>
      </c>
      <c r="B772" s="140" t="s">
        <v>558</v>
      </c>
      <c r="C772" s="135" t="s">
        <v>578</v>
      </c>
      <c r="D772" s="149" t="s">
        <v>797</v>
      </c>
      <c r="E772" s="149" t="s">
        <v>106</v>
      </c>
      <c r="F772" s="149" t="s">
        <v>987</v>
      </c>
      <c r="G772" s="149"/>
      <c r="H772" s="149"/>
      <c r="I772" s="149"/>
      <c r="J772" s="149"/>
      <c r="K772" s="128">
        <f>$M$764*'Electricity EFs'!B9</f>
        <v>0.00007235125656</v>
      </c>
      <c r="L772" s="149"/>
      <c r="M772" s="149"/>
      <c r="N772" s="149"/>
      <c r="O772" s="188"/>
      <c r="P772" s="146"/>
      <c r="Q772" s="116"/>
      <c r="R772" s="116"/>
      <c r="S772" s="116"/>
      <c r="T772" s="116"/>
      <c r="U772" s="116"/>
      <c r="V772" s="116"/>
      <c r="W772" s="116"/>
      <c r="X772" s="116"/>
      <c r="Y772" s="116"/>
      <c r="Z772" s="116"/>
    </row>
    <row r="773" hidden="1">
      <c r="A773" s="126" t="s">
        <v>822</v>
      </c>
      <c r="B773" s="140" t="s">
        <v>558</v>
      </c>
      <c r="C773" s="135" t="s">
        <v>578</v>
      </c>
      <c r="D773" s="149" t="s">
        <v>797</v>
      </c>
      <c r="E773" s="149" t="s">
        <v>106</v>
      </c>
      <c r="F773" s="149" t="s">
        <v>987</v>
      </c>
      <c r="G773" s="149"/>
      <c r="H773" s="149"/>
      <c r="I773" s="149"/>
      <c r="J773" s="149"/>
      <c r="K773" s="128">
        <f>$M$764*'Electricity EFs'!B10</f>
        <v>0.0002761219458</v>
      </c>
      <c r="L773" s="149"/>
      <c r="M773" s="149"/>
      <c r="N773" s="149"/>
      <c r="O773" s="188"/>
      <c r="P773" s="146"/>
      <c r="Q773" s="116"/>
      <c r="R773" s="116"/>
      <c r="S773" s="116"/>
      <c r="T773" s="116"/>
      <c r="U773" s="116"/>
      <c r="V773" s="116"/>
      <c r="W773" s="116"/>
      <c r="X773" s="116"/>
      <c r="Y773" s="116"/>
      <c r="Z773" s="116"/>
    </row>
    <row r="774" hidden="1">
      <c r="A774" s="126" t="s">
        <v>823</v>
      </c>
      <c r="B774" s="140" t="s">
        <v>558</v>
      </c>
      <c r="C774" s="135" t="s">
        <v>578</v>
      </c>
      <c r="D774" s="149" t="s">
        <v>797</v>
      </c>
      <c r="E774" s="149" t="s">
        <v>106</v>
      </c>
      <c r="F774" s="149" t="s">
        <v>987</v>
      </c>
      <c r="G774" s="149"/>
      <c r="H774" s="149"/>
      <c r="I774" s="149"/>
      <c r="J774" s="149"/>
      <c r="K774" s="128">
        <f>$M$764*'Electricity EFs'!B11</f>
        <v>0.0001728396139</v>
      </c>
      <c r="L774" s="149"/>
      <c r="M774" s="149"/>
      <c r="N774" s="149"/>
      <c r="O774" s="188"/>
      <c r="P774" s="146"/>
      <c r="Q774" s="116"/>
      <c r="R774" s="116"/>
      <c r="S774" s="116"/>
      <c r="T774" s="116"/>
      <c r="U774" s="116"/>
      <c r="V774" s="116"/>
      <c r="W774" s="116"/>
      <c r="X774" s="116"/>
      <c r="Y774" s="116"/>
      <c r="Z774" s="116"/>
    </row>
    <row r="775" hidden="1">
      <c r="A775" s="126" t="s">
        <v>142</v>
      </c>
      <c r="B775" s="140" t="s">
        <v>558</v>
      </c>
      <c r="C775" s="135" t="s">
        <v>578</v>
      </c>
      <c r="D775" s="149" t="s">
        <v>797</v>
      </c>
      <c r="E775" s="149" t="s">
        <v>106</v>
      </c>
      <c r="F775" s="149" t="s">
        <v>987</v>
      </c>
      <c r="G775" s="149"/>
      <c r="H775" s="149"/>
      <c r="I775" s="149"/>
      <c r="J775" s="149"/>
      <c r="K775" s="128">
        <f>$M$764*'Electricity EFs'!B12</f>
        <v>0.0005151495946</v>
      </c>
      <c r="L775" s="149"/>
      <c r="M775" s="149"/>
      <c r="N775" s="149"/>
      <c r="O775" s="188"/>
      <c r="P775" s="146"/>
      <c r="Q775" s="116"/>
      <c r="R775" s="116"/>
      <c r="S775" s="116"/>
      <c r="T775" s="116"/>
      <c r="U775" s="116"/>
      <c r="V775" s="116"/>
      <c r="W775" s="116"/>
      <c r="X775" s="116"/>
      <c r="Y775" s="116"/>
      <c r="Z775" s="116"/>
    </row>
    <row r="776" hidden="1">
      <c r="A776" s="126" t="s">
        <v>824</v>
      </c>
      <c r="B776" s="140" t="s">
        <v>558</v>
      </c>
      <c r="C776" s="135" t="s">
        <v>578</v>
      </c>
      <c r="D776" s="149" t="s">
        <v>797</v>
      </c>
      <c r="E776" s="149" t="s">
        <v>106</v>
      </c>
      <c r="F776" s="149" t="s">
        <v>987</v>
      </c>
      <c r="G776" s="149"/>
      <c r="H776" s="149"/>
      <c r="I776" s="149"/>
      <c r="J776" s="149"/>
      <c r="K776" s="128">
        <f>$M$764*'Electricity EFs'!B13</f>
        <v>0.0001005077875</v>
      </c>
      <c r="L776" s="149"/>
      <c r="M776" s="149"/>
      <c r="N776" s="149"/>
      <c r="O776" s="188"/>
      <c r="P776" s="146"/>
      <c r="Q776" s="116"/>
      <c r="R776" s="116"/>
      <c r="S776" s="116"/>
      <c r="T776" s="116"/>
      <c r="U776" s="116"/>
      <c r="V776" s="116"/>
      <c r="W776" s="116"/>
      <c r="X776" s="116"/>
      <c r="Y776" s="116"/>
      <c r="Z776" s="116"/>
    </row>
    <row r="777" hidden="1">
      <c r="A777" s="126" t="s">
        <v>13</v>
      </c>
      <c r="B777" s="140" t="s">
        <v>558</v>
      </c>
      <c r="C777" s="135" t="s">
        <v>578</v>
      </c>
      <c r="D777" s="149" t="s">
        <v>797</v>
      </c>
      <c r="E777" s="149" t="s">
        <v>106</v>
      </c>
      <c r="F777" s="149" t="s">
        <v>987</v>
      </c>
      <c r="G777" s="149"/>
      <c r="H777" s="149"/>
      <c r="I777" s="149"/>
      <c r="J777" s="149"/>
      <c r="K777" s="128">
        <f>$M$764*'Electricity EFs'!B14</f>
        <v>0.0003689321402</v>
      </c>
      <c r="L777" s="149"/>
      <c r="M777" s="149"/>
      <c r="N777" s="149"/>
      <c r="O777" s="188"/>
      <c r="P777" s="146"/>
      <c r="Q777" s="116"/>
      <c r="R777" s="116"/>
      <c r="S777" s="116"/>
      <c r="T777" s="116"/>
      <c r="U777" s="116"/>
      <c r="V777" s="116"/>
      <c r="W777" s="116"/>
      <c r="X777" s="116"/>
      <c r="Y777" s="116"/>
      <c r="Z777" s="116"/>
    </row>
    <row r="778" hidden="1">
      <c r="A778" s="149" t="s">
        <v>986</v>
      </c>
      <c r="B778" s="140" t="s">
        <v>558</v>
      </c>
      <c r="C778" s="135" t="s">
        <v>581</v>
      </c>
      <c r="D778" s="149" t="s">
        <v>797</v>
      </c>
      <c r="E778" s="149" t="s">
        <v>106</v>
      </c>
      <c r="F778" s="149" t="s">
        <v>987</v>
      </c>
      <c r="G778" s="149" t="s">
        <v>988</v>
      </c>
      <c r="H778" s="149">
        <v>1.0</v>
      </c>
      <c r="I778" s="149" t="s">
        <v>989</v>
      </c>
      <c r="J778" s="184" t="s">
        <v>990</v>
      </c>
      <c r="K778" s="143"/>
      <c r="L778" s="149"/>
      <c r="M778" s="149">
        <f>0.00129*0.277777778</f>
        <v>0.0003583333336</v>
      </c>
      <c r="N778" s="149" t="s">
        <v>991</v>
      </c>
      <c r="O778" s="125" t="s">
        <v>992</v>
      </c>
      <c r="P778" s="146" t="s">
        <v>905</v>
      </c>
      <c r="Q778" s="116"/>
      <c r="R778" s="116"/>
      <c r="S778" s="116"/>
      <c r="T778" s="116"/>
      <c r="U778" s="116"/>
      <c r="V778" s="116"/>
      <c r="W778" s="116"/>
      <c r="X778" s="116"/>
      <c r="Y778" s="116"/>
      <c r="Z778" s="116"/>
    </row>
    <row r="779" hidden="1">
      <c r="A779" s="126" t="s">
        <v>98</v>
      </c>
      <c r="B779" s="140" t="s">
        <v>558</v>
      </c>
      <c r="C779" s="135" t="s">
        <v>581</v>
      </c>
      <c r="D779" s="149" t="s">
        <v>797</v>
      </c>
      <c r="E779" s="149" t="s">
        <v>106</v>
      </c>
      <c r="F779" s="149" t="s">
        <v>987</v>
      </c>
      <c r="G779" s="149"/>
      <c r="H779" s="149"/>
      <c r="I779" s="149"/>
      <c r="J779" s="149"/>
      <c r="K779" s="128">
        <f>$M$778*'Electricity EFs'!B2</f>
        <v>0.0002993851132</v>
      </c>
      <c r="L779" s="149"/>
      <c r="M779" s="149"/>
      <c r="N779" s="149"/>
      <c r="O779" s="188"/>
      <c r="P779" s="146"/>
      <c r="Q779" s="116"/>
      <c r="R779" s="116"/>
      <c r="S779" s="116"/>
      <c r="T779" s="116"/>
      <c r="U779" s="116"/>
      <c r="V779" s="116"/>
      <c r="W779" s="116"/>
      <c r="X779" s="116"/>
      <c r="Y779" s="116"/>
      <c r="Z779" s="116"/>
    </row>
    <row r="780" hidden="1">
      <c r="A780" s="126" t="s">
        <v>816</v>
      </c>
      <c r="B780" s="140" t="s">
        <v>558</v>
      </c>
      <c r="C780" s="135" t="s">
        <v>581</v>
      </c>
      <c r="D780" s="149" t="s">
        <v>797</v>
      </c>
      <c r="E780" s="149" t="s">
        <v>106</v>
      </c>
      <c r="F780" s="149" t="s">
        <v>987</v>
      </c>
      <c r="G780" s="149"/>
      <c r="H780" s="149"/>
      <c r="I780" s="149"/>
      <c r="J780" s="149"/>
      <c r="K780" s="128">
        <f>$M$778*'Electricity EFs'!B3</f>
        <v>0.0002254925862</v>
      </c>
      <c r="L780" s="149"/>
      <c r="M780" s="149"/>
      <c r="N780" s="149"/>
      <c r="O780" s="188"/>
      <c r="P780" s="146"/>
      <c r="Q780" s="116"/>
      <c r="R780" s="116"/>
      <c r="S780" s="116"/>
      <c r="T780" s="116"/>
      <c r="U780" s="116"/>
      <c r="V780" s="116"/>
      <c r="W780" s="116"/>
      <c r="X780" s="116"/>
      <c r="Y780" s="116"/>
      <c r="Z780" s="116"/>
    </row>
    <row r="781" hidden="1">
      <c r="A781" s="126" t="s">
        <v>28</v>
      </c>
      <c r="B781" s="140" t="s">
        <v>558</v>
      </c>
      <c r="C781" s="135" t="s">
        <v>581</v>
      </c>
      <c r="D781" s="149" t="s">
        <v>797</v>
      </c>
      <c r="E781" s="149" t="s">
        <v>106</v>
      </c>
      <c r="F781" s="149" t="s">
        <v>987</v>
      </c>
      <c r="G781" s="149"/>
      <c r="H781" s="149"/>
      <c r="I781" s="149"/>
      <c r="J781" s="149"/>
      <c r="K781" s="128">
        <f>$M$778*'Electricity EFs'!B4</f>
        <v>0.0002425686804</v>
      </c>
      <c r="L781" s="149"/>
      <c r="M781" s="149"/>
      <c r="N781" s="149"/>
      <c r="O781" s="188"/>
      <c r="P781" s="146"/>
      <c r="Q781" s="116"/>
      <c r="R781" s="116"/>
      <c r="S781" s="116"/>
      <c r="T781" s="116"/>
      <c r="U781" s="116"/>
      <c r="V781" s="116"/>
      <c r="W781" s="116"/>
      <c r="X781" s="116"/>
      <c r="Y781" s="116"/>
      <c r="Z781" s="116"/>
    </row>
    <row r="782" hidden="1">
      <c r="A782" s="126" t="s">
        <v>817</v>
      </c>
      <c r="B782" s="140" t="s">
        <v>558</v>
      </c>
      <c r="C782" s="135" t="s">
        <v>581</v>
      </c>
      <c r="D782" s="149" t="s">
        <v>797</v>
      </c>
      <c r="E782" s="149" t="s">
        <v>106</v>
      </c>
      <c r="F782" s="149" t="s">
        <v>987</v>
      </c>
      <c r="G782" s="149"/>
      <c r="H782" s="149"/>
      <c r="I782" s="149"/>
      <c r="J782" s="149"/>
      <c r="K782" s="128">
        <f>$M$778*'Electricity EFs'!B5</f>
        <v>0.0002371682385</v>
      </c>
      <c r="L782" s="149"/>
      <c r="M782" s="149"/>
      <c r="N782" s="149"/>
      <c r="O782" s="188"/>
      <c r="P782" s="146"/>
      <c r="Q782" s="116"/>
      <c r="R782" s="116"/>
      <c r="S782" s="116"/>
      <c r="T782" s="116"/>
      <c r="U782" s="116"/>
      <c r="V782" s="116"/>
      <c r="W782" s="116"/>
      <c r="X782" s="116"/>
      <c r="Y782" s="116"/>
      <c r="Z782" s="116"/>
    </row>
    <row r="783" hidden="1">
      <c r="A783" s="126" t="s">
        <v>818</v>
      </c>
      <c r="B783" s="140" t="s">
        <v>558</v>
      </c>
      <c r="C783" s="135" t="s">
        <v>581</v>
      </c>
      <c r="D783" s="149" t="s">
        <v>797</v>
      </c>
      <c r="E783" s="149" t="s">
        <v>106</v>
      </c>
      <c r="F783" s="149" t="s">
        <v>987</v>
      </c>
      <c r="G783" s="149"/>
      <c r="H783" s="149"/>
      <c r="I783" s="149"/>
      <c r="J783" s="149"/>
      <c r="K783" s="128">
        <f>$M$778*'Electricity EFs'!B6</f>
        <v>0.00002759804593</v>
      </c>
      <c r="L783" s="149"/>
      <c r="M783" s="149"/>
      <c r="N783" s="149"/>
      <c r="O783" s="188"/>
      <c r="P783" s="146"/>
      <c r="Q783" s="116"/>
      <c r="R783" s="116"/>
      <c r="S783" s="116"/>
      <c r="T783" s="116"/>
      <c r="U783" s="116"/>
      <c r="V783" s="116"/>
      <c r="W783" s="116"/>
      <c r="X783" s="116"/>
      <c r="Y783" s="116"/>
      <c r="Z783" s="116"/>
    </row>
    <row r="784" hidden="1">
      <c r="A784" s="126" t="s">
        <v>819</v>
      </c>
      <c r="B784" s="140" t="s">
        <v>558</v>
      </c>
      <c r="C784" s="135" t="s">
        <v>581</v>
      </c>
      <c r="D784" s="149" t="s">
        <v>797</v>
      </c>
      <c r="E784" s="149" t="s">
        <v>106</v>
      </c>
      <c r="F784" s="149" t="s">
        <v>987</v>
      </c>
      <c r="G784" s="149"/>
      <c r="H784" s="149"/>
      <c r="I784" s="149"/>
      <c r="J784" s="149"/>
      <c r="K784" s="128">
        <f>$M$778*'Electricity EFs'!B7</f>
        <v>0.0001584901715</v>
      </c>
      <c r="L784" s="149"/>
      <c r="M784" s="149"/>
      <c r="N784" s="149"/>
      <c r="O784" s="188"/>
      <c r="P784" s="146"/>
      <c r="Q784" s="116"/>
      <c r="R784" s="116"/>
      <c r="S784" s="116"/>
      <c r="T784" s="116"/>
      <c r="U784" s="116"/>
      <c r="V784" s="116"/>
      <c r="W784" s="116"/>
      <c r="X784" s="116"/>
      <c r="Y784" s="116"/>
      <c r="Z784" s="116"/>
    </row>
    <row r="785" hidden="1">
      <c r="A785" s="126" t="s">
        <v>820</v>
      </c>
      <c r="B785" s="140" t="s">
        <v>558</v>
      </c>
      <c r="C785" s="135" t="s">
        <v>581</v>
      </c>
      <c r="D785" s="149" t="s">
        <v>797</v>
      </c>
      <c r="E785" s="149" t="s">
        <v>106</v>
      </c>
      <c r="F785" s="149" t="s">
        <v>987</v>
      </c>
      <c r="G785" s="149"/>
      <c r="H785" s="149"/>
      <c r="I785" s="149"/>
      <c r="J785" s="149"/>
      <c r="K785" s="128">
        <f>$M$778*'Electricity EFs'!B8</f>
        <v>0.0003440658526</v>
      </c>
      <c r="L785" s="149"/>
      <c r="M785" s="149"/>
      <c r="N785" s="149"/>
      <c r="O785" s="188"/>
      <c r="P785" s="146"/>
      <c r="Q785" s="116"/>
      <c r="R785" s="116"/>
      <c r="S785" s="116"/>
      <c r="T785" s="116"/>
      <c r="U785" s="116"/>
      <c r="V785" s="116"/>
      <c r="W785" s="116"/>
      <c r="X785" s="116"/>
      <c r="Y785" s="116"/>
      <c r="Z785" s="116"/>
    </row>
    <row r="786" hidden="1">
      <c r="A786" s="126" t="s">
        <v>821</v>
      </c>
      <c r="B786" s="140" t="s">
        <v>558</v>
      </c>
      <c r="C786" s="135" t="s">
        <v>581</v>
      </c>
      <c r="D786" s="149" t="s">
        <v>797</v>
      </c>
      <c r="E786" s="149" t="s">
        <v>106</v>
      </c>
      <c r="F786" s="149" t="s">
        <v>987</v>
      </c>
      <c r="G786" s="149"/>
      <c r="H786" s="149"/>
      <c r="I786" s="149"/>
      <c r="J786" s="149"/>
      <c r="K786" s="128">
        <f>$M$778*'Electricity EFs'!B9</f>
        <v>0.00007235125656</v>
      </c>
      <c r="L786" s="149"/>
      <c r="M786" s="149"/>
      <c r="N786" s="149"/>
      <c r="O786" s="188"/>
      <c r="P786" s="146"/>
      <c r="Q786" s="116"/>
      <c r="R786" s="116"/>
      <c r="S786" s="116"/>
      <c r="T786" s="116"/>
      <c r="U786" s="116"/>
      <c r="V786" s="116"/>
      <c r="W786" s="116"/>
      <c r="X786" s="116"/>
      <c r="Y786" s="116"/>
      <c r="Z786" s="116"/>
    </row>
    <row r="787" hidden="1">
      <c r="A787" s="126" t="s">
        <v>822</v>
      </c>
      <c r="B787" s="140" t="s">
        <v>558</v>
      </c>
      <c r="C787" s="135" t="s">
        <v>581</v>
      </c>
      <c r="D787" s="149" t="s">
        <v>797</v>
      </c>
      <c r="E787" s="149" t="s">
        <v>106</v>
      </c>
      <c r="F787" s="149" t="s">
        <v>987</v>
      </c>
      <c r="G787" s="149"/>
      <c r="H787" s="149"/>
      <c r="I787" s="149"/>
      <c r="J787" s="149"/>
      <c r="K787" s="128">
        <f>$M$778*'Electricity EFs'!B10</f>
        <v>0.0002761219458</v>
      </c>
      <c r="L787" s="149"/>
      <c r="M787" s="149"/>
      <c r="N787" s="149"/>
      <c r="O787" s="188"/>
      <c r="P787" s="146"/>
      <c r="Q787" s="116"/>
      <c r="R787" s="116"/>
      <c r="S787" s="116"/>
      <c r="T787" s="116"/>
      <c r="U787" s="116"/>
      <c r="V787" s="116"/>
      <c r="W787" s="116"/>
      <c r="X787" s="116"/>
      <c r="Y787" s="116"/>
      <c r="Z787" s="116"/>
    </row>
    <row r="788" hidden="1">
      <c r="A788" s="126" t="s">
        <v>823</v>
      </c>
      <c r="B788" s="140" t="s">
        <v>558</v>
      </c>
      <c r="C788" s="135" t="s">
        <v>581</v>
      </c>
      <c r="D788" s="149" t="s">
        <v>797</v>
      </c>
      <c r="E788" s="149" t="s">
        <v>106</v>
      </c>
      <c r="F788" s="149" t="s">
        <v>987</v>
      </c>
      <c r="G788" s="149"/>
      <c r="H788" s="149"/>
      <c r="I788" s="149"/>
      <c r="J788" s="149"/>
      <c r="K788" s="128">
        <f>$M$778*'Electricity EFs'!B11</f>
        <v>0.0001728396139</v>
      </c>
      <c r="L788" s="149"/>
      <c r="M788" s="149"/>
      <c r="N788" s="149"/>
      <c r="O788" s="188"/>
      <c r="P788" s="146"/>
      <c r="Q788" s="116"/>
      <c r="R788" s="116"/>
      <c r="S788" s="116"/>
      <c r="T788" s="116"/>
      <c r="U788" s="116"/>
      <c r="V788" s="116"/>
      <c r="W788" s="116"/>
      <c r="X788" s="116"/>
      <c r="Y788" s="116"/>
      <c r="Z788" s="116"/>
    </row>
    <row r="789" hidden="1">
      <c r="A789" s="126" t="s">
        <v>142</v>
      </c>
      <c r="B789" s="140" t="s">
        <v>558</v>
      </c>
      <c r="C789" s="135" t="s">
        <v>581</v>
      </c>
      <c r="D789" s="149" t="s">
        <v>797</v>
      </c>
      <c r="E789" s="149" t="s">
        <v>106</v>
      </c>
      <c r="F789" s="149" t="s">
        <v>987</v>
      </c>
      <c r="G789" s="149"/>
      <c r="H789" s="149"/>
      <c r="I789" s="149"/>
      <c r="J789" s="149"/>
      <c r="K789" s="128">
        <f>$M$778*'Electricity EFs'!B12</f>
        <v>0.0005151495946</v>
      </c>
      <c r="L789" s="149"/>
      <c r="M789" s="149"/>
      <c r="N789" s="149"/>
      <c r="O789" s="188"/>
      <c r="P789" s="146"/>
      <c r="Q789" s="116"/>
      <c r="R789" s="116"/>
      <c r="S789" s="116"/>
      <c r="T789" s="116"/>
      <c r="U789" s="116"/>
      <c r="V789" s="116"/>
      <c r="W789" s="116"/>
      <c r="X789" s="116"/>
      <c r="Y789" s="116"/>
      <c r="Z789" s="116"/>
    </row>
    <row r="790" hidden="1">
      <c r="A790" s="126" t="s">
        <v>824</v>
      </c>
      <c r="B790" s="140" t="s">
        <v>558</v>
      </c>
      <c r="C790" s="135" t="s">
        <v>581</v>
      </c>
      <c r="D790" s="149" t="s">
        <v>797</v>
      </c>
      <c r="E790" s="149" t="s">
        <v>106</v>
      </c>
      <c r="F790" s="149" t="s">
        <v>987</v>
      </c>
      <c r="G790" s="149"/>
      <c r="H790" s="149"/>
      <c r="I790" s="149"/>
      <c r="J790" s="149"/>
      <c r="K790" s="128">
        <f>$M$778*'Electricity EFs'!B13</f>
        <v>0.0001005077875</v>
      </c>
      <c r="L790" s="149"/>
      <c r="M790" s="149"/>
      <c r="N790" s="149"/>
      <c r="O790" s="188"/>
      <c r="P790" s="146"/>
      <c r="Q790" s="116"/>
      <c r="R790" s="116"/>
      <c r="S790" s="116"/>
      <c r="T790" s="116"/>
      <c r="U790" s="116"/>
      <c r="V790" s="116"/>
      <c r="W790" s="116"/>
      <c r="X790" s="116"/>
      <c r="Y790" s="116"/>
      <c r="Z790" s="116"/>
    </row>
    <row r="791" hidden="1">
      <c r="A791" s="126" t="s">
        <v>13</v>
      </c>
      <c r="B791" s="140" t="s">
        <v>558</v>
      </c>
      <c r="C791" s="135" t="s">
        <v>581</v>
      </c>
      <c r="D791" s="149" t="s">
        <v>797</v>
      </c>
      <c r="E791" s="149" t="s">
        <v>106</v>
      </c>
      <c r="F791" s="149" t="s">
        <v>987</v>
      </c>
      <c r="G791" s="149"/>
      <c r="H791" s="149"/>
      <c r="I791" s="149"/>
      <c r="J791" s="149"/>
      <c r="K791" s="128">
        <f>$M$778*'Electricity EFs'!B14</f>
        <v>0.0003689321402</v>
      </c>
      <c r="L791" s="149"/>
      <c r="M791" s="149"/>
      <c r="N791" s="149"/>
      <c r="O791" s="188"/>
      <c r="P791" s="146"/>
      <c r="Q791" s="116"/>
      <c r="R791" s="116"/>
      <c r="S791" s="116"/>
      <c r="T791" s="116"/>
      <c r="U791" s="116"/>
      <c r="V791" s="116"/>
      <c r="W791" s="116"/>
      <c r="X791" s="116"/>
      <c r="Y791" s="116"/>
      <c r="Z791" s="116"/>
    </row>
    <row r="792" hidden="1">
      <c r="A792" s="149" t="s">
        <v>986</v>
      </c>
      <c r="B792" s="140" t="s">
        <v>558</v>
      </c>
      <c r="C792" s="135" t="s">
        <v>584</v>
      </c>
      <c r="D792" s="149" t="s">
        <v>797</v>
      </c>
      <c r="E792" s="149" t="s">
        <v>106</v>
      </c>
      <c r="F792" s="149" t="s">
        <v>987</v>
      </c>
      <c r="G792" s="149" t="s">
        <v>988</v>
      </c>
      <c r="H792" s="149">
        <v>1.0</v>
      </c>
      <c r="I792" s="149" t="s">
        <v>989</v>
      </c>
      <c r="J792" s="184" t="s">
        <v>990</v>
      </c>
      <c r="K792" s="143"/>
      <c r="L792" s="149"/>
      <c r="M792" s="149">
        <f>0.00129*0.277777778</f>
        <v>0.0003583333336</v>
      </c>
      <c r="N792" s="149" t="s">
        <v>991</v>
      </c>
      <c r="O792" s="125" t="s">
        <v>992</v>
      </c>
      <c r="P792" s="146" t="s">
        <v>905</v>
      </c>
      <c r="Q792" s="116"/>
      <c r="R792" s="116"/>
      <c r="S792" s="116"/>
      <c r="T792" s="116"/>
      <c r="U792" s="116"/>
      <c r="V792" s="116"/>
      <c r="W792" s="116"/>
      <c r="X792" s="116"/>
      <c r="Y792" s="116"/>
      <c r="Z792" s="116"/>
    </row>
    <row r="793" hidden="1">
      <c r="A793" s="126" t="s">
        <v>98</v>
      </c>
      <c r="B793" s="140" t="s">
        <v>558</v>
      </c>
      <c r="C793" s="135" t="s">
        <v>584</v>
      </c>
      <c r="D793" s="149" t="s">
        <v>797</v>
      </c>
      <c r="E793" s="149" t="s">
        <v>106</v>
      </c>
      <c r="F793" s="149" t="s">
        <v>987</v>
      </c>
      <c r="G793" s="149"/>
      <c r="H793" s="149"/>
      <c r="I793" s="149"/>
      <c r="J793" s="149"/>
      <c r="K793" s="128">
        <f>$M$792*'Electricity EFs'!B2</f>
        <v>0.0002993851132</v>
      </c>
      <c r="L793" s="149"/>
      <c r="M793" s="149"/>
      <c r="N793" s="149"/>
      <c r="O793" s="188"/>
      <c r="P793" s="146"/>
      <c r="Q793" s="116"/>
      <c r="R793" s="116"/>
      <c r="S793" s="116"/>
      <c r="T793" s="116"/>
      <c r="U793" s="116"/>
      <c r="V793" s="116"/>
      <c r="W793" s="116"/>
      <c r="X793" s="116"/>
      <c r="Y793" s="116"/>
      <c r="Z793" s="116"/>
    </row>
    <row r="794" hidden="1">
      <c r="A794" s="126" t="s">
        <v>816</v>
      </c>
      <c r="B794" s="140" t="s">
        <v>558</v>
      </c>
      <c r="C794" s="135" t="s">
        <v>584</v>
      </c>
      <c r="D794" s="149" t="s">
        <v>797</v>
      </c>
      <c r="E794" s="149" t="s">
        <v>106</v>
      </c>
      <c r="F794" s="149" t="s">
        <v>987</v>
      </c>
      <c r="G794" s="149"/>
      <c r="H794" s="149"/>
      <c r="I794" s="149"/>
      <c r="J794" s="149"/>
      <c r="K794" s="128">
        <f>$M$792*'Electricity EFs'!B3</f>
        <v>0.0002254925862</v>
      </c>
      <c r="L794" s="149"/>
      <c r="M794" s="149"/>
      <c r="N794" s="149"/>
      <c r="O794" s="188"/>
      <c r="P794" s="146"/>
      <c r="Q794" s="116"/>
      <c r="R794" s="116"/>
      <c r="S794" s="116"/>
      <c r="T794" s="116"/>
      <c r="U794" s="116"/>
      <c r="V794" s="116"/>
      <c r="W794" s="116"/>
      <c r="X794" s="116"/>
      <c r="Y794" s="116"/>
      <c r="Z794" s="116"/>
    </row>
    <row r="795" hidden="1">
      <c r="A795" s="126" t="s">
        <v>28</v>
      </c>
      <c r="B795" s="140" t="s">
        <v>558</v>
      </c>
      <c r="C795" s="135" t="s">
        <v>584</v>
      </c>
      <c r="D795" s="149" t="s">
        <v>797</v>
      </c>
      <c r="E795" s="149" t="s">
        <v>106</v>
      </c>
      <c r="F795" s="149" t="s">
        <v>987</v>
      </c>
      <c r="G795" s="149"/>
      <c r="H795" s="149"/>
      <c r="I795" s="149"/>
      <c r="J795" s="149"/>
      <c r="K795" s="128">
        <f>$M$792*'Electricity EFs'!B4</f>
        <v>0.0002425686804</v>
      </c>
      <c r="L795" s="149"/>
      <c r="M795" s="149"/>
      <c r="N795" s="149"/>
      <c r="O795" s="188"/>
      <c r="P795" s="146"/>
      <c r="Q795" s="116"/>
      <c r="R795" s="116"/>
      <c r="S795" s="116"/>
      <c r="T795" s="116"/>
      <c r="U795" s="116"/>
      <c r="V795" s="116"/>
      <c r="W795" s="116"/>
      <c r="X795" s="116"/>
      <c r="Y795" s="116"/>
      <c r="Z795" s="116"/>
    </row>
    <row r="796" hidden="1">
      <c r="A796" s="126" t="s">
        <v>817</v>
      </c>
      <c r="B796" s="140" t="s">
        <v>558</v>
      </c>
      <c r="C796" s="135" t="s">
        <v>584</v>
      </c>
      <c r="D796" s="149" t="s">
        <v>797</v>
      </c>
      <c r="E796" s="149" t="s">
        <v>106</v>
      </c>
      <c r="F796" s="149" t="s">
        <v>987</v>
      </c>
      <c r="G796" s="149"/>
      <c r="H796" s="149"/>
      <c r="I796" s="149"/>
      <c r="J796" s="149"/>
      <c r="K796" s="128">
        <f>$M$792*'Electricity EFs'!B5</f>
        <v>0.0002371682385</v>
      </c>
      <c r="L796" s="149"/>
      <c r="M796" s="149"/>
      <c r="N796" s="149"/>
      <c r="O796" s="188"/>
      <c r="P796" s="146"/>
      <c r="Q796" s="116"/>
      <c r="R796" s="116"/>
      <c r="S796" s="116"/>
      <c r="T796" s="116"/>
      <c r="U796" s="116"/>
      <c r="V796" s="116"/>
      <c r="W796" s="116"/>
      <c r="X796" s="116"/>
      <c r="Y796" s="116"/>
      <c r="Z796" s="116"/>
    </row>
    <row r="797" hidden="1">
      <c r="A797" s="126" t="s">
        <v>818</v>
      </c>
      <c r="B797" s="140" t="s">
        <v>558</v>
      </c>
      <c r="C797" s="135" t="s">
        <v>584</v>
      </c>
      <c r="D797" s="149" t="s">
        <v>797</v>
      </c>
      <c r="E797" s="149" t="s">
        <v>106</v>
      </c>
      <c r="F797" s="149" t="s">
        <v>987</v>
      </c>
      <c r="G797" s="149"/>
      <c r="H797" s="149"/>
      <c r="I797" s="149"/>
      <c r="J797" s="149"/>
      <c r="K797" s="128">
        <f>$M$792*'Electricity EFs'!B6</f>
        <v>0.00002759804593</v>
      </c>
      <c r="L797" s="149"/>
      <c r="M797" s="149"/>
      <c r="N797" s="149"/>
      <c r="O797" s="188"/>
      <c r="P797" s="146"/>
      <c r="Q797" s="116"/>
      <c r="R797" s="116"/>
      <c r="S797" s="116"/>
      <c r="T797" s="116"/>
      <c r="U797" s="116"/>
      <c r="V797" s="116"/>
      <c r="W797" s="116"/>
      <c r="X797" s="116"/>
      <c r="Y797" s="116"/>
      <c r="Z797" s="116"/>
    </row>
    <row r="798" hidden="1">
      <c r="A798" s="126" t="s">
        <v>819</v>
      </c>
      <c r="B798" s="140" t="s">
        <v>558</v>
      </c>
      <c r="C798" s="135" t="s">
        <v>584</v>
      </c>
      <c r="D798" s="149" t="s">
        <v>797</v>
      </c>
      <c r="E798" s="149" t="s">
        <v>106</v>
      </c>
      <c r="F798" s="149" t="s">
        <v>987</v>
      </c>
      <c r="G798" s="149"/>
      <c r="H798" s="149"/>
      <c r="I798" s="149"/>
      <c r="J798" s="149"/>
      <c r="K798" s="128">
        <f>$M$792*'Electricity EFs'!B7</f>
        <v>0.0001584901715</v>
      </c>
      <c r="L798" s="149"/>
      <c r="M798" s="149"/>
      <c r="N798" s="149"/>
      <c r="O798" s="188"/>
      <c r="P798" s="146"/>
      <c r="Q798" s="116"/>
      <c r="R798" s="116"/>
      <c r="S798" s="116"/>
      <c r="T798" s="116"/>
      <c r="U798" s="116"/>
      <c r="V798" s="116"/>
      <c r="W798" s="116"/>
      <c r="X798" s="116"/>
      <c r="Y798" s="116"/>
      <c r="Z798" s="116"/>
    </row>
    <row r="799" hidden="1">
      <c r="A799" s="126" t="s">
        <v>820</v>
      </c>
      <c r="B799" s="140" t="s">
        <v>558</v>
      </c>
      <c r="C799" s="135" t="s">
        <v>584</v>
      </c>
      <c r="D799" s="149" t="s">
        <v>797</v>
      </c>
      <c r="E799" s="149" t="s">
        <v>106</v>
      </c>
      <c r="F799" s="149" t="s">
        <v>987</v>
      </c>
      <c r="G799" s="149"/>
      <c r="H799" s="149"/>
      <c r="I799" s="149"/>
      <c r="J799" s="149"/>
      <c r="K799" s="128">
        <f>$M$792*'Electricity EFs'!B8</f>
        <v>0.0003440658526</v>
      </c>
      <c r="L799" s="149"/>
      <c r="M799" s="149"/>
      <c r="N799" s="149"/>
      <c r="O799" s="188"/>
      <c r="P799" s="146"/>
      <c r="Q799" s="116"/>
      <c r="R799" s="116"/>
      <c r="S799" s="116"/>
      <c r="T799" s="116"/>
      <c r="U799" s="116"/>
      <c r="V799" s="116"/>
      <c r="W799" s="116"/>
      <c r="X799" s="116"/>
      <c r="Y799" s="116"/>
      <c r="Z799" s="116"/>
    </row>
    <row r="800" hidden="1">
      <c r="A800" s="126" t="s">
        <v>821</v>
      </c>
      <c r="B800" s="140" t="s">
        <v>558</v>
      </c>
      <c r="C800" s="135" t="s">
        <v>584</v>
      </c>
      <c r="D800" s="149" t="s">
        <v>797</v>
      </c>
      <c r="E800" s="149" t="s">
        <v>106</v>
      </c>
      <c r="F800" s="149" t="s">
        <v>987</v>
      </c>
      <c r="G800" s="149"/>
      <c r="H800" s="149"/>
      <c r="I800" s="149"/>
      <c r="J800" s="149"/>
      <c r="K800" s="128">
        <f>$M$792*'Electricity EFs'!B9</f>
        <v>0.00007235125656</v>
      </c>
      <c r="L800" s="149"/>
      <c r="M800" s="149"/>
      <c r="N800" s="149"/>
      <c r="O800" s="188"/>
      <c r="P800" s="146"/>
      <c r="Q800" s="116"/>
      <c r="R800" s="116"/>
      <c r="S800" s="116"/>
      <c r="T800" s="116"/>
      <c r="U800" s="116"/>
      <c r="V800" s="116"/>
      <c r="W800" s="116"/>
      <c r="X800" s="116"/>
      <c r="Y800" s="116"/>
      <c r="Z800" s="116"/>
    </row>
    <row r="801" hidden="1">
      <c r="A801" s="126" t="s">
        <v>822</v>
      </c>
      <c r="B801" s="140" t="s">
        <v>558</v>
      </c>
      <c r="C801" s="135" t="s">
        <v>584</v>
      </c>
      <c r="D801" s="149" t="s">
        <v>797</v>
      </c>
      <c r="E801" s="149" t="s">
        <v>106</v>
      </c>
      <c r="F801" s="149" t="s">
        <v>987</v>
      </c>
      <c r="G801" s="149"/>
      <c r="H801" s="149"/>
      <c r="I801" s="149"/>
      <c r="J801" s="149"/>
      <c r="K801" s="128">
        <f>$M$792*'Electricity EFs'!B10</f>
        <v>0.0002761219458</v>
      </c>
      <c r="L801" s="149"/>
      <c r="M801" s="149"/>
      <c r="N801" s="149"/>
      <c r="O801" s="188"/>
      <c r="P801" s="146"/>
      <c r="Q801" s="116"/>
      <c r="R801" s="116"/>
      <c r="S801" s="116"/>
      <c r="T801" s="116"/>
      <c r="U801" s="116"/>
      <c r="V801" s="116"/>
      <c r="W801" s="116"/>
      <c r="X801" s="116"/>
      <c r="Y801" s="116"/>
      <c r="Z801" s="116"/>
    </row>
    <row r="802" hidden="1">
      <c r="A802" s="126" t="s">
        <v>823</v>
      </c>
      <c r="B802" s="140" t="s">
        <v>558</v>
      </c>
      <c r="C802" s="135" t="s">
        <v>584</v>
      </c>
      <c r="D802" s="149" t="s">
        <v>797</v>
      </c>
      <c r="E802" s="149" t="s">
        <v>106</v>
      </c>
      <c r="F802" s="149" t="s">
        <v>987</v>
      </c>
      <c r="G802" s="149"/>
      <c r="H802" s="149"/>
      <c r="I802" s="149"/>
      <c r="J802" s="149"/>
      <c r="K802" s="128">
        <f>$M$792*'Electricity EFs'!B11</f>
        <v>0.0001728396139</v>
      </c>
      <c r="L802" s="149"/>
      <c r="M802" s="149"/>
      <c r="N802" s="149"/>
      <c r="O802" s="188"/>
      <c r="P802" s="146"/>
      <c r="Q802" s="116"/>
      <c r="R802" s="116"/>
      <c r="S802" s="116"/>
      <c r="T802" s="116"/>
      <c r="U802" s="116"/>
      <c r="V802" s="116"/>
      <c r="W802" s="116"/>
      <c r="X802" s="116"/>
      <c r="Y802" s="116"/>
      <c r="Z802" s="116"/>
    </row>
    <row r="803" hidden="1">
      <c r="A803" s="126" t="s">
        <v>142</v>
      </c>
      <c r="B803" s="140" t="s">
        <v>558</v>
      </c>
      <c r="C803" s="135" t="s">
        <v>584</v>
      </c>
      <c r="D803" s="149" t="s">
        <v>797</v>
      </c>
      <c r="E803" s="149" t="s">
        <v>106</v>
      </c>
      <c r="F803" s="149" t="s">
        <v>987</v>
      </c>
      <c r="G803" s="149"/>
      <c r="H803" s="149"/>
      <c r="I803" s="149"/>
      <c r="J803" s="149"/>
      <c r="K803" s="128">
        <f>$M$792*'Electricity EFs'!B12</f>
        <v>0.0005151495946</v>
      </c>
      <c r="L803" s="149"/>
      <c r="M803" s="149"/>
      <c r="N803" s="149"/>
      <c r="O803" s="188"/>
      <c r="P803" s="146"/>
      <c r="Q803" s="116"/>
      <c r="R803" s="116"/>
      <c r="S803" s="116"/>
      <c r="T803" s="116"/>
      <c r="U803" s="116"/>
      <c r="V803" s="116"/>
      <c r="W803" s="116"/>
      <c r="X803" s="116"/>
      <c r="Y803" s="116"/>
      <c r="Z803" s="116"/>
    </row>
    <row r="804" hidden="1">
      <c r="A804" s="126" t="s">
        <v>824</v>
      </c>
      <c r="B804" s="140" t="s">
        <v>558</v>
      </c>
      <c r="C804" s="135" t="s">
        <v>584</v>
      </c>
      <c r="D804" s="149" t="s">
        <v>797</v>
      </c>
      <c r="E804" s="149" t="s">
        <v>106</v>
      </c>
      <c r="F804" s="149" t="s">
        <v>987</v>
      </c>
      <c r="G804" s="149"/>
      <c r="H804" s="149"/>
      <c r="I804" s="149"/>
      <c r="J804" s="149"/>
      <c r="K804" s="128">
        <f>$M$792*'Electricity EFs'!B13</f>
        <v>0.0001005077875</v>
      </c>
      <c r="L804" s="149"/>
      <c r="M804" s="149"/>
      <c r="N804" s="149"/>
      <c r="O804" s="188"/>
      <c r="P804" s="146"/>
      <c r="Q804" s="116"/>
      <c r="R804" s="116"/>
      <c r="S804" s="116"/>
      <c r="T804" s="116"/>
      <c r="U804" s="116"/>
      <c r="V804" s="116"/>
      <c r="W804" s="116"/>
      <c r="X804" s="116"/>
      <c r="Y804" s="116"/>
      <c r="Z804" s="116"/>
    </row>
    <row r="805" hidden="1">
      <c r="A805" s="126" t="s">
        <v>13</v>
      </c>
      <c r="B805" s="140" t="s">
        <v>558</v>
      </c>
      <c r="C805" s="135" t="s">
        <v>584</v>
      </c>
      <c r="D805" s="149" t="s">
        <v>797</v>
      </c>
      <c r="E805" s="149" t="s">
        <v>106</v>
      </c>
      <c r="F805" s="149" t="s">
        <v>987</v>
      </c>
      <c r="G805" s="149"/>
      <c r="H805" s="149"/>
      <c r="I805" s="149"/>
      <c r="J805" s="149"/>
      <c r="K805" s="128">
        <f>$M$792*'Electricity EFs'!B14</f>
        <v>0.0003689321402</v>
      </c>
      <c r="L805" s="149"/>
      <c r="M805" s="149"/>
      <c r="N805" s="149"/>
      <c r="O805" s="188"/>
      <c r="P805" s="146"/>
      <c r="Q805" s="116"/>
      <c r="R805" s="116"/>
      <c r="S805" s="116"/>
      <c r="T805" s="116"/>
      <c r="U805" s="116"/>
      <c r="V805" s="116"/>
      <c r="W805" s="116"/>
      <c r="X805" s="116"/>
      <c r="Y805" s="116"/>
      <c r="Z805" s="116"/>
    </row>
    <row r="806" hidden="1">
      <c r="A806" s="149" t="s">
        <v>986</v>
      </c>
      <c r="B806" s="140" t="s">
        <v>558</v>
      </c>
      <c r="C806" s="135" t="s">
        <v>993</v>
      </c>
      <c r="D806" s="149" t="s">
        <v>797</v>
      </c>
      <c r="E806" s="149" t="s">
        <v>106</v>
      </c>
      <c r="F806" s="149" t="s">
        <v>987</v>
      </c>
      <c r="G806" s="149" t="s">
        <v>988</v>
      </c>
      <c r="H806" s="149">
        <v>1.0</v>
      </c>
      <c r="I806" s="149" t="s">
        <v>989</v>
      </c>
      <c r="J806" s="184" t="s">
        <v>990</v>
      </c>
      <c r="K806" s="143"/>
      <c r="L806" s="149"/>
      <c r="M806" s="149">
        <f>0.00129*0.277777778</f>
        <v>0.0003583333336</v>
      </c>
      <c r="N806" s="149" t="s">
        <v>991</v>
      </c>
      <c r="O806" s="125" t="s">
        <v>992</v>
      </c>
      <c r="P806" s="146" t="s">
        <v>905</v>
      </c>
      <c r="Q806" s="116"/>
      <c r="R806" s="116"/>
      <c r="S806" s="116"/>
      <c r="T806" s="116"/>
      <c r="U806" s="116"/>
      <c r="V806" s="116"/>
      <c r="W806" s="116"/>
      <c r="X806" s="116"/>
      <c r="Y806" s="116"/>
      <c r="Z806" s="116"/>
    </row>
    <row r="807" hidden="1">
      <c r="A807" s="126" t="s">
        <v>98</v>
      </c>
      <c r="B807" s="140" t="s">
        <v>558</v>
      </c>
      <c r="C807" s="135" t="s">
        <v>993</v>
      </c>
      <c r="D807" s="149" t="s">
        <v>797</v>
      </c>
      <c r="E807" s="149" t="s">
        <v>106</v>
      </c>
      <c r="F807" s="149" t="s">
        <v>987</v>
      </c>
      <c r="G807" s="149"/>
      <c r="H807" s="149"/>
      <c r="I807" s="149"/>
      <c r="J807" s="149"/>
      <c r="K807" s="128">
        <f>$M$806*'Electricity EFs'!B2</f>
        <v>0.0002993851132</v>
      </c>
      <c r="L807" s="149"/>
      <c r="M807" s="149"/>
      <c r="N807" s="149"/>
      <c r="O807" s="188"/>
      <c r="P807" s="146"/>
      <c r="Q807" s="116"/>
      <c r="R807" s="116"/>
      <c r="S807" s="116"/>
      <c r="T807" s="116"/>
      <c r="U807" s="116"/>
      <c r="V807" s="116"/>
      <c r="W807" s="116"/>
      <c r="X807" s="116"/>
      <c r="Y807" s="116"/>
      <c r="Z807" s="116"/>
    </row>
    <row r="808" hidden="1">
      <c r="A808" s="126" t="s">
        <v>816</v>
      </c>
      <c r="B808" s="140" t="s">
        <v>558</v>
      </c>
      <c r="C808" s="135" t="s">
        <v>993</v>
      </c>
      <c r="D808" s="149" t="s">
        <v>797</v>
      </c>
      <c r="E808" s="149" t="s">
        <v>106</v>
      </c>
      <c r="F808" s="149" t="s">
        <v>987</v>
      </c>
      <c r="G808" s="149"/>
      <c r="H808" s="149"/>
      <c r="I808" s="149"/>
      <c r="J808" s="149"/>
      <c r="K808" s="128">
        <f>$M$806*'Electricity EFs'!B3</f>
        <v>0.0002254925862</v>
      </c>
      <c r="L808" s="149"/>
      <c r="M808" s="149"/>
      <c r="N808" s="149"/>
      <c r="O808" s="188"/>
      <c r="P808" s="146"/>
      <c r="Q808" s="116"/>
      <c r="R808" s="116"/>
      <c r="S808" s="116"/>
      <c r="T808" s="116"/>
      <c r="U808" s="116"/>
      <c r="V808" s="116"/>
      <c r="W808" s="116"/>
      <c r="X808" s="116"/>
      <c r="Y808" s="116"/>
      <c r="Z808" s="116"/>
    </row>
    <row r="809" hidden="1">
      <c r="A809" s="126" t="s">
        <v>28</v>
      </c>
      <c r="B809" s="140" t="s">
        <v>558</v>
      </c>
      <c r="C809" s="135" t="s">
        <v>993</v>
      </c>
      <c r="D809" s="149" t="s">
        <v>797</v>
      </c>
      <c r="E809" s="149" t="s">
        <v>106</v>
      </c>
      <c r="F809" s="149" t="s">
        <v>987</v>
      </c>
      <c r="G809" s="149"/>
      <c r="H809" s="149"/>
      <c r="I809" s="149"/>
      <c r="J809" s="149"/>
      <c r="K809" s="128">
        <f>$M$806*'Electricity EFs'!B4</f>
        <v>0.0002425686804</v>
      </c>
      <c r="L809" s="149"/>
      <c r="M809" s="149"/>
      <c r="N809" s="149"/>
      <c r="O809" s="188"/>
      <c r="P809" s="146"/>
      <c r="Q809" s="116"/>
      <c r="R809" s="116"/>
      <c r="S809" s="116"/>
      <c r="T809" s="116"/>
      <c r="U809" s="116"/>
      <c r="V809" s="116"/>
      <c r="W809" s="116"/>
      <c r="X809" s="116"/>
      <c r="Y809" s="116"/>
      <c r="Z809" s="116"/>
    </row>
    <row r="810" hidden="1">
      <c r="A810" s="126" t="s">
        <v>817</v>
      </c>
      <c r="B810" s="140" t="s">
        <v>558</v>
      </c>
      <c r="C810" s="135" t="s">
        <v>993</v>
      </c>
      <c r="D810" s="149" t="s">
        <v>797</v>
      </c>
      <c r="E810" s="149" t="s">
        <v>106</v>
      </c>
      <c r="F810" s="149" t="s">
        <v>987</v>
      </c>
      <c r="G810" s="149"/>
      <c r="H810" s="149"/>
      <c r="I810" s="149"/>
      <c r="J810" s="149"/>
      <c r="K810" s="128">
        <f>$M$806*'Electricity EFs'!B5</f>
        <v>0.0002371682385</v>
      </c>
      <c r="L810" s="149"/>
      <c r="M810" s="149"/>
      <c r="N810" s="149"/>
      <c r="O810" s="188"/>
      <c r="P810" s="146"/>
      <c r="Q810" s="116"/>
      <c r="R810" s="116"/>
      <c r="S810" s="116"/>
      <c r="T810" s="116"/>
      <c r="U810" s="116"/>
      <c r="V810" s="116"/>
      <c r="W810" s="116"/>
      <c r="X810" s="116"/>
      <c r="Y810" s="116"/>
      <c r="Z810" s="116"/>
    </row>
    <row r="811" hidden="1">
      <c r="A811" s="126" t="s">
        <v>818</v>
      </c>
      <c r="B811" s="140" t="s">
        <v>558</v>
      </c>
      <c r="C811" s="135" t="s">
        <v>993</v>
      </c>
      <c r="D811" s="149" t="s">
        <v>797</v>
      </c>
      <c r="E811" s="149" t="s">
        <v>106</v>
      </c>
      <c r="F811" s="149" t="s">
        <v>987</v>
      </c>
      <c r="G811" s="149"/>
      <c r="H811" s="149"/>
      <c r="I811" s="149"/>
      <c r="J811" s="149"/>
      <c r="K811" s="128">
        <f>$M$806*'Electricity EFs'!B6</f>
        <v>0.00002759804593</v>
      </c>
      <c r="L811" s="149"/>
      <c r="M811" s="149"/>
      <c r="N811" s="149"/>
      <c r="O811" s="188"/>
      <c r="P811" s="146"/>
      <c r="Q811" s="116"/>
      <c r="R811" s="116"/>
      <c r="S811" s="116"/>
      <c r="T811" s="116"/>
      <c r="U811" s="116"/>
      <c r="V811" s="116"/>
      <c r="W811" s="116"/>
      <c r="X811" s="116"/>
      <c r="Y811" s="116"/>
      <c r="Z811" s="116"/>
    </row>
    <row r="812" hidden="1">
      <c r="A812" s="126" t="s">
        <v>819</v>
      </c>
      <c r="B812" s="140" t="s">
        <v>558</v>
      </c>
      <c r="C812" s="135" t="s">
        <v>993</v>
      </c>
      <c r="D812" s="149" t="s">
        <v>797</v>
      </c>
      <c r="E812" s="149" t="s">
        <v>106</v>
      </c>
      <c r="F812" s="149" t="s">
        <v>987</v>
      </c>
      <c r="G812" s="149"/>
      <c r="H812" s="149"/>
      <c r="I812" s="149"/>
      <c r="J812" s="149"/>
      <c r="K812" s="128">
        <f>$M$806*'Electricity EFs'!B7</f>
        <v>0.0001584901715</v>
      </c>
      <c r="L812" s="149"/>
      <c r="M812" s="149"/>
      <c r="N812" s="149"/>
      <c r="O812" s="188"/>
      <c r="P812" s="146"/>
      <c r="Q812" s="116"/>
      <c r="R812" s="116"/>
      <c r="S812" s="116"/>
      <c r="T812" s="116"/>
      <c r="U812" s="116"/>
      <c r="V812" s="116"/>
      <c r="W812" s="116"/>
      <c r="X812" s="116"/>
      <c r="Y812" s="116"/>
      <c r="Z812" s="116"/>
    </row>
    <row r="813" hidden="1">
      <c r="A813" s="126" t="s">
        <v>820</v>
      </c>
      <c r="B813" s="140" t="s">
        <v>558</v>
      </c>
      <c r="C813" s="135" t="s">
        <v>993</v>
      </c>
      <c r="D813" s="149" t="s">
        <v>797</v>
      </c>
      <c r="E813" s="149" t="s">
        <v>106</v>
      </c>
      <c r="F813" s="149" t="s">
        <v>987</v>
      </c>
      <c r="G813" s="149"/>
      <c r="H813" s="149"/>
      <c r="I813" s="149"/>
      <c r="J813" s="149"/>
      <c r="K813" s="128">
        <f>$M$806*'Electricity EFs'!B8</f>
        <v>0.0003440658526</v>
      </c>
      <c r="L813" s="149"/>
      <c r="M813" s="149"/>
      <c r="N813" s="149"/>
      <c r="O813" s="188"/>
      <c r="P813" s="146"/>
      <c r="Q813" s="116"/>
      <c r="R813" s="116"/>
      <c r="S813" s="116"/>
      <c r="T813" s="116"/>
      <c r="U813" s="116"/>
      <c r="V813" s="116"/>
      <c r="W813" s="116"/>
      <c r="X813" s="116"/>
      <c r="Y813" s="116"/>
      <c r="Z813" s="116"/>
    </row>
    <row r="814" hidden="1">
      <c r="A814" s="126" t="s">
        <v>821</v>
      </c>
      <c r="B814" s="140" t="s">
        <v>558</v>
      </c>
      <c r="C814" s="135" t="s">
        <v>993</v>
      </c>
      <c r="D814" s="149" t="s">
        <v>797</v>
      </c>
      <c r="E814" s="149" t="s">
        <v>106</v>
      </c>
      <c r="F814" s="149" t="s">
        <v>987</v>
      </c>
      <c r="G814" s="149"/>
      <c r="H814" s="149"/>
      <c r="I814" s="149"/>
      <c r="J814" s="149"/>
      <c r="K814" s="128">
        <f>$M$806*'Electricity EFs'!B9</f>
        <v>0.00007235125656</v>
      </c>
      <c r="L814" s="149"/>
      <c r="M814" s="149"/>
      <c r="N814" s="149"/>
      <c r="O814" s="188"/>
      <c r="P814" s="146"/>
      <c r="Q814" s="116"/>
      <c r="R814" s="116"/>
      <c r="S814" s="116"/>
      <c r="T814" s="116"/>
      <c r="U814" s="116"/>
      <c r="V814" s="116"/>
      <c r="W814" s="116"/>
      <c r="X814" s="116"/>
      <c r="Y814" s="116"/>
      <c r="Z814" s="116"/>
    </row>
    <row r="815" hidden="1">
      <c r="A815" s="126" t="s">
        <v>822</v>
      </c>
      <c r="B815" s="140" t="s">
        <v>558</v>
      </c>
      <c r="C815" s="135" t="s">
        <v>993</v>
      </c>
      <c r="D815" s="149" t="s">
        <v>797</v>
      </c>
      <c r="E815" s="149" t="s">
        <v>106</v>
      </c>
      <c r="F815" s="149" t="s">
        <v>987</v>
      </c>
      <c r="G815" s="149"/>
      <c r="H815" s="149"/>
      <c r="I815" s="149"/>
      <c r="J815" s="149"/>
      <c r="K815" s="128">
        <f>$M$806*'Electricity EFs'!B10</f>
        <v>0.0002761219458</v>
      </c>
      <c r="L815" s="149"/>
      <c r="M815" s="149"/>
      <c r="N815" s="149"/>
      <c r="O815" s="188"/>
      <c r="P815" s="146"/>
      <c r="Q815" s="116"/>
      <c r="R815" s="116"/>
      <c r="S815" s="116"/>
      <c r="T815" s="116"/>
      <c r="U815" s="116"/>
      <c r="V815" s="116"/>
      <c r="W815" s="116"/>
      <c r="X815" s="116"/>
      <c r="Y815" s="116"/>
      <c r="Z815" s="116"/>
    </row>
    <row r="816" hidden="1">
      <c r="A816" s="126" t="s">
        <v>823</v>
      </c>
      <c r="B816" s="140" t="s">
        <v>558</v>
      </c>
      <c r="C816" s="135" t="s">
        <v>993</v>
      </c>
      <c r="D816" s="149" t="s">
        <v>797</v>
      </c>
      <c r="E816" s="149" t="s">
        <v>106</v>
      </c>
      <c r="F816" s="149" t="s">
        <v>987</v>
      </c>
      <c r="G816" s="149"/>
      <c r="H816" s="149"/>
      <c r="I816" s="149"/>
      <c r="J816" s="149"/>
      <c r="K816" s="128">
        <f>$M$806*'Electricity EFs'!B11</f>
        <v>0.0001728396139</v>
      </c>
      <c r="L816" s="149"/>
      <c r="M816" s="149"/>
      <c r="N816" s="149"/>
      <c r="O816" s="188"/>
      <c r="P816" s="146"/>
      <c r="Q816" s="116"/>
      <c r="R816" s="116"/>
      <c r="S816" s="116"/>
      <c r="T816" s="116"/>
      <c r="U816" s="116"/>
      <c r="V816" s="116"/>
      <c r="W816" s="116"/>
      <c r="X816" s="116"/>
      <c r="Y816" s="116"/>
      <c r="Z816" s="116"/>
    </row>
    <row r="817" hidden="1">
      <c r="A817" s="126" t="s">
        <v>142</v>
      </c>
      <c r="B817" s="140" t="s">
        <v>558</v>
      </c>
      <c r="C817" s="135" t="s">
        <v>993</v>
      </c>
      <c r="D817" s="149" t="s">
        <v>797</v>
      </c>
      <c r="E817" s="149" t="s">
        <v>106</v>
      </c>
      <c r="F817" s="149" t="s">
        <v>987</v>
      </c>
      <c r="G817" s="149"/>
      <c r="H817" s="149"/>
      <c r="I817" s="149"/>
      <c r="J817" s="149"/>
      <c r="K817" s="128">
        <f>$M$806*'Electricity EFs'!B12</f>
        <v>0.0005151495946</v>
      </c>
      <c r="L817" s="149"/>
      <c r="M817" s="149"/>
      <c r="N817" s="149"/>
      <c r="O817" s="188"/>
      <c r="P817" s="146"/>
      <c r="Q817" s="116"/>
      <c r="R817" s="116"/>
      <c r="S817" s="116"/>
      <c r="T817" s="116"/>
      <c r="U817" s="116"/>
      <c r="V817" s="116"/>
      <c r="W817" s="116"/>
      <c r="X817" s="116"/>
      <c r="Y817" s="116"/>
      <c r="Z817" s="116"/>
    </row>
    <row r="818" hidden="1">
      <c r="A818" s="126" t="s">
        <v>824</v>
      </c>
      <c r="B818" s="140" t="s">
        <v>558</v>
      </c>
      <c r="C818" s="135" t="s">
        <v>993</v>
      </c>
      <c r="D818" s="149" t="s">
        <v>797</v>
      </c>
      <c r="E818" s="149" t="s">
        <v>106</v>
      </c>
      <c r="F818" s="149" t="s">
        <v>987</v>
      </c>
      <c r="G818" s="149"/>
      <c r="H818" s="149"/>
      <c r="I818" s="149"/>
      <c r="J818" s="149"/>
      <c r="K818" s="128">
        <f>$M$806*'Electricity EFs'!B13</f>
        <v>0.0001005077875</v>
      </c>
      <c r="L818" s="149"/>
      <c r="M818" s="149"/>
      <c r="N818" s="149"/>
      <c r="O818" s="188"/>
      <c r="P818" s="146"/>
      <c r="Q818" s="116"/>
      <c r="R818" s="116"/>
      <c r="S818" s="116"/>
      <c r="T818" s="116"/>
      <c r="U818" s="116"/>
      <c r="V818" s="116"/>
      <c r="W818" s="116"/>
      <c r="X818" s="116"/>
      <c r="Y818" s="116"/>
      <c r="Z818" s="116"/>
    </row>
    <row r="819" hidden="1">
      <c r="A819" s="126" t="s">
        <v>13</v>
      </c>
      <c r="B819" s="140" t="s">
        <v>558</v>
      </c>
      <c r="C819" s="135" t="s">
        <v>993</v>
      </c>
      <c r="D819" s="149" t="s">
        <v>797</v>
      </c>
      <c r="E819" s="149" t="s">
        <v>106</v>
      </c>
      <c r="F819" s="149" t="s">
        <v>987</v>
      </c>
      <c r="G819" s="149"/>
      <c r="H819" s="149"/>
      <c r="I819" s="149"/>
      <c r="J819" s="149"/>
      <c r="K819" s="128">
        <f>$M$806*'Electricity EFs'!B14</f>
        <v>0.0003689321402</v>
      </c>
      <c r="L819" s="149"/>
      <c r="M819" s="149"/>
      <c r="N819" s="149"/>
      <c r="O819" s="188"/>
      <c r="P819" s="146"/>
      <c r="Q819" s="116"/>
      <c r="R819" s="116"/>
      <c r="S819" s="116"/>
      <c r="T819" s="116"/>
      <c r="U819" s="116"/>
      <c r="V819" s="116"/>
      <c r="W819" s="116"/>
      <c r="X819" s="116"/>
      <c r="Y819" s="116"/>
      <c r="Z819" s="116"/>
    </row>
    <row r="820" hidden="1">
      <c r="A820" s="149" t="s">
        <v>986</v>
      </c>
      <c r="B820" s="140" t="s">
        <v>558</v>
      </c>
      <c r="C820" s="135" t="s">
        <v>587</v>
      </c>
      <c r="D820" s="149" t="s">
        <v>797</v>
      </c>
      <c r="E820" s="149" t="s">
        <v>106</v>
      </c>
      <c r="F820" s="149" t="s">
        <v>987</v>
      </c>
      <c r="G820" s="149" t="s">
        <v>988</v>
      </c>
      <c r="H820" s="149">
        <v>1.0</v>
      </c>
      <c r="I820" s="149" t="s">
        <v>989</v>
      </c>
      <c r="J820" s="184" t="s">
        <v>990</v>
      </c>
      <c r="K820" s="143"/>
      <c r="L820" s="149"/>
      <c r="M820" s="149">
        <f>0.00129*0.277777778</f>
        <v>0.0003583333336</v>
      </c>
      <c r="N820" s="149" t="s">
        <v>991</v>
      </c>
      <c r="O820" s="125" t="s">
        <v>992</v>
      </c>
      <c r="P820" s="146" t="s">
        <v>905</v>
      </c>
      <c r="Q820" s="116"/>
      <c r="R820" s="116"/>
      <c r="S820" s="116"/>
      <c r="T820" s="116"/>
      <c r="U820" s="116"/>
      <c r="V820" s="116"/>
      <c r="W820" s="116"/>
      <c r="X820" s="116"/>
      <c r="Y820" s="116"/>
      <c r="Z820" s="116"/>
    </row>
    <row r="821" hidden="1">
      <c r="A821" s="126" t="s">
        <v>98</v>
      </c>
      <c r="B821" s="140" t="s">
        <v>558</v>
      </c>
      <c r="C821" s="135" t="s">
        <v>587</v>
      </c>
      <c r="D821" s="149" t="s">
        <v>797</v>
      </c>
      <c r="E821" s="149" t="s">
        <v>106</v>
      </c>
      <c r="F821" s="149" t="s">
        <v>987</v>
      </c>
      <c r="G821" s="149"/>
      <c r="H821" s="149"/>
      <c r="I821" s="149"/>
      <c r="J821" s="149"/>
      <c r="K821" s="128">
        <f>$M$820*'Electricity EFs'!B2</f>
        <v>0.0002993851132</v>
      </c>
      <c r="L821" s="149"/>
      <c r="M821" s="149"/>
      <c r="N821" s="149"/>
      <c r="O821" s="188"/>
      <c r="P821" s="146"/>
      <c r="Q821" s="116"/>
      <c r="R821" s="116"/>
      <c r="S821" s="116"/>
      <c r="T821" s="116"/>
      <c r="U821" s="116"/>
      <c r="V821" s="116"/>
      <c r="W821" s="116"/>
      <c r="X821" s="116"/>
      <c r="Y821" s="116"/>
      <c r="Z821" s="116"/>
    </row>
    <row r="822" hidden="1">
      <c r="A822" s="126" t="s">
        <v>816</v>
      </c>
      <c r="B822" s="140" t="s">
        <v>558</v>
      </c>
      <c r="C822" s="135" t="s">
        <v>587</v>
      </c>
      <c r="D822" s="149" t="s">
        <v>797</v>
      </c>
      <c r="E822" s="149" t="s">
        <v>106</v>
      </c>
      <c r="F822" s="149" t="s">
        <v>987</v>
      </c>
      <c r="G822" s="149"/>
      <c r="H822" s="149"/>
      <c r="I822" s="149"/>
      <c r="J822" s="149"/>
      <c r="K822" s="128">
        <f>$M$820*'Electricity EFs'!B3</f>
        <v>0.0002254925862</v>
      </c>
      <c r="L822" s="149"/>
      <c r="M822" s="149"/>
      <c r="N822" s="149"/>
      <c r="O822" s="188"/>
      <c r="P822" s="146"/>
      <c r="Q822" s="116"/>
      <c r="R822" s="116"/>
      <c r="S822" s="116"/>
      <c r="T822" s="116"/>
      <c r="U822" s="116"/>
      <c r="V822" s="116"/>
      <c r="W822" s="116"/>
      <c r="X822" s="116"/>
      <c r="Y822" s="116"/>
      <c r="Z822" s="116"/>
    </row>
    <row r="823" hidden="1">
      <c r="A823" s="126" t="s">
        <v>28</v>
      </c>
      <c r="B823" s="140" t="s">
        <v>558</v>
      </c>
      <c r="C823" s="135" t="s">
        <v>587</v>
      </c>
      <c r="D823" s="149" t="s">
        <v>797</v>
      </c>
      <c r="E823" s="149" t="s">
        <v>106</v>
      </c>
      <c r="F823" s="149" t="s">
        <v>987</v>
      </c>
      <c r="G823" s="149"/>
      <c r="H823" s="149"/>
      <c r="I823" s="149"/>
      <c r="J823" s="149"/>
      <c r="K823" s="128">
        <f>$M$820*'Electricity EFs'!B4</f>
        <v>0.0002425686804</v>
      </c>
      <c r="L823" s="149"/>
      <c r="M823" s="149"/>
      <c r="N823" s="149"/>
      <c r="O823" s="188"/>
      <c r="P823" s="146"/>
      <c r="Q823" s="116"/>
      <c r="R823" s="116"/>
      <c r="S823" s="116"/>
      <c r="T823" s="116"/>
      <c r="U823" s="116"/>
      <c r="V823" s="116"/>
      <c r="W823" s="116"/>
      <c r="X823" s="116"/>
      <c r="Y823" s="116"/>
      <c r="Z823" s="116"/>
    </row>
    <row r="824" hidden="1">
      <c r="A824" s="126" t="s">
        <v>817</v>
      </c>
      <c r="B824" s="140" t="s">
        <v>558</v>
      </c>
      <c r="C824" s="135" t="s">
        <v>587</v>
      </c>
      <c r="D824" s="149" t="s">
        <v>797</v>
      </c>
      <c r="E824" s="149" t="s">
        <v>106</v>
      </c>
      <c r="F824" s="149" t="s">
        <v>987</v>
      </c>
      <c r="G824" s="149"/>
      <c r="H824" s="149"/>
      <c r="I824" s="149"/>
      <c r="J824" s="149"/>
      <c r="K824" s="128">
        <f>$M$820*'Electricity EFs'!B5</f>
        <v>0.0002371682385</v>
      </c>
      <c r="L824" s="149"/>
      <c r="M824" s="149"/>
      <c r="N824" s="149"/>
      <c r="O824" s="188"/>
      <c r="P824" s="146"/>
      <c r="Q824" s="116"/>
      <c r="R824" s="116"/>
      <c r="S824" s="116"/>
      <c r="T824" s="116"/>
      <c r="U824" s="116"/>
      <c r="V824" s="116"/>
      <c r="W824" s="116"/>
      <c r="X824" s="116"/>
      <c r="Y824" s="116"/>
      <c r="Z824" s="116"/>
    </row>
    <row r="825" hidden="1">
      <c r="A825" s="126" t="s">
        <v>818</v>
      </c>
      <c r="B825" s="140" t="s">
        <v>558</v>
      </c>
      <c r="C825" s="135" t="s">
        <v>587</v>
      </c>
      <c r="D825" s="149" t="s">
        <v>797</v>
      </c>
      <c r="E825" s="149" t="s">
        <v>106</v>
      </c>
      <c r="F825" s="149" t="s">
        <v>987</v>
      </c>
      <c r="G825" s="149"/>
      <c r="H825" s="149"/>
      <c r="I825" s="149"/>
      <c r="J825" s="149"/>
      <c r="K825" s="128">
        <f>$M$820*'Electricity EFs'!B6</f>
        <v>0.00002759804593</v>
      </c>
      <c r="L825" s="149"/>
      <c r="M825" s="149"/>
      <c r="N825" s="149"/>
      <c r="O825" s="188"/>
      <c r="P825" s="146"/>
      <c r="Q825" s="116"/>
      <c r="R825" s="116"/>
      <c r="S825" s="116"/>
      <c r="T825" s="116"/>
      <c r="U825" s="116"/>
      <c r="V825" s="116"/>
      <c r="W825" s="116"/>
      <c r="X825" s="116"/>
      <c r="Y825" s="116"/>
      <c r="Z825" s="116"/>
    </row>
    <row r="826" hidden="1">
      <c r="A826" s="126" t="s">
        <v>819</v>
      </c>
      <c r="B826" s="140" t="s">
        <v>558</v>
      </c>
      <c r="C826" s="135" t="s">
        <v>587</v>
      </c>
      <c r="D826" s="149" t="s">
        <v>797</v>
      </c>
      <c r="E826" s="149" t="s">
        <v>106</v>
      </c>
      <c r="F826" s="149" t="s">
        <v>987</v>
      </c>
      <c r="G826" s="149"/>
      <c r="H826" s="149"/>
      <c r="I826" s="149"/>
      <c r="J826" s="149"/>
      <c r="K826" s="128">
        <f>$M$820*'Electricity EFs'!B7</f>
        <v>0.0001584901715</v>
      </c>
      <c r="L826" s="149"/>
      <c r="M826" s="149"/>
      <c r="N826" s="149"/>
      <c r="O826" s="188"/>
      <c r="P826" s="146"/>
      <c r="Q826" s="116"/>
      <c r="R826" s="116"/>
      <c r="S826" s="116"/>
      <c r="T826" s="116"/>
      <c r="U826" s="116"/>
      <c r="V826" s="116"/>
      <c r="W826" s="116"/>
      <c r="X826" s="116"/>
      <c r="Y826" s="116"/>
      <c r="Z826" s="116"/>
    </row>
    <row r="827" hidden="1">
      <c r="A827" s="126" t="s">
        <v>820</v>
      </c>
      <c r="B827" s="140" t="s">
        <v>558</v>
      </c>
      <c r="C827" s="135" t="s">
        <v>587</v>
      </c>
      <c r="D827" s="149" t="s">
        <v>797</v>
      </c>
      <c r="E827" s="149" t="s">
        <v>106</v>
      </c>
      <c r="F827" s="149" t="s">
        <v>987</v>
      </c>
      <c r="G827" s="149"/>
      <c r="H827" s="149"/>
      <c r="I827" s="149"/>
      <c r="J827" s="149"/>
      <c r="K827" s="128">
        <f>$M$820*'Electricity EFs'!B8</f>
        <v>0.0003440658526</v>
      </c>
      <c r="L827" s="149"/>
      <c r="M827" s="149"/>
      <c r="N827" s="149"/>
      <c r="O827" s="188"/>
      <c r="P827" s="146"/>
      <c r="Q827" s="116"/>
      <c r="R827" s="116"/>
      <c r="S827" s="116"/>
      <c r="T827" s="116"/>
      <c r="U827" s="116"/>
      <c r="V827" s="116"/>
      <c r="W827" s="116"/>
      <c r="X827" s="116"/>
      <c r="Y827" s="116"/>
      <c r="Z827" s="116"/>
    </row>
    <row r="828" hidden="1">
      <c r="A828" s="126" t="s">
        <v>821</v>
      </c>
      <c r="B828" s="140" t="s">
        <v>558</v>
      </c>
      <c r="C828" s="135" t="s">
        <v>587</v>
      </c>
      <c r="D828" s="149" t="s">
        <v>797</v>
      </c>
      <c r="E828" s="149" t="s">
        <v>106</v>
      </c>
      <c r="F828" s="149" t="s">
        <v>987</v>
      </c>
      <c r="G828" s="149"/>
      <c r="H828" s="149"/>
      <c r="I828" s="149"/>
      <c r="J828" s="149"/>
      <c r="K828" s="128">
        <f>$M$820*'Electricity EFs'!B9</f>
        <v>0.00007235125656</v>
      </c>
      <c r="L828" s="149"/>
      <c r="M828" s="149"/>
      <c r="N828" s="149"/>
      <c r="O828" s="188"/>
      <c r="P828" s="146"/>
      <c r="Q828" s="116"/>
      <c r="R828" s="116"/>
      <c r="S828" s="116"/>
      <c r="T828" s="116"/>
      <c r="U828" s="116"/>
      <c r="V828" s="116"/>
      <c r="W828" s="116"/>
      <c r="X828" s="116"/>
      <c r="Y828" s="116"/>
      <c r="Z828" s="116"/>
    </row>
    <row r="829" hidden="1">
      <c r="A829" s="126" t="s">
        <v>822</v>
      </c>
      <c r="B829" s="140" t="s">
        <v>558</v>
      </c>
      <c r="C829" s="135" t="s">
        <v>587</v>
      </c>
      <c r="D829" s="149" t="s">
        <v>797</v>
      </c>
      <c r="E829" s="149" t="s">
        <v>106</v>
      </c>
      <c r="F829" s="149" t="s">
        <v>987</v>
      </c>
      <c r="G829" s="149"/>
      <c r="H829" s="149"/>
      <c r="I829" s="149"/>
      <c r="J829" s="149"/>
      <c r="K829" s="128">
        <f>$M$820*'Electricity EFs'!B10</f>
        <v>0.0002761219458</v>
      </c>
      <c r="L829" s="149"/>
      <c r="M829" s="149"/>
      <c r="N829" s="149"/>
      <c r="O829" s="188"/>
      <c r="P829" s="146"/>
      <c r="Q829" s="116"/>
      <c r="R829" s="116"/>
      <c r="S829" s="116"/>
      <c r="T829" s="116"/>
      <c r="U829" s="116"/>
      <c r="V829" s="116"/>
      <c r="W829" s="116"/>
      <c r="X829" s="116"/>
      <c r="Y829" s="116"/>
      <c r="Z829" s="116"/>
    </row>
    <row r="830" hidden="1">
      <c r="A830" s="126" t="s">
        <v>823</v>
      </c>
      <c r="B830" s="140" t="s">
        <v>558</v>
      </c>
      <c r="C830" s="135" t="s">
        <v>587</v>
      </c>
      <c r="D830" s="149" t="s">
        <v>797</v>
      </c>
      <c r="E830" s="149" t="s">
        <v>106</v>
      </c>
      <c r="F830" s="149" t="s">
        <v>987</v>
      </c>
      <c r="G830" s="149"/>
      <c r="H830" s="149"/>
      <c r="I830" s="149"/>
      <c r="J830" s="149"/>
      <c r="K830" s="128">
        <f>$M$820*'Electricity EFs'!B11</f>
        <v>0.0001728396139</v>
      </c>
      <c r="L830" s="149"/>
      <c r="M830" s="149"/>
      <c r="N830" s="149"/>
      <c r="O830" s="188"/>
      <c r="P830" s="146"/>
      <c r="Q830" s="116"/>
      <c r="R830" s="116"/>
      <c r="S830" s="116"/>
      <c r="T830" s="116"/>
      <c r="U830" s="116"/>
      <c r="V830" s="116"/>
      <c r="W830" s="116"/>
      <c r="X830" s="116"/>
      <c r="Y830" s="116"/>
      <c r="Z830" s="116"/>
    </row>
    <row r="831" hidden="1">
      <c r="A831" s="126" t="s">
        <v>142</v>
      </c>
      <c r="B831" s="140" t="s">
        <v>558</v>
      </c>
      <c r="C831" s="135" t="s">
        <v>587</v>
      </c>
      <c r="D831" s="149" t="s">
        <v>797</v>
      </c>
      <c r="E831" s="149" t="s">
        <v>106</v>
      </c>
      <c r="F831" s="149" t="s">
        <v>987</v>
      </c>
      <c r="G831" s="149"/>
      <c r="H831" s="149"/>
      <c r="I831" s="149"/>
      <c r="J831" s="149"/>
      <c r="K831" s="128">
        <f>$M$820*'Electricity EFs'!B12</f>
        <v>0.0005151495946</v>
      </c>
      <c r="L831" s="149"/>
      <c r="M831" s="149"/>
      <c r="N831" s="149"/>
      <c r="O831" s="188"/>
      <c r="P831" s="146"/>
      <c r="Q831" s="116"/>
      <c r="R831" s="116"/>
      <c r="S831" s="116"/>
      <c r="T831" s="116"/>
      <c r="U831" s="116"/>
      <c r="V831" s="116"/>
      <c r="W831" s="116"/>
      <c r="X831" s="116"/>
      <c r="Y831" s="116"/>
      <c r="Z831" s="116"/>
    </row>
    <row r="832" hidden="1">
      <c r="A832" s="126" t="s">
        <v>824</v>
      </c>
      <c r="B832" s="140" t="s">
        <v>558</v>
      </c>
      <c r="C832" s="135" t="s">
        <v>587</v>
      </c>
      <c r="D832" s="149" t="s">
        <v>797</v>
      </c>
      <c r="E832" s="149" t="s">
        <v>106</v>
      </c>
      <c r="F832" s="149" t="s">
        <v>987</v>
      </c>
      <c r="G832" s="149"/>
      <c r="H832" s="149"/>
      <c r="I832" s="149"/>
      <c r="J832" s="149"/>
      <c r="K832" s="128">
        <f>$M$820*'Electricity EFs'!B13</f>
        <v>0.0001005077875</v>
      </c>
      <c r="L832" s="149"/>
      <c r="M832" s="149"/>
      <c r="N832" s="149"/>
      <c r="O832" s="188"/>
      <c r="P832" s="146"/>
      <c r="Q832" s="116"/>
      <c r="R832" s="116"/>
      <c r="S832" s="116"/>
      <c r="T832" s="116"/>
      <c r="U832" s="116"/>
      <c r="V832" s="116"/>
      <c r="W832" s="116"/>
      <c r="X832" s="116"/>
      <c r="Y832" s="116"/>
      <c r="Z832" s="116"/>
    </row>
    <row r="833" hidden="1">
      <c r="A833" s="126" t="s">
        <v>13</v>
      </c>
      <c r="B833" s="140" t="s">
        <v>558</v>
      </c>
      <c r="C833" s="135" t="s">
        <v>587</v>
      </c>
      <c r="D833" s="149" t="s">
        <v>797</v>
      </c>
      <c r="E833" s="149" t="s">
        <v>106</v>
      </c>
      <c r="F833" s="149" t="s">
        <v>987</v>
      </c>
      <c r="G833" s="149"/>
      <c r="H833" s="149"/>
      <c r="I833" s="149"/>
      <c r="J833" s="149"/>
      <c r="K833" s="128">
        <f>$M$820*'Electricity EFs'!B14</f>
        <v>0.0003689321402</v>
      </c>
      <c r="L833" s="149"/>
      <c r="M833" s="149"/>
      <c r="N833" s="149"/>
      <c r="O833" s="188"/>
      <c r="P833" s="146"/>
      <c r="Q833" s="116"/>
      <c r="R833" s="116"/>
      <c r="S833" s="116"/>
      <c r="T833" s="116"/>
      <c r="U833" s="116"/>
      <c r="V833" s="116"/>
      <c r="W833" s="116"/>
      <c r="X833" s="116"/>
      <c r="Y833" s="116"/>
      <c r="Z833" s="116"/>
    </row>
    <row r="834" hidden="1">
      <c r="A834" s="149" t="s">
        <v>986</v>
      </c>
      <c r="B834" s="140" t="s">
        <v>558</v>
      </c>
      <c r="C834" s="135" t="s">
        <v>594</v>
      </c>
      <c r="D834" s="149" t="s">
        <v>797</v>
      </c>
      <c r="E834" s="149" t="s">
        <v>106</v>
      </c>
      <c r="F834" s="149" t="s">
        <v>987</v>
      </c>
      <c r="G834" s="149" t="s">
        <v>988</v>
      </c>
      <c r="H834" s="149">
        <v>1.0</v>
      </c>
      <c r="I834" s="149" t="s">
        <v>989</v>
      </c>
      <c r="J834" s="184" t="s">
        <v>990</v>
      </c>
      <c r="K834" s="143"/>
      <c r="L834" s="149"/>
      <c r="M834" s="149">
        <f>0.00129*0.277777778</f>
        <v>0.0003583333336</v>
      </c>
      <c r="N834" s="149" t="s">
        <v>991</v>
      </c>
      <c r="O834" s="125" t="s">
        <v>992</v>
      </c>
      <c r="P834" s="146" t="s">
        <v>905</v>
      </c>
      <c r="Q834" s="116"/>
      <c r="R834" s="116"/>
      <c r="S834" s="116"/>
      <c r="T834" s="116"/>
      <c r="U834" s="116"/>
      <c r="V834" s="116"/>
      <c r="W834" s="116"/>
      <c r="X834" s="116"/>
      <c r="Y834" s="116"/>
      <c r="Z834" s="116"/>
    </row>
    <row r="835" hidden="1">
      <c r="A835" s="126" t="s">
        <v>98</v>
      </c>
      <c r="B835" s="140" t="s">
        <v>558</v>
      </c>
      <c r="C835" s="135" t="s">
        <v>594</v>
      </c>
      <c r="D835" s="149" t="s">
        <v>797</v>
      </c>
      <c r="E835" s="149" t="s">
        <v>106</v>
      </c>
      <c r="F835" s="149" t="s">
        <v>987</v>
      </c>
      <c r="G835" s="149"/>
      <c r="H835" s="149"/>
      <c r="I835" s="149"/>
      <c r="J835" s="149"/>
      <c r="K835" s="128">
        <f>$M$834*'Electricity EFs'!B2</f>
        <v>0.0002993851132</v>
      </c>
      <c r="L835" s="149"/>
      <c r="M835" s="149"/>
      <c r="N835" s="149"/>
      <c r="O835" s="188"/>
      <c r="P835" s="146"/>
      <c r="Q835" s="116"/>
      <c r="R835" s="116"/>
      <c r="S835" s="116"/>
      <c r="T835" s="116"/>
      <c r="U835" s="116"/>
      <c r="V835" s="116"/>
      <c r="W835" s="116"/>
      <c r="X835" s="116"/>
      <c r="Y835" s="116"/>
      <c r="Z835" s="116"/>
    </row>
    <row r="836" hidden="1">
      <c r="A836" s="126" t="s">
        <v>816</v>
      </c>
      <c r="B836" s="140" t="s">
        <v>558</v>
      </c>
      <c r="C836" s="135" t="s">
        <v>594</v>
      </c>
      <c r="D836" s="149" t="s">
        <v>797</v>
      </c>
      <c r="E836" s="149" t="s">
        <v>106</v>
      </c>
      <c r="F836" s="149" t="s">
        <v>987</v>
      </c>
      <c r="G836" s="149"/>
      <c r="H836" s="149"/>
      <c r="I836" s="149"/>
      <c r="J836" s="149"/>
      <c r="K836" s="128">
        <f>$M$834*'Electricity EFs'!B3</f>
        <v>0.0002254925862</v>
      </c>
      <c r="L836" s="149"/>
      <c r="M836" s="149"/>
      <c r="N836" s="149"/>
      <c r="O836" s="188"/>
      <c r="P836" s="146"/>
      <c r="Q836" s="116"/>
      <c r="R836" s="116"/>
      <c r="S836" s="116"/>
      <c r="T836" s="116"/>
      <c r="U836" s="116"/>
      <c r="V836" s="116"/>
      <c r="W836" s="116"/>
      <c r="X836" s="116"/>
      <c r="Y836" s="116"/>
      <c r="Z836" s="116"/>
    </row>
    <row r="837" hidden="1">
      <c r="A837" s="126" t="s">
        <v>28</v>
      </c>
      <c r="B837" s="140" t="s">
        <v>558</v>
      </c>
      <c r="C837" s="135" t="s">
        <v>594</v>
      </c>
      <c r="D837" s="149" t="s">
        <v>797</v>
      </c>
      <c r="E837" s="149" t="s">
        <v>106</v>
      </c>
      <c r="F837" s="149" t="s">
        <v>987</v>
      </c>
      <c r="G837" s="149"/>
      <c r="H837" s="149"/>
      <c r="I837" s="149"/>
      <c r="J837" s="149"/>
      <c r="K837" s="128">
        <f>$M$834*'Electricity EFs'!B4</f>
        <v>0.0002425686804</v>
      </c>
      <c r="L837" s="149"/>
      <c r="M837" s="149"/>
      <c r="N837" s="149"/>
      <c r="O837" s="188"/>
      <c r="P837" s="146"/>
      <c r="Q837" s="116"/>
      <c r="R837" s="116"/>
      <c r="S837" s="116"/>
      <c r="T837" s="116"/>
      <c r="U837" s="116"/>
      <c r="V837" s="116"/>
      <c r="W837" s="116"/>
      <c r="X837" s="116"/>
      <c r="Y837" s="116"/>
      <c r="Z837" s="116"/>
    </row>
    <row r="838" hidden="1">
      <c r="A838" s="126" t="s">
        <v>817</v>
      </c>
      <c r="B838" s="140" t="s">
        <v>558</v>
      </c>
      <c r="C838" s="135" t="s">
        <v>594</v>
      </c>
      <c r="D838" s="149" t="s">
        <v>797</v>
      </c>
      <c r="E838" s="149" t="s">
        <v>106</v>
      </c>
      <c r="F838" s="149" t="s">
        <v>987</v>
      </c>
      <c r="G838" s="149"/>
      <c r="H838" s="149"/>
      <c r="I838" s="149"/>
      <c r="J838" s="149"/>
      <c r="K838" s="128">
        <f>$M$834*'Electricity EFs'!B5</f>
        <v>0.0002371682385</v>
      </c>
      <c r="L838" s="149"/>
      <c r="M838" s="149"/>
      <c r="N838" s="149"/>
      <c r="O838" s="188"/>
      <c r="P838" s="146"/>
      <c r="Q838" s="116"/>
      <c r="R838" s="116"/>
      <c r="S838" s="116"/>
      <c r="T838" s="116"/>
      <c r="U838" s="116"/>
      <c r="V838" s="116"/>
      <c r="W838" s="116"/>
      <c r="X838" s="116"/>
      <c r="Y838" s="116"/>
      <c r="Z838" s="116"/>
    </row>
    <row r="839" hidden="1">
      <c r="A839" s="126" t="s">
        <v>818</v>
      </c>
      <c r="B839" s="140" t="s">
        <v>558</v>
      </c>
      <c r="C839" s="135" t="s">
        <v>594</v>
      </c>
      <c r="D839" s="149" t="s">
        <v>797</v>
      </c>
      <c r="E839" s="149" t="s">
        <v>106</v>
      </c>
      <c r="F839" s="149" t="s">
        <v>987</v>
      </c>
      <c r="G839" s="149"/>
      <c r="H839" s="149"/>
      <c r="I839" s="149"/>
      <c r="J839" s="149"/>
      <c r="K839" s="128">
        <f>$M$834*'Electricity EFs'!B6</f>
        <v>0.00002759804593</v>
      </c>
      <c r="L839" s="149"/>
      <c r="M839" s="149"/>
      <c r="N839" s="149"/>
      <c r="O839" s="188"/>
      <c r="P839" s="146"/>
      <c r="Q839" s="116"/>
      <c r="R839" s="116"/>
      <c r="S839" s="116"/>
      <c r="T839" s="116"/>
      <c r="U839" s="116"/>
      <c r="V839" s="116"/>
      <c r="W839" s="116"/>
      <c r="X839" s="116"/>
      <c r="Y839" s="116"/>
      <c r="Z839" s="116"/>
    </row>
    <row r="840" hidden="1">
      <c r="A840" s="126" t="s">
        <v>819</v>
      </c>
      <c r="B840" s="140" t="s">
        <v>558</v>
      </c>
      <c r="C840" s="135" t="s">
        <v>594</v>
      </c>
      <c r="D840" s="149" t="s">
        <v>797</v>
      </c>
      <c r="E840" s="149" t="s">
        <v>106</v>
      </c>
      <c r="F840" s="149" t="s">
        <v>987</v>
      </c>
      <c r="G840" s="149"/>
      <c r="H840" s="149"/>
      <c r="I840" s="149"/>
      <c r="J840" s="149"/>
      <c r="K840" s="128">
        <f>$M$834*'Electricity EFs'!B7</f>
        <v>0.0001584901715</v>
      </c>
      <c r="L840" s="149"/>
      <c r="M840" s="149"/>
      <c r="N840" s="149"/>
      <c r="O840" s="188"/>
      <c r="P840" s="146"/>
      <c r="Q840" s="116"/>
      <c r="R840" s="116"/>
      <c r="S840" s="116"/>
      <c r="T840" s="116"/>
      <c r="U840" s="116"/>
      <c r="V840" s="116"/>
      <c r="W840" s="116"/>
      <c r="X840" s="116"/>
      <c r="Y840" s="116"/>
      <c r="Z840" s="116"/>
    </row>
    <row r="841" hidden="1">
      <c r="A841" s="126" t="s">
        <v>820</v>
      </c>
      <c r="B841" s="140" t="s">
        <v>558</v>
      </c>
      <c r="C841" s="135" t="s">
        <v>594</v>
      </c>
      <c r="D841" s="149" t="s">
        <v>797</v>
      </c>
      <c r="E841" s="149" t="s">
        <v>106</v>
      </c>
      <c r="F841" s="149" t="s">
        <v>987</v>
      </c>
      <c r="G841" s="149"/>
      <c r="H841" s="149"/>
      <c r="I841" s="149"/>
      <c r="J841" s="149"/>
      <c r="K841" s="128">
        <f>$M$834*'Electricity EFs'!B8</f>
        <v>0.0003440658526</v>
      </c>
      <c r="L841" s="149"/>
      <c r="M841" s="149"/>
      <c r="N841" s="149"/>
      <c r="O841" s="188"/>
      <c r="P841" s="146"/>
      <c r="Q841" s="116"/>
      <c r="R841" s="116"/>
      <c r="S841" s="116"/>
      <c r="T841" s="116"/>
      <c r="U841" s="116"/>
      <c r="V841" s="116"/>
      <c r="W841" s="116"/>
      <c r="X841" s="116"/>
      <c r="Y841" s="116"/>
      <c r="Z841" s="116"/>
    </row>
    <row r="842" hidden="1">
      <c r="A842" s="126" t="s">
        <v>821</v>
      </c>
      <c r="B842" s="140" t="s">
        <v>558</v>
      </c>
      <c r="C842" s="135" t="s">
        <v>594</v>
      </c>
      <c r="D842" s="149" t="s">
        <v>797</v>
      </c>
      <c r="E842" s="149" t="s">
        <v>106</v>
      </c>
      <c r="F842" s="149" t="s">
        <v>987</v>
      </c>
      <c r="G842" s="149"/>
      <c r="H842" s="149"/>
      <c r="I842" s="149"/>
      <c r="J842" s="149"/>
      <c r="K842" s="128">
        <f>$M$834*'Electricity EFs'!B9</f>
        <v>0.00007235125656</v>
      </c>
      <c r="L842" s="149"/>
      <c r="M842" s="149"/>
      <c r="N842" s="149"/>
      <c r="O842" s="188"/>
      <c r="P842" s="146"/>
      <c r="Q842" s="116"/>
      <c r="R842" s="116"/>
      <c r="S842" s="116"/>
      <c r="T842" s="116"/>
      <c r="U842" s="116"/>
      <c r="V842" s="116"/>
      <c r="W842" s="116"/>
      <c r="X842" s="116"/>
      <c r="Y842" s="116"/>
      <c r="Z842" s="116"/>
    </row>
    <row r="843" hidden="1">
      <c r="A843" s="126" t="s">
        <v>822</v>
      </c>
      <c r="B843" s="140" t="s">
        <v>558</v>
      </c>
      <c r="C843" s="135" t="s">
        <v>594</v>
      </c>
      <c r="D843" s="149" t="s">
        <v>797</v>
      </c>
      <c r="E843" s="149" t="s">
        <v>106</v>
      </c>
      <c r="F843" s="149" t="s">
        <v>987</v>
      </c>
      <c r="G843" s="149"/>
      <c r="H843" s="149"/>
      <c r="I843" s="149"/>
      <c r="J843" s="149"/>
      <c r="K843" s="128">
        <f>$M$834*'Electricity EFs'!B10</f>
        <v>0.0002761219458</v>
      </c>
      <c r="L843" s="149"/>
      <c r="M843" s="149"/>
      <c r="N843" s="149"/>
      <c r="O843" s="188"/>
      <c r="P843" s="146"/>
      <c r="Q843" s="116"/>
      <c r="R843" s="116"/>
      <c r="S843" s="116"/>
      <c r="T843" s="116"/>
      <c r="U843" s="116"/>
      <c r="V843" s="116"/>
      <c r="W843" s="116"/>
      <c r="X843" s="116"/>
      <c r="Y843" s="116"/>
      <c r="Z843" s="116"/>
    </row>
    <row r="844" hidden="1">
      <c r="A844" s="126" t="s">
        <v>823</v>
      </c>
      <c r="B844" s="140" t="s">
        <v>558</v>
      </c>
      <c r="C844" s="135" t="s">
        <v>594</v>
      </c>
      <c r="D844" s="149" t="s">
        <v>797</v>
      </c>
      <c r="E844" s="149" t="s">
        <v>106</v>
      </c>
      <c r="F844" s="149" t="s">
        <v>987</v>
      </c>
      <c r="G844" s="149"/>
      <c r="H844" s="149"/>
      <c r="I844" s="149"/>
      <c r="J844" s="149"/>
      <c r="K844" s="128">
        <f>$M$834*'Electricity EFs'!B11</f>
        <v>0.0001728396139</v>
      </c>
      <c r="L844" s="149"/>
      <c r="M844" s="149"/>
      <c r="N844" s="149"/>
      <c r="O844" s="188"/>
      <c r="P844" s="146"/>
      <c r="Q844" s="116"/>
      <c r="R844" s="116"/>
      <c r="S844" s="116"/>
      <c r="T844" s="116"/>
      <c r="U844" s="116"/>
      <c r="V844" s="116"/>
      <c r="W844" s="116"/>
      <c r="X844" s="116"/>
      <c r="Y844" s="116"/>
      <c r="Z844" s="116"/>
    </row>
    <row r="845" hidden="1">
      <c r="A845" s="126" t="s">
        <v>142</v>
      </c>
      <c r="B845" s="140" t="s">
        <v>558</v>
      </c>
      <c r="C845" s="135" t="s">
        <v>594</v>
      </c>
      <c r="D845" s="149" t="s">
        <v>797</v>
      </c>
      <c r="E845" s="149" t="s">
        <v>106</v>
      </c>
      <c r="F845" s="149" t="s">
        <v>987</v>
      </c>
      <c r="G845" s="149"/>
      <c r="H845" s="149"/>
      <c r="I845" s="149"/>
      <c r="J845" s="149"/>
      <c r="K845" s="128">
        <f>$M$834*'Electricity EFs'!B12</f>
        <v>0.0005151495946</v>
      </c>
      <c r="L845" s="149"/>
      <c r="M845" s="149"/>
      <c r="N845" s="149"/>
      <c r="O845" s="188"/>
      <c r="P845" s="146"/>
      <c r="Q845" s="116"/>
      <c r="R845" s="116"/>
      <c r="S845" s="116"/>
      <c r="T845" s="116"/>
      <c r="U845" s="116"/>
      <c r="V845" s="116"/>
      <c r="W845" s="116"/>
      <c r="X845" s="116"/>
      <c r="Y845" s="116"/>
      <c r="Z845" s="116"/>
    </row>
    <row r="846" hidden="1">
      <c r="A846" s="126" t="s">
        <v>824</v>
      </c>
      <c r="B846" s="140" t="s">
        <v>558</v>
      </c>
      <c r="C846" s="135" t="s">
        <v>594</v>
      </c>
      <c r="D846" s="149" t="s">
        <v>797</v>
      </c>
      <c r="E846" s="149" t="s">
        <v>106</v>
      </c>
      <c r="F846" s="149" t="s">
        <v>987</v>
      </c>
      <c r="G846" s="149"/>
      <c r="H846" s="149"/>
      <c r="I846" s="149"/>
      <c r="J846" s="149"/>
      <c r="K846" s="128">
        <f>$M$834*'Electricity EFs'!B13</f>
        <v>0.0001005077875</v>
      </c>
      <c r="L846" s="149"/>
      <c r="M846" s="149"/>
      <c r="N846" s="149"/>
      <c r="O846" s="188"/>
      <c r="P846" s="146"/>
      <c r="Q846" s="116"/>
      <c r="R846" s="116"/>
      <c r="S846" s="116"/>
      <c r="T846" s="116"/>
      <c r="U846" s="116"/>
      <c r="V846" s="116"/>
      <c r="W846" s="116"/>
      <c r="X846" s="116"/>
      <c r="Y846" s="116"/>
      <c r="Z846" s="116"/>
    </row>
    <row r="847" hidden="1">
      <c r="A847" s="126" t="s">
        <v>13</v>
      </c>
      <c r="B847" s="140" t="s">
        <v>558</v>
      </c>
      <c r="C847" s="135" t="s">
        <v>594</v>
      </c>
      <c r="D847" s="149" t="s">
        <v>797</v>
      </c>
      <c r="E847" s="149" t="s">
        <v>106</v>
      </c>
      <c r="F847" s="149" t="s">
        <v>987</v>
      </c>
      <c r="G847" s="149"/>
      <c r="H847" s="149"/>
      <c r="I847" s="149"/>
      <c r="J847" s="149"/>
      <c r="K847" s="128">
        <f>$M$834*'Electricity EFs'!B14</f>
        <v>0.0003689321402</v>
      </c>
      <c r="L847" s="149"/>
      <c r="M847" s="149"/>
      <c r="N847" s="149"/>
      <c r="O847" s="188"/>
      <c r="P847" s="146"/>
      <c r="Q847" s="116"/>
      <c r="R847" s="116"/>
      <c r="S847" s="116"/>
      <c r="T847" s="116"/>
      <c r="U847" s="116"/>
      <c r="V847" s="116"/>
      <c r="W847" s="116"/>
      <c r="X847" s="116"/>
      <c r="Y847" s="116"/>
      <c r="Z847" s="116"/>
    </row>
    <row r="848" hidden="1">
      <c r="A848" s="149" t="s">
        <v>986</v>
      </c>
      <c r="B848" s="140" t="s">
        <v>558</v>
      </c>
      <c r="C848" s="135" t="s">
        <v>597</v>
      </c>
      <c r="D848" s="149" t="s">
        <v>797</v>
      </c>
      <c r="E848" s="149" t="s">
        <v>106</v>
      </c>
      <c r="F848" s="149" t="s">
        <v>987</v>
      </c>
      <c r="G848" s="149" t="s">
        <v>988</v>
      </c>
      <c r="H848" s="149">
        <v>1.0</v>
      </c>
      <c r="I848" s="149" t="s">
        <v>989</v>
      </c>
      <c r="J848" s="184" t="s">
        <v>990</v>
      </c>
      <c r="K848" s="143"/>
      <c r="L848" s="149"/>
      <c r="M848" s="149">
        <f>0.00129*0.277777778</f>
        <v>0.0003583333336</v>
      </c>
      <c r="N848" s="149" t="s">
        <v>991</v>
      </c>
      <c r="O848" s="125" t="s">
        <v>992</v>
      </c>
      <c r="P848" s="146" t="s">
        <v>905</v>
      </c>
      <c r="Q848" s="116"/>
      <c r="R848" s="116"/>
      <c r="S848" s="116"/>
      <c r="T848" s="116"/>
      <c r="U848" s="116"/>
      <c r="V848" s="116"/>
      <c r="W848" s="116"/>
      <c r="X848" s="116"/>
      <c r="Y848" s="116"/>
      <c r="Z848" s="116"/>
    </row>
    <row r="849" hidden="1">
      <c r="A849" s="126" t="s">
        <v>98</v>
      </c>
      <c r="B849" s="140" t="s">
        <v>558</v>
      </c>
      <c r="C849" s="135" t="s">
        <v>597</v>
      </c>
      <c r="D849" s="149" t="s">
        <v>797</v>
      </c>
      <c r="E849" s="149" t="s">
        <v>106</v>
      </c>
      <c r="F849" s="149" t="s">
        <v>987</v>
      </c>
      <c r="G849" s="149"/>
      <c r="H849" s="149"/>
      <c r="I849" s="149"/>
      <c r="J849" s="149"/>
      <c r="K849" s="128">
        <f>$M$848*'Electricity EFs'!B2</f>
        <v>0.0002993851132</v>
      </c>
      <c r="L849" s="149"/>
      <c r="M849" s="149"/>
      <c r="N849" s="149"/>
      <c r="O849" s="188"/>
      <c r="P849" s="146"/>
      <c r="Q849" s="116"/>
      <c r="R849" s="116"/>
      <c r="S849" s="116"/>
      <c r="T849" s="116"/>
      <c r="U849" s="116"/>
      <c r="V849" s="116"/>
      <c r="W849" s="116"/>
      <c r="X849" s="116"/>
      <c r="Y849" s="116"/>
      <c r="Z849" s="116"/>
    </row>
    <row r="850" hidden="1">
      <c r="A850" s="126" t="s">
        <v>816</v>
      </c>
      <c r="B850" s="140" t="s">
        <v>558</v>
      </c>
      <c r="C850" s="135" t="s">
        <v>597</v>
      </c>
      <c r="D850" s="149" t="s">
        <v>797</v>
      </c>
      <c r="E850" s="149" t="s">
        <v>106</v>
      </c>
      <c r="F850" s="149" t="s">
        <v>987</v>
      </c>
      <c r="G850" s="149"/>
      <c r="H850" s="149"/>
      <c r="I850" s="149"/>
      <c r="J850" s="149"/>
      <c r="K850" s="128">
        <f>$M$848*'Electricity EFs'!B3</f>
        <v>0.0002254925862</v>
      </c>
      <c r="L850" s="149"/>
      <c r="M850" s="149"/>
      <c r="N850" s="149"/>
      <c r="O850" s="188"/>
      <c r="P850" s="146"/>
      <c r="Q850" s="116"/>
      <c r="R850" s="116"/>
      <c r="S850" s="116"/>
      <c r="T850" s="116"/>
      <c r="U850" s="116"/>
      <c r="V850" s="116"/>
      <c r="W850" s="116"/>
      <c r="X850" s="116"/>
      <c r="Y850" s="116"/>
      <c r="Z850" s="116"/>
    </row>
    <row r="851" hidden="1">
      <c r="A851" s="126" t="s">
        <v>28</v>
      </c>
      <c r="B851" s="140" t="s">
        <v>558</v>
      </c>
      <c r="C851" s="135" t="s">
        <v>597</v>
      </c>
      <c r="D851" s="149" t="s">
        <v>797</v>
      </c>
      <c r="E851" s="149" t="s">
        <v>106</v>
      </c>
      <c r="F851" s="149" t="s">
        <v>987</v>
      </c>
      <c r="G851" s="149"/>
      <c r="H851" s="149"/>
      <c r="I851" s="149"/>
      <c r="J851" s="149"/>
      <c r="K851" s="128">
        <f>$M$848*'Electricity EFs'!B4</f>
        <v>0.0002425686804</v>
      </c>
      <c r="L851" s="149"/>
      <c r="M851" s="149"/>
      <c r="N851" s="149"/>
      <c r="O851" s="188"/>
      <c r="P851" s="146"/>
      <c r="Q851" s="116"/>
      <c r="R851" s="116"/>
      <c r="S851" s="116"/>
      <c r="T851" s="116"/>
      <c r="U851" s="116"/>
      <c r="V851" s="116"/>
      <c r="W851" s="116"/>
      <c r="X851" s="116"/>
      <c r="Y851" s="116"/>
      <c r="Z851" s="116"/>
    </row>
    <row r="852" hidden="1">
      <c r="A852" s="126" t="s">
        <v>817</v>
      </c>
      <c r="B852" s="140" t="s">
        <v>558</v>
      </c>
      <c r="C852" s="135" t="s">
        <v>597</v>
      </c>
      <c r="D852" s="149" t="s">
        <v>797</v>
      </c>
      <c r="E852" s="149" t="s">
        <v>106</v>
      </c>
      <c r="F852" s="149" t="s">
        <v>987</v>
      </c>
      <c r="G852" s="149"/>
      <c r="H852" s="149"/>
      <c r="I852" s="149"/>
      <c r="J852" s="149"/>
      <c r="K852" s="128">
        <f>$M$848*'Electricity EFs'!B5</f>
        <v>0.0002371682385</v>
      </c>
      <c r="L852" s="149"/>
      <c r="M852" s="149"/>
      <c r="N852" s="149"/>
      <c r="O852" s="188"/>
      <c r="P852" s="146"/>
      <c r="Q852" s="116"/>
      <c r="R852" s="116"/>
      <c r="S852" s="116"/>
      <c r="T852" s="116"/>
      <c r="U852" s="116"/>
      <c r="V852" s="116"/>
      <c r="W852" s="116"/>
      <c r="X852" s="116"/>
      <c r="Y852" s="116"/>
      <c r="Z852" s="116"/>
    </row>
    <row r="853" hidden="1">
      <c r="A853" s="126" t="s">
        <v>818</v>
      </c>
      <c r="B853" s="140" t="s">
        <v>558</v>
      </c>
      <c r="C853" s="135" t="s">
        <v>597</v>
      </c>
      <c r="D853" s="149" t="s">
        <v>797</v>
      </c>
      <c r="E853" s="149" t="s">
        <v>106</v>
      </c>
      <c r="F853" s="149" t="s">
        <v>987</v>
      </c>
      <c r="G853" s="149"/>
      <c r="H853" s="149"/>
      <c r="I853" s="149"/>
      <c r="J853" s="149"/>
      <c r="K853" s="128">
        <f>$M$848*'Electricity EFs'!B6</f>
        <v>0.00002759804593</v>
      </c>
      <c r="L853" s="149"/>
      <c r="M853" s="149"/>
      <c r="N853" s="149"/>
      <c r="O853" s="188"/>
      <c r="P853" s="146"/>
      <c r="Q853" s="116"/>
      <c r="R853" s="116"/>
      <c r="S853" s="116"/>
      <c r="T853" s="116"/>
      <c r="U853" s="116"/>
      <c r="V853" s="116"/>
      <c r="W853" s="116"/>
      <c r="X853" s="116"/>
      <c r="Y853" s="116"/>
      <c r="Z853" s="116"/>
    </row>
    <row r="854" hidden="1">
      <c r="A854" s="126" t="s">
        <v>819</v>
      </c>
      <c r="B854" s="140" t="s">
        <v>558</v>
      </c>
      <c r="C854" s="135" t="s">
        <v>597</v>
      </c>
      <c r="D854" s="149" t="s">
        <v>797</v>
      </c>
      <c r="E854" s="149" t="s">
        <v>106</v>
      </c>
      <c r="F854" s="149" t="s">
        <v>987</v>
      </c>
      <c r="G854" s="149"/>
      <c r="H854" s="149"/>
      <c r="I854" s="149"/>
      <c r="J854" s="149"/>
      <c r="K854" s="128">
        <f>$M$848*'Electricity EFs'!B7</f>
        <v>0.0001584901715</v>
      </c>
      <c r="L854" s="149"/>
      <c r="M854" s="149"/>
      <c r="N854" s="149"/>
      <c r="O854" s="188"/>
      <c r="P854" s="146"/>
      <c r="Q854" s="116"/>
      <c r="R854" s="116"/>
      <c r="S854" s="116"/>
      <c r="T854" s="116"/>
      <c r="U854" s="116"/>
      <c r="V854" s="116"/>
      <c r="W854" s="116"/>
      <c r="X854" s="116"/>
      <c r="Y854" s="116"/>
      <c r="Z854" s="116"/>
    </row>
    <row r="855" hidden="1">
      <c r="A855" s="126" t="s">
        <v>820</v>
      </c>
      <c r="B855" s="140" t="s">
        <v>558</v>
      </c>
      <c r="C855" s="135" t="s">
        <v>597</v>
      </c>
      <c r="D855" s="149" t="s">
        <v>797</v>
      </c>
      <c r="E855" s="149" t="s">
        <v>106</v>
      </c>
      <c r="F855" s="149" t="s">
        <v>987</v>
      </c>
      <c r="G855" s="149"/>
      <c r="H855" s="149"/>
      <c r="I855" s="149"/>
      <c r="J855" s="149"/>
      <c r="K855" s="128">
        <f>$M$848*'Electricity EFs'!B8</f>
        <v>0.0003440658526</v>
      </c>
      <c r="L855" s="149"/>
      <c r="M855" s="149"/>
      <c r="N855" s="149"/>
      <c r="O855" s="188"/>
      <c r="P855" s="146"/>
      <c r="Q855" s="116"/>
      <c r="R855" s="116"/>
      <c r="S855" s="116"/>
      <c r="T855" s="116"/>
      <c r="U855" s="116"/>
      <c r="V855" s="116"/>
      <c r="W855" s="116"/>
      <c r="X855" s="116"/>
      <c r="Y855" s="116"/>
      <c r="Z855" s="116"/>
    </row>
    <row r="856" hidden="1">
      <c r="A856" s="126" t="s">
        <v>821</v>
      </c>
      <c r="B856" s="140" t="s">
        <v>558</v>
      </c>
      <c r="C856" s="135" t="s">
        <v>597</v>
      </c>
      <c r="D856" s="149" t="s">
        <v>797</v>
      </c>
      <c r="E856" s="149" t="s">
        <v>106</v>
      </c>
      <c r="F856" s="149" t="s">
        <v>987</v>
      </c>
      <c r="G856" s="149"/>
      <c r="H856" s="149"/>
      <c r="I856" s="149"/>
      <c r="J856" s="149"/>
      <c r="K856" s="128">
        <f>$M$848*'Electricity EFs'!B9</f>
        <v>0.00007235125656</v>
      </c>
      <c r="L856" s="149"/>
      <c r="M856" s="149"/>
      <c r="N856" s="149"/>
      <c r="O856" s="188"/>
      <c r="P856" s="146"/>
      <c r="Q856" s="116"/>
      <c r="R856" s="116"/>
      <c r="S856" s="116"/>
      <c r="T856" s="116"/>
      <c r="U856" s="116"/>
      <c r="V856" s="116"/>
      <c r="W856" s="116"/>
      <c r="X856" s="116"/>
      <c r="Y856" s="116"/>
      <c r="Z856" s="116"/>
    </row>
    <row r="857" hidden="1">
      <c r="A857" s="126" t="s">
        <v>822</v>
      </c>
      <c r="B857" s="140" t="s">
        <v>558</v>
      </c>
      <c r="C857" s="135" t="s">
        <v>597</v>
      </c>
      <c r="D857" s="149" t="s">
        <v>797</v>
      </c>
      <c r="E857" s="149" t="s">
        <v>106</v>
      </c>
      <c r="F857" s="149" t="s">
        <v>987</v>
      </c>
      <c r="G857" s="149"/>
      <c r="H857" s="149"/>
      <c r="I857" s="149"/>
      <c r="J857" s="149"/>
      <c r="K857" s="128">
        <f>$M$848*'Electricity EFs'!B10</f>
        <v>0.0002761219458</v>
      </c>
      <c r="L857" s="149"/>
      <c r="M857" s="149"/>
      <c r="N857" s="149"/>
      <c r="O857" s="188"/>
      <c r="P857" s="146"/>
      <c r="Q857" s="116"/>
      <c r="R857" s="116"/>
      <c r="S857" s="116"/>
      <c r="T857" s="116"/>
      <c r="U857" s="116"/>
      <c r="V857" s="116"/>
      <c r="W857" s="116"/>
      <c r="X857" s="116"/>
      <c r="Y857" s="116"/>
      <c r="Z857" s="116"/>
    </row>
    <row r="858" hidden="1">
      <c r="A858" s="126" t="s">
        <v>823</v>
      </c>
      <c r="B858" s="140" t="s">
        <v>558</v>
      </c>
      <c r="C858" s="135" t="s">
        <v>597</v>
      </c>
      <c r="D858" s="149" t="s">
        <v>797</v>
      </c>
      <c r="E858" s="149" t="s">
        <v>106</v>
      </c>
      <c r="F858" s="149" t="s">
        <v>987</v>
      </c>
      <c r="G858" s="149"/>
      <c r="H858" s="149"/>
      <c r="I858" s="149"/>
      <c r="J858" s="149"/>
      <c r="K858" s="128">
        <f>$M$848*'Electricity EFs'!B11</f>
        <v>0.0001728396139</v>
      </c>
      <c r="L858" s="149"/>
      <c r="M858" s="149"/>
      <c r="N858" s="149"/>
      <c r="O858" s="188"/>
      <c r="P858" s="146"/>
      <c r="Q858" s="116"/>
      <c r="R858" s="116"/>
      <c r="S858" s="116"/>
      <c r="T858" s="116"/>
      <c r="U858" s="116"/>
      <c r="V858" s="116"/>
      <c r="W858" s="116"/>
      <c r="X858" s="116"/>
      <c r="Y858" s="116"/>
      <c r="Z858" s="116"/>
    </row>
    <row r="859" hidden="1">
      <c r="A859" s="126" t="s">
        <v>142</v>
      </c>
      <c r="B859" s="140" t="s">
        <v>558</v>
      </c>
      <c r="C859" s="135" t="s">
        <v>597</v>
      </c>
      <c r="D859" s="149" t="s">
        <v>797</v>
      </c>
      <c r="E859" s="149" t="s">
        <v>106</v>
      </c>
      <c r="F859" s="149" t="s">
        <v>987</v>
      </c>
      <c r="G859" s="149"/>
      <c r="H859" s="149"/>
      <c r="I859" s="149"/>
      <c r="J859" s="149"/>
      <c r="K859" s="128">
        <f>$M$848*'Electricity EFs'!B12</f>
        <v>0.0005151495946</v>
      </c>
      <c r="L859" s="149"/>
      <c r="M859" s="149"/>
      <c r="N859" s="149"/>
      <c r="O859" s="188"/>
      <c r="P859" s="146"/>
      <c r="Q859" s="116"/>
      <c r="R859" s="116"/>
      <c r="S859" s="116"/>
      <c r="T859" s="116"/>
      <c r="U859" s="116"/>
      <c r="V859" s="116"/>
      <c r="W859" s="116"/>
      <c r="X859" s="116"/>
      <c r="Y859" s="116"/>
      <c r="Z859" s="116"/>
    </row>
    <row r="860" hidden="1">
      <c r="A860" s="126" t="s">
        <v>824</v>
      </c>
      <c r="B860" s="140" t="s">
        <v>558</v>
      </c>
      <c r="C860" s="135" t="s">
        <v>597</v>
      </c>
      <c r="D860" s="149" t="s">
        <v>797</v>
      </c>
      <c r="E860" s="149" t="s">
        <v>106</v>
      </c>
      <c r="F860" s="149" t="s">
        <v>987</v>
      </c>
      <c r="G860" s="149"/>
      <c r="H860" s="149"/>
      <c r="I860" s="149"/>
      <c r="J860" s="149"/>
      <c r="K860" s="128">
        <f>$M$848*'Electricity EFs'!B13</f>
        <v>0.0001005077875</v>
      </c>
      <c r="L860" s="149"/>
      <c r="M860" s="149"/>
      <c r="N860" s="149"/>
      <c r="O860" s="188"/>
      <c r="P860" s="146"/>
      <c r="Q860" s="116"/>
      <c r="R860" s="116"/>
      <c r="S860" s="116"/>
      <c r="T860" s="116"/>
      <c r="U860" s="116"/>
      <c r="V860" s="116"/>
      <c r="W860" s="116"/>
      <c r="X860" s="116"/>
      <c r="Y860" s="116"/>
      <c r="Z860" s="116"/>
    </row>
    <row r="861" hidden="1">
      <c r="A861" s="126" t="s">
        <v>13</v>
      </c>
      <c r="B861" s="140" t="s">
        <v>558</v>
      </c>
      <c r="C861" s="135" t="s">
        <v>597</v>
      </c>
      <c r="D861" s="149" t="s">
        <v>797</v>
      </c>
      <c r="E861" s="149" t="s">
        <v>106</v>
      </c>
      <c r="F861" s="149" t="s">
        <v>987</v>
      </c>
      <c r="G861" s="149"/>
      <c r="H861" s="149"/>
      <c r="I861" s="149"/>
      <c r="J861" s="149"/>
      <c r="K861" s="128">
        <f>$M$848*'Electricity EFs'!B14</f>
        <v>0.0003689321402</v>
      </c>
      <c r="L861" s="149"/>
      <c r="M861" s="149"/>
      <c r="N861" s="149"/>
      <c r="O861" s="188"/>
      <c r="P861" s="146"/>
      <c r="Q861" s="116"/>
      <c r="R861" s="116"/>
      <c r="S861" s="116"/>
      <c r="T861" s="116"/>
      <c r="U861" s="116"/>
      <c r="V861" s="116"/>
      <c r="W861" s="116"/>
      <c r="X861" s="116"/>
      <c r="Y861" s="116"/>
      <c r="Z861" s="116"/>
    </row>
    <row r="862" hidden="1">
      <c r="A862" s="149" t="s">
        <v>986</v>
      </c>
      <c r="B862" s="140" t="s">
        <v>558</v>
      </c>
      <c r="C862" s="135" t="s">
        <v>600</v>
      </c>
      <c r="D862" s="149" t="s">
        <v>797</v>
      </c>
      <c r="E862" s="149" t="s">
        <v>106</v>
      </c>
      <c r="F862" s="149" t="s">
        <v>987</v>
      </c>
      <c r="G862" s="149" t="s">
        <v>988</v>
      </c>
      <c r="H862" s="149">
        <v>1.0</v>
      </c>
      <c r="I862" s="149" t="s">
        <v>989</v>
      </c>
      <c r="J862" s="184" t="s">
        <v>990</v>
      </c>
      <c r="K862" s="143"/>
      <c r="L862" s="149"/>
      <c r="M862" s="149">
        <f>0.00129*0.277777778</f>
        <v>0.0003583333336</v>
      </c>
      <c r="N862" s="149" t="s">
        <v>991</v>
      </c>
      <c r="O862" s="125" t="s">
        <v>992</v>
      </c>
      <c r="P862" s="146" t="s">
        <v>905</v>
      </c>
      <c r="Q862" s="116"/>
      <c r="R862" s="116"/>
      <c r="S862" s="116"/>
      <c r="T862" s="116"/>
      <c r="U862" s="116"/>
      <c r="V862" s="116"/>
      <c r="W862" s="116"/>
      <c r="X862" s="116"/>
      <c r="Y862" s="116"/>
      <c r="Z862" s="116"/>
    </row>
    <row r="863" hidden="1">
      <c r="A863" s="126" t="s">
        <v>98</v>
      </c>
      <c r="B863" s="140" t="s">
        <v>558</v>
      </c>
      <c r="C863" s="135" t="s">
        <v>600</v>
      </c>
      <c r="D863" s="149" t="s">
        <v>797</v>
      </c>
      <c r="E863" s="149" t="s">
        <v>106</v>
      </c>
      <c r="F863" s="149" t="s">
        <v>987</v>
      </c>
      <c r="G863" s="149"/>
      <c r="H863" s="149"/>
      <c r="I863" s="149"/>
      <c r="J863" s="149"/>
      <c r="K863" s="128">
        <f>$M$862*'Electricity EFs'!B2</f>
        <v>0.0002993851132</v>
      </c>
      <c r="L863" s="149"/>
      <c r="M863" s="149"/>
      <c r="N863" s="149"/>
      <c r="O863" s="188"/>
      <c r="P863" s="146"/>
      <c r="Q863" s="116"/>
      <c r="R863" s="116"/>
      <c r="S863" s="116"/>
      <c r="T863" s="116"/>
      <c r="U863" s="116"/>
      <c r="V863" s="116"/>
      <c r="W863" s="116"/>
      <c r="X863" s="116"/>
      <c r="Y863" s="116"/>
      <c r="Z863" s="116"/>
    </row>
    <row r="864" hidden="1">
      <c r="A864" s="126" t="s">
        <v>816</v>
      </c>
      <c r="B864" s="140" t="s">
        <v>558</v>
      </c>
      <c r="C864" s="135" t="s">
        <v>600</v>
      </c>
      <c r="D864" s="149" t="s">
        <v>797</v>
      </c>
      <c r="E864" s="149" t="s">
        <v>106</v>
      </c>
      <c r="F864" s="149" t="s">
        <v>987</v>
      </c>
      <c r="G864" s="149"/>
      <c r="H864" s="149"/>
      <c r="I864" s="149"/>
      <c r="J864" s="149"/>
      <c r="K864" s="128">
        <f>$M$862*'Electricity EFs'!B3</f>
        <v>0.0002254925862</v>
      </c>
      <c r="L864" s="149"/>
      <c r="M864" s="149"/>
      <c r="N864" s="149"/>
      <c r="O864" s="188"/>
      <c r="P864" s="146"/>
      <c r="Q864" s="116"/>
      <c r="R864" s="116"/>
      <c r="S864" s="116"/>
      <c r="T864" s="116"/>
      <c r="U864" s="116"/>
      <c r="V864" s="116"/>
      <c r="W864" s="116"/>
      <c r="X864" s="116"/>
      <c r="Y864" s="116"/>
      <c r="Z864" s="116"/>
    </row>
    <row r="865" hidden="1">
      <c r="A865" s="126" t="s">
        <v>28</v>
      </c>
      <c r="B865" s="140" t="s">
        <v>558</v>
      </c>
      <c r="C865" s="135" t="s">
        <v>600</v>
      </c>
      <c r="D865" s="149" t="s">
        <v>797</v>
      </c>
      <c r="E865" s="149" t="s">
        <v>106</v>
      </c>
      <c r="F865" s="149" t="s">
        <v>987</v>
      </c>
      <c r="G865" s="149"/>
      <c r="H865" s="149"/>
      <c r="I865" s="149"/>
      <c r="J865" s="149"/>
      <c r="K865" s="128">
        <f>$M$862*'Electricity EFs'!B4</f>
        <v>0.0002425686804</v>
      </c>
      <c r="L865" s="149"/>
      <c r="M865" s="149"/>
      <c r="N865" s="149"/>
      <c r="O865" s="188"/>
      <c r="P865" s="146"/>
      <c r="Q865" s="116"/>
      <c r="R865" s="116"/>
      <c r="S865" s="116"/>
      <c r="T865" s="116"/>
      <c r="U865" s="116"/>
      <c r="V865" s="116"/>
      <c r="W865" s="116"/>
      <c r="X865" s="116"/>
      <c r="Y865" s="116"/>
      <c r="Z865" s="116"/>
    </row>
    <row r="866" hidden="1">
      <c r="A866" s="126" t="s">
        <v>817</v>
      </c>
      <c r="B866" s="140" t="s">
        <v>558</v>
      </c>
      <c r="C866" s="135" t="s">
        <v>600</v>
      </c>
      <c r="D866" s="149" t="s">
        <v>797</v>
      </c>
      <c r="E866" s="149" t="s">
        <v>106</v>
      </c>
      <c r="F866" s="149" t="s">
        <v>987</v>
      </c>
      <c r="G866" s="149"/>
      <c r="H866" s="149"/>
      <c r="I866" s="149"/>
      <c r="J866" s="149"/>
      <c r="K866" s="128">
        <f>$M$862*'Electricity EFs'!B5</f>
        <v>0.0002371682385</v>
      </c>
      <c r="L866" s="149"/>
      <c r="M866" s="149"/>
      <c r="N866" s="149"/>
      <c r="O866" s="188"/>
      <c r="P866" s="146"/>
      <c r="Q866" s="116"/>
      <c r="R866" s="116"/>
      <c r="S866" s="116"/>
      <c r="T866" s="116"/>
      <c r="U866" s="116"/>
      <c r="V866" s="116"/>
      <c r="W866" s="116"/>
      <c r="X866" s="116"/>
      <c r="Y866" s="116"/>
      <c r="Z866" s="116"/>
    </row>
    <row r="867" hidden="1">
      <c r="A867" s="126" t="s">
        <v>818</v>
      </c>
      <c r="B867" s="140" t="s">
        <v>558</v>
      </c>
      <c r="C867" s="135" t="s">
        <v>600</v>
      </c>
      <c r="D867" s="149" t="s">
        <v>797</v>
      </c>
      <c r="E867" s="149" t="s">
        <v>106</v>
      </c>
      <c r="F867" s="149" t="s">
        <v>987</v>
      </c>
      <c r="G867" s="149"/>
      <c r="H867" s="149"/>
      <c r="I867" s="149"/>
      <c r="J867" s="149"/>
      <c r="K867" s="128">
        <f>$M$862*'Electricity EFs'!B6</f>
        <v>0.00002759804593</v>
      </c>
      <c r="L867" s="149"/>
      <c r="M867" s="149"/>
      <c r="N867" s="149"/>
      <c r="O867" s="188"/>
      <c r="P867" s="146"/>
      <c r="Q867" s="116"/>
      <c r="R867" s="116"/>
      <c r="S867" s="116"/>
      <c r="T867" s="116"/>
      <c r="U867" s="116"/>
      <c r="V867" s="116"/>
      <c r="W867" s="116"/>
      <c r="X867" s="116"/>
      <c r="Y867" s="116"/>
      <c r="Z867" s="116"/>
    </row>
    <row r="868" hidden="1">
      <c r="A868" s="126" t="s">
        <v>819</v>
      </c>
      <c r="B868" s="140" t="s">
        <v>558</v>
      </c>
      <c r="C868" s="135" t="s">
        <v>600</v>
      </c>
      <c r="D868" s="149" t="s">
        <v>797</v>
      </c>
      <c r="E868" s="149" t="s">
        <v>106</v>
      </c>
      <c r="F868" s="149" t="s">
        <v>987</v>
      </c>
      <c r="G868" s="149"/>
      <c r="H868" s="149"/>
      <c r="I868" s="149"/>
      <c r="J868" s="149"/>
      <c r="K868" s="128">
        <f>$M$862*'Electricity EFs'!B7</f>
        <v>0.0001584901715</v>
      </c>
      <c r="L868" s="149"/>
      <c r="M868" s="149"/>
      <c r="N868" s="149"/>
      <c r="O868" s="188"/>
      <c r="P868" s="146"/>
      <c r="Q868" s="116"/>
      <c r="R868" s="116"/>
      <c r="S868" s="116"/>
      <c r="T868" s="116"/>
      <c r="U868" s="116"/>
      <c r="V868" s="116"/>
      <c r="W868" s="116"/>
      <c r="X868" s="116"/>
      <c r="Y868" s="116"/>
      <c r="Z868" s="116"/>
    </row>
    <row r="869" hidden="1">
      <c r="A869" s="126" t="s">
        <v>820</v>
      </c>
      <c r="B869" s="140" t="s">
        <v>558</v>
      </c>
      <c r="C869" s="135" t="s">
        <v>600</v>
      </c>
      <c r="D869" s="149" t="s">
        <v>797</v>
      </c>
      <c r="E869" s="149" t="s">
        <v>106</v>
      </c>
      <c r="F869" s="149" t="s">
        <v>987</v>
      </c>
      <c r="G869" s="149"/>
      <c r="H869" s="149"/>
      <c r="I869" s="149"/>
      <c r="J869" s="149"/>
      <c r="K869" s="128">
        <f>$M$862*'Electricity EFs'!B8</f>
        <v>0.0003440658526</v>
      </c>
      <c r="L869" s="149"/>
      <c r="M869" s="149"/>
      <c r="N869" s="149"/>
      <c r="O869" s="188"/>
      <c r="P869" s="146"/>
      <c r="Q869" s="116"/>
      <c r="R869" s="116"/>
      <c r="S869" s="116"/>
      <c r="T869" s="116"/>
      <c r="U869" s="116"/>
      <c r="V869" s="116"/>
      <c r="W869" s="116"/>
      <c r="X869" s="116"/>
      <c r="Y869" s="116"/>
      <c r="Z869" s="116"/>
    </row>
    <row r="870" hidden="1">
      <c r="A870" s="126" t="s">
        <v>821</v>
      </c>
      <c r="B870" s="140" t="s">
        <v>558</v>
      </c>
      <c r="C870" s="135" t="s">
        <v>600</v>
      </c>
      <c r="D870" s="149" t="s">
        <v>797</v>
      </c>
      <c r="E870" s="149" t="s">
        <v>106</v>
      </c>
      <c r="F870" s="149" t="s">
        <v>987</v>
      </c>
      <c r="G870" s="149"/>
      <c r="H870" s="149"/>
      <c r="I870" s="149"/>
      <c r="J870" s="149"/>
      <c r="K870" s="128">
        <f>$M$862*'Electricity EFs'!B9</f>
        <v>0.00007235125656</v>
      </c>
      <c r="L870" s="149"/>
      <c r="M870" s="149"/>
      <c r="N870" s="149"/>
      <c r="O870" s="188"/>
      <c r="P870" s="146"/>
      <c r="Q870" s="116"/>
      <c r="R870" s="116"/>
      <c r="S870" s="116"/>
      <c r="T870" s="116"/>
      <c r="U870" s="116"/>
      <c r="V870" s="116"/>
      <c r="W870" s="116"/>
      <c r="X870" s="116"/>
      <c r="Y870" s="116"/>
      <c r="Z870" s="116"/>
    </row>
    <row r="871" hidden="1">
      <c r="A871" s="126" t="s">
        <v>822</v>
      </c>
      <c r="B871" s="140" t="s">
        <v>558</v>
      </c>
      <c r="C871" s="135" t="s">
        <v>600</v>
      </c>
      <c r="D871" s="149" t="s">
        <v>797</v>
      </c>
      <c r="E871" s="149" t="s">
        <v>106</v>
      </c>
      <c r="F871" s="149" t="s">
        <v>987</v>
      </c>
      <c r="G871" s="149"/>
      <c r="H871" s="149"/>
      <c r="I871" s="149"/>
      <c r="J871" s="149"/>
      <c r="K871" s="128">
        <f>$M$862*'Electricity EFs'!B10</f>
        <v>0.0002761219458</v>
      </c>
      <c r="L871" s="149"/>
      <c r="M871" s="149"/>
      <c r="N871" s="149"/>
      <c r="O871" s="188"/>
      <c r="P871" s="146"/>
      <c r="Q871" s="116"/>
      <c r="R871" s="116"/>
      <c r="S871" s="116"/>
      <c r="T871" s="116"/>
      <c r="U871" s="116"/>
      <c r="V871" s="116"/>
      <c r="W871" s="116"/>
      <c r="X871" s="116"/>
      <c r="Y871" s="116"/>
      <c r="Z871" s="116"/>
    </row>
    <row r="872" hidden="1">
      <c r="A872" s="126" t="s">
        <v>823</v>
      </c>
      <c r="B872" s="140" t="s">
        <v>558</v>
      </c>
      <c r="C872" s="135" t="s">
        <v>600</v>
      </c>
      <c r="D872" s="149" t="s">
        <v>797</v>
      </c>
      <c r="E872" s="149" t="s">
        <v>106</v>
      </c>
      <c r="F872" s="149" t="s">
        <v>987</v>
      </c>
      <c r="G872" s="149"/>
      <c r="H872" s="149"/>
      <c r="I872" s="149"/>
      <c r="J872" s="149"/>
      <c r="K872" s="128">
        <f>$M$862*'Electricity EFs'!B11</f>
        <v>0.0001728396139</v>
      </c>
      <c r="L872" s="149"/>
      <c r="M872" s="149"/>
      <c r="N872" s="149"/>
      <c r="O872" s="188"/>
      <c r="P872" s="146"/>
      <c r="Q872" s="116"/>
      <c r="R872" s="116"/>
      <c r="S872" s="116"/>
      <c r="T872" s="116"/>
      <c r="U872" s="116"/>
      <c r="V872" s="116"/>
      <c r="W872" s="116"/>
      <c r="X872" s="116"/>
      <c r="Y872" s="116"/>
      <c r="Z872" s="116"/>
    </row>
    <row r="873" hidden="1">
      <c r="A873" s="126" t="s">
        <v>142</v>
      </c>
      <c r="B873" s="140" t="s">
        <v>558</v>
      </c>
      <c r="C873" s="135" t="s">
        <v>600</v>
      </c>
      <c r="D873" s="149" t="s">
        <v>797</v>
      </c>
      <c r="E873" s="149" t="s">
        <v>106</v>
      </c>
      <c r="F873" s="149" t="s">
        <v>987</v>
      </c>
      <c r="G873" s="149"/>
      <c r="H873" s="149"/>
      <c r="I873" s="149"/>
      <c r="J873" s="149"/>
      <c r="K873" s="128">
        <f>$M$862*'Electricity EFs'!B12</f>
        <v>0.0005151495946</v>
      </c>
      <c r="L873" s="149"/>
      <c r="M873" s="149"/>
      <c r="N873" s="149"/>
      <c r="O873" s="188"/>
      <c r="P873" s="146"/>
      <c r="Q873" s="116"/>
      <c r="R873" s="116"/>
      <c r="S873" s="116"/>
      <c r="T873" s="116"/>
      <c r="U873" s="116"/>
      <c r="V873" s="116"/>
      <c r="W873" s="116"/>
      <c r="X873" s="116"/>
      <c r="Y873" s="116"/>
      <c r="Z873" s="116"/>
    </row>
    <row r="874" hidden="1">
      <c r="A874" s="126" t="s">
        <v>824</v>
      </c>
      <c r="B874" s="140" t="s">
        <v>558</v>
      </c>
      <c r="C874" s="135" t="s">
        <v>600</v>
      </c>
      <c r="D874" s="149" t="s">
        <v>797</v>
      </c>
      <c r="E874" s="149" t="s">
        <v>106</v>
      </c>
      <c r="F874" s="149" t="s">
        <v>987</v>
      </c>
      <c r="G874" s="149"/>
      <c r="H874" s="149"/>
      <c r="I874" s="149"/>
      <c r="J874" s="149"/>
      <c r="K874" s="128">
        <f>$M$862*'Electricity EFs'!B13</f>
        <v>0.0001005077875</v>
      </c>
      <c r="L874" s="149"/>
      <c r="M874" s="149"/>
      <c r="N874" s="149"/>
      <c r="O874" s="188"/>
      <c r="P874" s="146"/>
      <c r="Q874" s="116"/>
      <c r="R874" s="116"/>
      <c r="S874" s="116"/>
      <c r="T874" s="116"/>
      <c r="U874" s="116"/>
      <c r="V874" s="116"/>
      <c r="W874" s="116"/>
      <c r="X874" s="116"/>
      <c r="Y874" s="116"/>
      <c r="Z874" s="116"/>
    </row>
    <row r="875" hidden="1">
      <c r="A875" s="126" t="s">
        <v>13</v>
      </c>
      <c r="B875" s="140" t="s">
        <v>558</v>
      </c>
      <c r="C875" s="135" t="s">
        <v>600</v>
      </c>
      <c r="D875" s="149" t="s">
        <v>797</v>
      </c>
      <c r="E875" s="149" t="s">
        <v>106</v>
      </c>
      <c r="F875" s="149" t="s">
        <v>987</v>
      </c>
      <c r="G875" s="149"/>
      <c r="H875" s="149"/>
      <c r="I875" s="149"/>
      <c r="J875" s="149"/>
      <c r="K875" s="128">
        <f>$M$862*'Electricity EFs'!B14</f>
        <v>0.0003689321402</v>
      </c>
      <c r="L875" s="149"/>
      <c r="M875" s="149"/>
      <c r="N875" s="149"/>
      <c r="O875" s="188"/>
      <c r="P875" s="146"/>
      <c r="Q875" s="116"/>
      <c r="R875" s="116"/>
      <c r="S875" s="116"/>
      <c r="T875" s="116"/>
      <c r="U875" s="116"/>
      <c r="V875" s="116"/>
      <c r="W875" s="116"/>
      <c r="X875" s="116"/>
      <c r="Y875" s="116"/>
      <c r="Z875" s="116"/>
    </row>
    <row r="876" hidden="1">
      <c r="A876" s="149" t="s">
        <v>986</v>
      </c>
      <c r="B876" s="140" t="s">
        <v>558</v>
      </c>
      <c r="C876" s="135" t="s">
        <v>603</v>
      </c>
      <c r="D876" s="149" t="s">
        <v>797</v>
      </c>
      <c r="E876" s="149" t="s">
        <v>106</v>
      </c>
      <c r="F876" s="149" t="s">
        <v>987</v>
      </c>
      <c r="G876" s="149" t="s">
        <v>988</v>
      </c>
      <c r="H876" s="149">
        <v>1.0</v>
      </c>
      <c r="I876" s="149" t="s">
        <v>989</v>
      </c>
      <c r="J876" s="184" t="s">
        <v>990</v>
      </c>
      <c r="K876" s="143"/>
      <c r="L876" s="149"/>
      <c r="M876" s="149">
        <f>0.00129*0.277777778</f>
        <v>0.0003583333336</v>
      </c>
      <c r="N876" s="149" t="s">
        <v>991</v>
      </c>
      <c r="O876" s="125" t="s">
        <v>992</v>
      </c>
      <c r="P876" s="146" t="s">
        <v>905</v>
      </c>
      <c r="Q876" s="116"/>
      <c r="R876" s="116"/>
      <c r="S876" s="116"/>
      <c r="T876" s="116"/>
      <c r="U876" s="116"/>
      <c r="V876" s="116"/>
      <c r="W876" s="116"/>
      <c r="X876" s="116"/>
      <c r="Y876" s="116"/>
      <c r="Z876" s="116"/>
    </row>
    <row r="877" hidden="1">
      <c r="A877" s="126" t="s">
        <v>98</v>
      </c>
      <c r="B877" s="140" t="s">
        <v>558</v>
      </c>
      <c r="C877" s="135" t="s">
        <v>603</v>
      </c>
      <c r="D877" s="149" t="s">
        <v>797</v>
      </c>
      <c r="E877" s="149" t="s">
        <v>106</v>
      </c>
      <c r="F877" s="149" t="s">
        <v>987</v>
      </c>
      <c r="G877" s="149"/>
      <c r="H877" s="149"/>
      <c r="I877" s="149"/>
      <c r="J877" s="149"/>
      <c r="K877" s="128">
        <f>$M$876*'Electricity EFs'!B2</f>
        <v>0.0002993851132</v>
      </c>
      <c r="L877" s="149"/>
      <c r="M877" s="149"/>
      <c r="N877" s="149"/>
      <c r="O877" s="188"/>
      <c r="P877" s="189"/>
      <c r="Q877" s="116"/>
      <c r="R877" s="116"/>
      <c r="S877" s="116"/>
      <c r="T877" s="116"/>
      <c r="U877" s="116"/>
      <c r="V877" s="116"/>
      <c r="W877" s="116"/>
      <c r="X877" s="116"/>
      <c r="Y877" s="116"/>
      <c r="Z877" s="116"/>
    </row>
    <row r="878" hidden="1">
      <c r="A878" s="126" t="s">
        <v>816</v>
      </c>
      <c r="B878" s="140" t="s">
        <v>558</v>
      </c>
      <c r="C878" s="135" t="s">
        <v>603</v>
      </c>
      <c r="D878" s="149" t="s">
        <v>797</v>
      </c>
      <c r="E878" s="149" t="s">
        <v>106</v>
      </c>
      <c r="F878" s="149" t="s">
        <v>987</v>
      </c>
      <c r="G878" s="149"/>
      <c r="H878" s="149"/>
      <c r="I878" s="149"/>
      <c r="J878" s="149"/>
      <c r="K878" s="128">
        <f>$M$876*'Electricity EFs'!B3</f>
        <v>0.0002254925862</v>
      </c>
      <c r="L878" s="149"/>
      <c r="M878" s="149"/>
      <c r="N878" s="149"/>
      <c r="O878" s="188"/>
      <c r="P878" s="189"/>
      <c r="Q878" s="116"/>
      <c r="R878" s="116"/>
      <c r="S878" s="116"/>
      <c r="T878" s="116"/>
      <c r="U878" s="116"/>
      <c r="V878" s="116"/>
      <c r="W878" s="116"/>
      <c r="X878" s="116"/>
      <c r="Y878" s="116"/>
      <c r="Z878" s="116"/>
    </row>
    <row r="879" hidden="1">
      <c r="A879" s="126" t="s">
        <v>28</v>
      </c>
      <c r="B879" s="140" t="s">
        <v>558</v>
      </c>
      <c r="C879" s="135" t="s">
        <v>603</v>
      </c>
      <c r="D879" s="149" t="s">
        <v>797</v>
      </c>
      <c r="E879" s="149" t="s">
        <v>106</v>
      </c>
      <c r="F879" s="149" t="s">
        <v>987</v>
      </c>
      <c r="G879" s="149"/>
      <c r="H879" s="149"/>
      <c r="I879" s="149"/>
      <c r="J879" s="149"/>
      <c r="K879" s="128">
        <f>$M$876*'Electricity EFs'!B4</f>
        <v>0.0002425686804</v>
      </c>
      <c r="L879" s="149"/>
      <c r="M879" s="149"/>
      <c r="N879" s="149"/>
      <c r="O879" s="188"/>
      <c r="P879" s="189"/>
      <c r="Q879" s="116"/>
      <c r="R879" s="116"/>
      <c r="S879" s="116"/>
      <c r="T879" s="116"/>
      <c r="U879" s="116"/>
      <c r="V879" s="116"/>
      <c r="W879" s="116"/>
      <c r="X879" s="116"/>
      <c r="Y879" s="116"/>
      <c r="Z879" s="116"/>
    </row>
    <row r="880" hidden="1">
      <c r="A880" s="126" t="s">
        <v>817</v>
      </c>
      <c r="B880" s="140" t="s">
        <v>558</v>
      </c>
      <c r="C880" s="135" t="s">
        <v>603</v>
      </c>
      <c r="D880" s="149" t="s">
        <v>797</v>
      </c>
      <c r="E880" s="149" t="s">
        <v>106</v>
      </c>
      <c r="F880" s="149" t="s">
        <v>987</v>
      </c>
      <c r="G880" s="149"/>
      <c r="H880" s="149"/>
      <c r="I880" s="149"/>
      <c r="J880" s="149"/>
      <c r="K880" s="128">
        <f>$M$876*'Electricity EFs'!B5</f>
        <v>0.0002371682385</v>
      </c>
      <c r="L880" s="149"/>
      <c r="M880" s="149"/>
      <c r="N880" s="149"/>
      <c r="O880" s="188"/>
      <c r="P880" s="189"/>
      <c r="Q880" s="116"/>
      <c r="R880" s="116"/>
      <c r="S880" s="116"/>
      <c r="T880" s="116"/>
      <c r="U880" s="116"/>
      <c r="V880" s="116"/>
      <c r="W880" s="116"/>
      <c r="X880" s="116"/>
      <c r="Y880" s="116"/>
      <c r="Z880" s="116"/>
    </row>
    <row r="881" hidden="1">
      <c r="A881" s="126" t="s">
        <v>818</v>
      </c>
      <c r="B881" s="140" t="s">
        <v>558</v>
      </c>
      <c r="C881" s="135" t="s">
        <v>603</v>
      </c>
      <c r="D881" s="149" t="s">
        <v>797</v>
      </c>
      <c r="E881" s="149" t="s">
        <v>106</v>
      </c>
      <c r="F881" s="149" t="s">
        <v>987</v>
      </c>
      <c r="G881" s="149"/>
      <c r="H881" s="149"/>
      <c r="I881" s="149"/>
      <c r="J881" s="149"/>
      <c r="K881" s="128">
        <f>$M$876*'Electricity EFs'!B6</f>
        <v>0.00002759804593</v>
      </c>
      <c r="L881" s="149"/>
      <c r="M881" s="149"/>
      <c r="N881" s="149"/>
      <c r="O881" s="188"/>
      <c r="P881" s="189"/>
      <c r="Q881" s="116"/>
      <c r="R881" s="116"/>
      <c r="S881" s="116"/>
      <c r="T881" s="116"/>
      <c r="U881" s="116"/>
      <c r="V881" s="116"/>
      <c r="W881" s="116"/>
      <c r="X881" s="116"/>
      <c r="Y881" s="116"/>
      <c r="Z881" s="116"/>
    </row>
    <row r="882" hidden="1">
      <c r="A882" s="126" t="s">
        <v>819</v>
      </c>
      <c r="B882" s="140" t="s">
        <v>558</v>
      </c>
      <c r="C882" s="135" t="s">
        <v>603</v>
      </c>
      <c r="D882" s="149" t="s">
        <v>797</v>
      </c>
      <c r="E882" s="149" t="s">
        <v>106</v>
      </c>
      <c r="F882" s="149" t="s">
        <v>987</v>
      </c>
      <c r="G882" s="149"/>
      <c r="H882" s="149"/>
      <c r="I882" s="149"/>
      <c r="J882" s="149"/>
      <c r="K882" s="128">
        <f>$M$876*'Electricity EFs'!B7</f>
        <v>0.0001584901715</v>
      </c>
      <c r="L882" s="149"/>
      <c r="M882" s="149"/>
      <c r="N882" s="149"/>
      <c r="O882" s="188"/>
      <c r="P882" s="189"/>
      <c r="Q882" s="116"/>
      <c r="R882" s="116"/>
      <c r="S882" s="116"/>
      <c r="T882" s="116"/>
      <c r="U882" s="116"/>
      <c r="V882" s="116"/>
      <c r="W882" s="116"/>
      <c r="X882" s="116"/>
      <c r="Y882" s="116"/>
      <c r="Z882" s="116"/>
    </row>
    <row r="883" hidden="1">
      <c r="A883" s="126" t="s">
        <v>820</v>
      </c>
      <c r="B883" s="140" t="s">
        <v>558</v>
      </c>
      <c r="C883" s="135" t="s">
        <v>603</v>
      </c>
      <c r="D883" s="149" t="s">
        <v>797</v>
      </c>
      <c r="E883" s="149" t="s">
        <v>106</v>
      </c>
      <c r="F883" s="149" t="s">
        <v>987</v>
      </c>
      <c r="G883" s="149"/>
      <c r="H883" s="149"/>
      <c r="I883" s="149"/>
      <c r="J883" s="149"/>
      <c r="K883" s="128">
        <f>$M$876*'Electricity EFs'!B8</f>
        <v>0.0003440658526</v>
      </c>
      <c r="L883" s="149"/>
      <c r="M883" s="149"/>
      <c r="N883" s="149"/>
      <c r="O883" s="188"/>
      <c r="P883" s="189"/>
      <c r="Q883" s="116"/>
      <c r="R883" s="116"/>
      <c r="S883" s="116"/>
      <c r="T883" s="116"/>
      <c r="U883" s="116"/>
      <c r="V883" s="116"/>
      <c r="W883" s="116"/>
      <c r="X883" s="116"/>
      <c r="Y883" s="116"/>
      <c r="Z883" s="116"/>
    </row>
    <row r="884" hidden="1">
      <c r="A884" s="126" t="s">
        <v>821</v>
      </c>
      <c r="B884" s="140" t="s">
        <v>558</v>
      </c>
      <c r="C884" s="135" t="s">
        <v>603</v>
      </c>
      <c r="D884" s="149" t="s">
        <v>797</v>
      </c>
      <c r="E884" s="149" t="s">
        <v>106</v>
      </c>
      <c r="F884" s="149" t="s">
        <v>987</v>
      </c>
      <c r="G884" s="149"/>
      <c r="H884" s="149"/>
      <c r="I884" s="149"/>
      <c r="J884" s="149"/>
      <c r="K884" s="128">
        <f>$M$876*'Electricity EFs'!B9</f>
        <v>0.00007235125656</v>
      </c>
      <c r="L884" s="149"/>
      <c r="M884" s="149"/>
      <c r="N884" s="149"/>
      <c r="O884" s="188"/>
      <c r="P884" s="189"/>
      <c r="Q884" s="116"/>
      <c r="R884" s="116"/>
      <c r="S884" s="116"/>
      <c r="T884" s="116"/>
      <c r="U884" s="116"/>
      <c r="V884" s="116"/>
      <c r="W884" s="116"/>
      <c r="X884" s="116"/>
      <c r="Y884" s="116"/>
      <c r="Z884" s="116"/>
    </row>
    <row r="885" hidden="1">
      <c r="A885" s="126" t="s">
        <v>822</v>
      </c>
      <c r="B885" s="140" t="s">
        <v>558</v>
      </c>
      <c r="C885" s="135" t="s">
        <v>603</v>
      </c>
      <c r="D885" s="149" t="s">
        <v>797</v>
      </c>
      <c r="E885" s="149" t="s">
        <v>106</v>
      </c>
      <c r="F885" s="149" t="s">
        <v>987</v>
      </c>
      <c r="G885" s="149"/>
      <c r="H885" s="149"/>
      <c r="I885" s="149"/>
      <c r="J885" s="149"/>
      <c r="K885" s="128">
        <f>$M$876*'Electricity EFs'!B10</f>
        <v>0.0002761219458</v>
      </c>
      <c r="L885" s="149"/>
      <c r="M885" s="149"/>
      <c r="N885" s="149"/>
      <c r="O885" s="188"/>
      <c r="P885" s="189"/>
      <c r="Q885" s="116"/>
      <c r="R885" s="116"/>
      <c r="S885" s="116"/>
      <c r="T885" s="116"/>
      <c r="U885" s="116"/>
      <c r="V885" s="116"/>
      <c r="W885" s="116"/>
      <c r="X885" s="116"/>
      <c r="Y885" s="116"/>
      <c r="Z885" s="116"/>
    </row>
    <row r="886" hidden="1">
      <c r="A886" s="126" t="s">
        <v>823</v>
      </c>
      <c r="B886" s="140" t="s">
        <v>558</v>
      </c>
      <c r="C886" s="135" t="s">
        <v>603</v>
      </c>
      <c r="D886" s="149" t="s">
        <v>797</v>
      </c>
      <c r="E886" s="149" t="s">
        <v>106</v>
      </c>
      <c r="F886" s="149" t="s">
        <v>987</v>
      </c>
      <c r="G886" s="149"/>
      <c r="H886" s="149"/>
      <c r="I886" s="149"/>
      <c r="J886" s="149"/>
      <c r="K886" s="128">
        <f>$M$876*'Electricity EFs'!B11</f>
        <v>0.0001728396139</v>
      </c>
      <c r="L886" s="149"/>
      <c r="M886" s="149"/>
      <c r="N886" s="149"/>
      <c r="O886" s="188"/>
      <c r="P886" s="189"/>
      <c r="Q886" s="116"/>
      <c r="R886" s="116"/>
      <c r="S886" s="116"/>
      <c r="T886" s="116"/>
      <c r="U886" s="116"/>
      <c r="V886" s="116"/>
      <c r="W886" s="116"/>
      <c r="X886" s="116"/>
      <c r="Y886" s="116"/>
      <c r="Z886" s="116"/>
    </row>
    <row r="887" hidden="1">
      <c r="A887" s="126" t="s">
        <v>142</v>
      </c>
      <c r="B887" s="140" t="s">
        <v>558</v>
      </c>
      <c r="C887" s="135" t="s">
        <v>603</v>
      </c>
      <c r="D887" s="149" t="s">
        <v>797</v>
      </c>
      <c r="E887" s="149" t="s">
        <v>106</v>
      </c>
      <c r="F887" s="149" t="s">
        <v>987</v>
      </c>
      <c r="G887" s="149"/>
      <c r="H887" s="149"/>
      <c r="I887" s="149"/>
      <c r="J887" s="149"/>
      <c r="K887" s="128">
        <f>$M$876*'Electricity EFs'!B12</f>
        <v>0.0005151495946</v>
      </c>
      <c r="L887" s="149"/>
      <c r="M887" s="149"/>
      <c r="N887" s="149"/>
      <c r="O887" s="188"/>
      <c r="P887" s="189"/>
      <c r="Q887" s="116"/>
      <c r="R887" s="116"/>
      <c r="S887" s="116"/>
      <c r="T887" s="116"/>
      <c r="U887" s="116"/>
      <c r="V887" s="116"/>
      <c r="W887" s="116"/>
      <c r="X887" s="116"/>
      <c r="Y887" s="116"/>
      <c r="Z887" s="116"/>
    </row>
    <row r="888" hidden="1">
      <c r="A888" s="126" t="s">
        <v>824</v>
      </c>
      <c r="B888" s="140" t="s">
        <v>558</v>
      </c>
      <c r="C888" s="135" t="s">
        <v>603</v>
      </c>
      <c r="D888" s="149" t="s">
        <v>797</v>
      </c>
      <c r="E888" s="149" t="s">
        <v>106</v>
      </c>
      <c r="F888" s="149" t="s">
        <v>987</v>
      </c>
      <c r="G888" s="149"/>
      <c r="H888" s="149"/>
      <c r="I888" s="149"/>
      <c r="J888" s="149"/>
      <c r="K888" s="128">
        <f>$M$876*'Electricity EFs'!B13</f>
        <v>0.0001005077875</v>
      </c>
      <c r="L888" s="149"/>
      <c r="M888" s="149"/>
      <c r="N888" s="149"/>
      <c r="O888" s="188"/>
      <c r="P888" s="189"/>
      <c r="Q888" s="116"/>
      <c r="R888" s="116"/>
      <c r="S888" s="116"/>
      <c r="T888" s="116"/>
      <c r="U888" s="116"/>
      <c r="V888" s="116"/>
      <c r="W888" s="116"/>
      <c r="X888" s="116"/>
      <c r="Y888" s="116"/>
      <c r="Z888" s="116"/>
    </row>
    <row r="889" hidden="1">
      <c r="A889" s="126" t="s">
        <v>13</v>
      </c>
      <c r="B889" s="140" t="s">
        <v>558</v>
      </c>
      <c r="C889" s="135" t="s">
        <v>603</v>
      </c>
      <c r="D889" s="149" t="s">
        <v>797</v>
      </c>
      <c r="E889" s="149" t="s">
        <v>106</v>
      </c>
      <c r="F889" s="149" t="s">
        <v>987</v>
      </c>
      <c r="G889" s="149"/>
      <c r="H889" s="149"/>
      <c r="I889" s="149"/>
      <c r="J889" s="149"/>
      <c r="K889" s="128">
        <f>$M$876*'Electricity EFs'!B14</f>
        <v>0.0003689321402</v>
      </c>
      <c r="L889" s="149"/>
      <c r="M889" s="149"/>
      <c r="N889" s="149"/>
      <c r="O889" s="188"/>
      <c r="P889" s="189"/>
      <c r="Q889" s="116"/>
      <c r="R889" s="116"/>
      <c r="S889" s="116"/>
      <c r="T889" s="116"/>
      <c r="U889" s="116"/>
      <c r="V889" s="116"/>
      <c r="W889" s="116"/>
      <c r="X889" s="116"/>
      <c r="Y889" s="116"/>
      <c r="Z889" s="116"/>
    </row>
    <row r="890" hidden="1">
      <c r="A890" s="149" t="s">
        <v>943</v>
      </c>
      <c r="B890" s="190" t="s">
        <v>606</v>
      </c>
      <c r="C890" s="191" t="s">
        <v>607</v>
      </c>
      <c r="D890" s="149" t="s">
        <v>797</v>
      </c>
      <c r="E890" s="184" t="s">
        <v>994</v>
      </c>
      <c r="F890" s="149" t="s">
        <v>955</v>
      </c>
      <c r="G890" s="149" t="s">
        <v>995</v>
      </c>
      <c r="H890" s="149">
        <v>1.0</v>
      </c>
      <c r="I890" s="149" t="s">
        <v>941</v>
      </c>
      <c r="J890" s="184" t="s">
        <v>942</v>
      </c>
      <c r="K890" s="143"/>
      <c r="L890" s="149"/>
      <c r="M890" s="149">
        <v>0.13</v>
      </c>
      <c r="N890" s="149" t="s">
        <v>944</v>
      </c>
      <c r="O890" s="125" t="s">
        <v>996</v>
      </c>
      <c r="P890" s="192" t="s">
        <v>997</v>
      </c>
      <c r="Q890" s="116"/>
      <c r="R890" s="116"/>
      <c r="S890" s="116"/>
      <c r="T890" s="116"/>
      <c r="U890" s="116"/>
      <c r="V890" s="116"/>
      <c r="W890" s="116"/>
      <c r="X890" s="116"/>
      <c r="Y890" s="116"/>
      <c r="Z890" s="116"/>
    </row>
    <row r="891" hidden="1">
      <c r="A891" s="126" t="s">
        <v>98</v>
      </c>
      <c r="B891" s="190" t="s">
        <v>606</v>
      </c>
      <c r="C891" s="191" t="s">
        <v>607</v>
      </c>
      <c r="D891" s="149" t="s">
        <v>797</v>
      </c>
      <c r="E891" s="184" t="s">
        <v>998</v>
      </c>
      <c r="F891" s="149" t="s">
        <v>955</v>
      </c>
      <c r="G891" s="149"/>
      <c r="H891" s="149"/>
      <c r="I891" s="149"/>
      <c r="J891" s="149"/>
      <c r="K891" s="128">
        <f>$M$890*'Electricity EFs'!B2</f>
        <v>0.108614134</v>
      </c>
      <c r="L891" s="149"/>
      <c r="M891" s="149"/>
      <c r="N891" s="149"/>
      <c r="O891" s="188"/>
      <c r="P891" s="189"/>
      <c r="Q891" s="116"/>
      <c r="R891" s="116"/>
      <c r="S891" s="116"/>
      <c r="T891" s="116"/>
      <c r="U891" s="116"/>
      <c r="V891" s="116"/>
      <c r="W891" s="116"/>
      <c r="X891" s="116"/>
      <c r="Y891" s="116"/>
      <c r="Z891" s="116"/>
    </row>
    <row r="892" hidden="1">
      <c r="A892" s="126" t="s">
        <v>816</v>
      </c>
      <c r="B892" s="190" t="s">
        <v>606</v>
      </c>
      <c r="C892" s="191" t="s">
        <v>607</v>
      </c>
      <c r="D892" s="149" t="s">
        <v>797</v>
      </c>
      <c r="E892" s="184" t="s">
        <v>999</v>
      </c>
      <c r="F892" s="149" t="s">
        <v>955</v>
      </c>
      <c r="G892" s="149"/>
      <c r="H892" s="149"/>
      <c r="I892" s="149"/>
      <c r="J892" s="149"/>
      <c r="K892" s="128">
        <f>$M$890*'Electricity EFs'!B3</f>
        <v>0.08180661261</v>
      </c>
      <c r="L892" s="149"/>
      <c r="M892" s="149"/>
      <c r="N892" s="149"/>
      <c r="O892" s="188"/>
      <c r="P892" s="189"/>
      <c r="Q892" s="116"/>
      <c r="R892" s="116"/>
      <c r="S892" s="116"/>
      <c r="T892" s="116"/>
      <c r="U892" s="116"/>
      <c r="V892" s="116"/>
      <c r="W892" s="116"/>
      <c r="X892" s="116"/>
      <c r="Y892" s="116"/>
      <c r="Z892" s="116"/>
    </row>
    <row r="893" hidden="1">
      <c r="A893" s="126" t="s">
        <v>28</v>
      </c>
      <c r="B893" s="190" t="s">
        <v>606</v>
      </c>
      <c r="C893" s="191" t="s">
        <v>607</v>
      </c>
      <c r="D893" s="149" t="s">
        <v>797</v>
      </c>
      <c r="E893" s="184" t="s">
        <v>1000</v>
      </c>
      <c r="F893" s="149" t="s">
        <v>955</v>
      </c>
      <c r="G893" s="149"/>
      <c r="H893" s="149"/>
      <c r="I893" s="149"/>
      <c r="J893" s="149"/>
      <c r="K893" s="128">
        <f>$M$890*'Electricity EFs'!B4</f>
        <v>0.08800166073</v>
      </c>
      <c r="L893" s="149"/>
      <c r="M893" s="149"/>
      <c r="N893" s="149"/>
      <c r="O893" s="188"/>
      <c r="P893" s="189"/>
      <c r="Q893" s="116"/>
      <c r="R893" s="116"/>
      <c r="S893" s="116"/>
      <c r="T893" s="116"/>
      <c r="U893" s="116"/>
      <c r="V893" s="116"/>
      <c r="W893" s="116"/>
      <c r="X893" s="116"/>
      <c r="Y893" s="116"/>
      <c r="Z893" s="116"/>
    </row>
    <row r="894" hidden="1">
      <c r="A894" s="126" t="s">
        <v>817</v>
      </c>
      <c r="B894" s="190" t="s">
        <v>606</v>
      </c>
      <c r="C894" s="191" t="s">
        <v>607</v>
      </c>
      <c r="D894" s="149" t="s">
        <v>797</v>
      </c>
      <c r="E894" s="184" t="s">
        <v>1001</v>
      </c>
      <c r="F894" s="149" t="s">
        <v>955</v>
      </c>
      <c r="G894" s="149"/>
      <c r="H894" s="149"/>
      <c r="I894" s="149"/>
      <c r="J894" s="149"/>
      <c r="K894" s="128">
        <f>$M$890*'Electricity EFs'!B5</f>
        <v>0.08604243064</v>
      </c>
      <c r="L894" s="149"/>
      <c r="M894" s="149"/>
      <c r="N894" s="149"/>
      <c r="O894" s="188"/>
      <c r="P894" s="189"/>
      <c r="Q894" s="116"/>
      <c r="R894" s="116"/>
      <c r="S894" s="116"/>
      <c r="T894" s="116"/>
      <c r="U894" s="116"/>
      <c r="V894" s="116"/>
      <c r="W894" s="116"/>
      <c r="X894" s="116"/>
      <c r="Y894" s="116"/>
      <c r="Z894" s="116"/>
    </row>
    <row r="895" hidden="1">
      <c r="A895" s="126" t="s">
        <v>818</v>
      </c>
      <c r="B895" s="190" t="s">
        <v>606</v>
      </c>
      <c r="C895" s="191" t="s">
        <v>607</v>
      </c>
      <c r="D895" s="149" t="s">
        <v>797</v>
      </c>
      <c r="E895" s="184" t="s">
        <v>1002</v>
      </c>
      <c r="F895" s="149" t="s">
        <v>955</v>
      </c>
      <c r="G895" s="149"/>
      <c r="H895" s="149"/>
      <c r="I895" s="149"/>
      <c r="J895" s="149"/>
      <c r="K895" s="128">
        <f>$M$890*'Electricity EFs'!B6</f>
        <v>0.01001231433</v>
      </c>
      <c r="L895" s="149"/>
      <c r="M895" s="149"/>
      <c r="N895" s="149"/>
      <c r="O895" s="188"/>
      <c r="P895" s="189"/>
      <c r="Q895" s="116"/>
      <c r="R895" s="116"/>
      <c r="S895" s="116"/>
      <c r="T895" s="116"/>
      <c r="U895" s="116"/>
      <c r="V895" s="116"/>
      <c r="W895" s="116"/>
      <c r="X895" s="116"/>
      <c r="Y895" s="116"/>
      <c r="Z895" s="116"/>
    </row>
    <row r="896" hidden="1">
      <c r="A896" s="126" t="s">
        <v>819</v>
      </c>
      <c r="B896" s="190" t="s">
        <v>606</v>
      </c>
      <c r="C896" s="191" t="s">
        <v>607</v>
      </c>
      <c r="D896" s="149" t="s">
        <v>797</v>
      </c>
      <c r="E896" s="184" t="s">
        <v>1003</v>
      </c>
      <c r="F896" s="149" t="s">
        <v>955</v>
      </c>
      <c r="G896" s="149"/>
      <c r="H896" s="149"/>
      <c r="I896" s="149"/>
      <c r="J896" s="149"/>
      <c r="K896" s="128">
        <f>$M$890*'Electricity EFs'!B7</f>
        <v>0.05749875984</v>
      </c>
      <c r="L896" s="149"/>
      <c r="M896" s="149"/>
      <c r="N896" s="149"/>
      <c r="O896" s="188"/>
      <c r="P896" s="189"/>
      <c r="Q896" s="116"/>
      <c r="R896" s="116"/>
      <c r="S896" s="116"/>
      <c r="T896" s="116"/>
      <c r="U896" s="116"/>
      <c r="V896" s="116"/>
      <c r="W896" s="116"/>
      <c r="X896" s="116"/>
      <c r="Y896" s="116"/>
      <c r="Z896" s="116"/>
    </row>
    <row r="897" hidden="1">
      <c r="A897" s="126" t="s">
        <v>820</v>
      </c>
      <c r="B897" s="190" t="s">
        <v>606</v>
      </c>
      <c r="C897" s="191" t="s">
        <v>607</v>
      </c>
      <c r="D897" s="149" t="s">
        <v>797</v>
      </c>
      <c r="E897" s="184" t="s">
        <v>1004</v>
      </c>
      <c r="F897" s="149" t="s">
        <v>955</v>
      </c>
      <c r="G897" s="149"/>
      <c r="H897" s="149"/>
      <c r="I897" s="149"/>
      <c r="J897" s="149"/>
      <c r="K897" s="128">
        <f>$M$890*'Electricity EFs'!B8</f>
        <v>0.1248238906</v>
      </c>
      <c r="L897" s="149"/>
      <c r="M897" s="149"/>
      <c r="N897" s="149"/>
      <c r="O897" s="188"/>
      <c r="P897" s="189"/>
      <c r="Q897" s="116"/>
      <c r="R897" s="116"/>
      <c r="S897" s="116"/>
      <c r="T897" s="116"/>
      <c r="U897" s="116"/>
      <c r="V897" s="116"/>
      <c r="W897" s="116"/>
      <c r="X897" s="116"/>
      <c r="Y897" s="116"/>
      <c r="Z897" s="116"/>
    </row>
    <row r="898" hidden="1">
      <c r="A898" s="126" t="s">
        <v>821</v>
      </c>
      <c r="B898" s="190" t="s">
        <v>606</v>
      </c>
      <c r="C898" s="191" t="s">
        <v>607</v>
      </c>
      <c r="D898" s="149" t="s">
        <v>797</v>
      </c>
      <c r="E898" s="184" t="s">
        <v>1005</v>
      </c>
      <c r="F898" s="149" t="s">
        <v>955</v>
      </c>
      <c r="G898" s="149"/>
      <c r="H898" s="149"/>
      <c r="I898" s="149"/>
      <c r="J898" s="149"/>
      <c r="K898" s="128">
        <f>$M$890*'Electricity EFs'!B9</f>
        <v>0.02624836283</v>
      </c>
      <c r="L898" s="149"/>
      <c r="M898" s="149"/>
      <c r="N898" s="149"/>
      <c r="O898" s="188"/>
      <c r="P898" s="189"/>
      <c r="Q898" s="116"/>
      <c r="R898" s="116"/>
      <c r="S898" s="116"/>
      <c r="T898" s="116"/>
      <c r="U898" s="116"/>
      <c r="V898" s="116"/>
      <c r="W898" s="116"/>
      <c r="X898" s="116"/>
      <c r="Y898" s="116"/>
      <c r="Z898" s="116"/>
    </row>
    <row r="899" hidden="1">
      <c r="A899" s="126" t="s">
        <v>822</v>
      </c>
      <c r="B899" s="190" t="s">
        <v>606</v>
      </c>
      <c r="C899" s="191" t="s">
        <v>607</v>
      </c>
      <c r="D899" s="149" t="s">
        <v>797</v>
      </c>
      <c r="E899" s="184" t="s">
        <v>1006</v>
      </c>
      <c r="F899" s="149" t="s">
        <v>955</v>
      </c>
      <c r="G899" s="149"/>
      <c r="H899" s="149"/>
      <c r="I899" s="149"/>
      <c r="J899" s="149"/>
      <c r="K899" s="128">
        <f>$M$890*'Electricity EFs'!B10</f>
        <v>0.1001744733</v>
      </c>
      <c r="L899" s="149"/>
      <c r="M899" s="149"/>
      <c r="N899" s="149"/>
      <c r="O899" s="188"/>
      <c r="P899" s="189"/>
      <c r="Q899" s="116"/>
      <c r="R899" s="116"/>
      <c r="S899" s="116"/>
      <c r="T899" s="116"/>
      <c r="U899" s="116"/>
      <c r="V899" s="116"/>
      <c r="W899" s="116"/>
      <c r="X899" s="116"/>
      <c r="Y899" s="116"/>
      <c r="Z899" s="116"/>
    </row>
    <row r="900" hidden="1">
      <c r="A900" s="126" t="s">
        <v>823</v>
      </c>
      <c r="B900" s="190" t="s">
        <v>606</v>
      </c>
      <c r="C900" s="191" t="s">
        <v>607</v>
      </c>
      <c r="D900" s="149" t="s">
        <v>797</v>
      </c>
      <c r="E900" s="184" t="s">
        <v>1007</v>
      </c>
      <c r="F900" s="149" t="s">
        <v>955</v>
      </c>
      <c r="G900" s="149"/>
      <c r="H900" s="149"/>
      <c r="I900" s="149"/>
      <c r="J900" s="149"/>
      <c r="K900" s="128">
        <f>$M$890*'Electricity EFs'!B11</f>
        <v>0.06270460405</v>
      </c>
      <c r="L900" s="149"/>
      <c r="M900" s="149"/>
      <c r="N900" s="149"/>
      <c r="O900" s="188"/>
      <c r="P900" s="189"/>
      <c r="Q900" s="116"/>
      <c r="R900" s="116"/>
      <c r="S900" s="116"/>
      <c r="T900" s="116"/>
      <c r="U900" s="116"/>
      <c r="V900" s="116"/>
      <c r="W900" s="116"/>
      <c r="X900" s="116"/>
      <c r="Y900" s="116"/>
      <c r="Z900" s="116"/>
    </row>
    <row r="901" hidden="1">
      <c r="A901" s="126" t="s">
        <v>142</v>
      </c>
      <c r="B901" s="190" t="s">
        <v>606</v>
      </c>
      <c r="C901" s="191" t="s">
        <v>607</v>
      </c>
      <c r="D901" s="149" t="s">
        <v>797</v>
      </c>
      <c r="E901" s="184" t="s">
        <v>1008</v>
      </c>
      <c r="F901" s="149" t="s">
        <v>955</v>
      </c>
      <c r="G901" s="149"/>
      <c r="H901" s="149"/>
      <c r="I901" s="149"/>
      <c r="J901" s="149"/>
      <c r="K901" s="128">
        <f>$M$890*'Electricity EFs'!B12</f>
        <v>0.1868914807</v>
      </c>
      <c r="L901" s="149"/>
      <c r="M901" s="149"/>
      <c r="N901" s="149"/>
      <c r="O901" s="188"/>
      <c r="P901" s="189"/>
      <c r="Q901" s="116"/>
      <c r="R901" s="116"/>
      <c r="S901" s="116"/>
      <c r="T901" s="116"/>
      <c r="U901" s="116"/>
      <c r="V901" s="116"/>
      <c r="W901" s="116"/>
      <c r="X901" s="116"/>
      <c r="Y901" s="116"/>
      <c r="Z901" s="116"/>
    </row>
    <row r="902" hidden="1">
      <c r="A902" s="126" t="s">
        <v>824</v>
      </c>
      <c r="B902" s="190" t="s">
        <v>606</v>
      </c>
      <c r="C902" s="191" t="s">
        <v>607</v>
      </c>
      <c r="D902" s="149" t="s">
        <v>797</v>
      </c>
      <c r="E902" s="184" t="s">
        <v>1009</v>
      </c>
      <c r="F902" s="149" t="s">
        <v>955</v>
      </c>
      <c r="G902" s="149"/>
      <c r="H902" s="149"/>
      <c r="I902" s="149"/>
      <c r="J902" s="149"/>
      <c r="K902" s="128">
        <f>$M$890*'Electricity EFs'!B13</f>
        <v>0.03646329034</v>
      </c>
      <c r="L902" s="149"/>
      <c r="M902" s="149"/>
      <c r="N902" s="149"/>
      <c r="O902" s="188"/>
      <c r="P902" s="189"/>
      <c r="Q902" s="116"/>
      <c r="R902" s="116"/>
      <c r="S902" s="116"/>
      <c r="T902" s="116"/>
      <c r="U902" s="116"/>
      <c r="V902" s="116"/>
      <c r="W902" s="116"/>
      <c r="X902" s="116"/>
      <c r="Y902" s="116"/>
      <c r="Z902" s="116"/>
    </row>
    <row r="903" hidden="1">
      <c r="A903" s="126" t="s">
        <v>13</v>
      </c>
      <c r="B903" s="190" t="s">
        <v>606</v>
      </c>
      <c r="C903" s="191" t="s">
        <v>607</v>
      </c>
      <c r="D903" s="149" t="s">
        <v>797</v>
      </c>
      <c r="E903" s="184" t="s">
        <v>1010</v>
      </c>
      <c r="F903" s="149" t="s">
        <v>955</v>
      </c>
      <c r="G903" s="149"/>
      <c r="H903" s="149"/>
      <c r="I903" s="149"/>
      <c r="J903" s="149"/>
      <c r="K903" s="128">
        <f>$M$890*'Electricity EFs'!B14</f>
        <v>0.1338451484</v>
      </c>
      <c r="L903" s="149"/>
      <c r="M903" s="149"/>
      <c r="N903" s="149"/>
      <c r="O903" s="188"/>
      <c r="P903" s="189"/>
      <c r="Q903" s="116"/>
      <c r="R903" s="116"/>
      <c r="S903" s="116"/>
      <c r="T903" s="116"/>
      <c r="U903" s="116"/>
      <c r="V903" s="116"/>
      <c r="W903" s="116"/>
      <c r="X903" s="116"/>
      <c r="Y903" s="116"/>
      <c r="Z903" s="116"/>
    </row>
    <row r="904" hidden="1">
      <c r="A904" s="149" t="s">
        <v>943</v>
      </c>
      <c r="B904" s="190" t="s">
        <v>606</v>
      </c>
      <c r="C904" s="191" t="s">
        <v>613</v>
      </c>
      <c r="D904" s="149" t="s">
        <v>797</v>
      </c>
      <c r="E904" s="184" t="s">
        <v>1011</v>
      </c>
      <c r="F904" s="149" t="s">
        <v>955</v>
      </c>
      <c r="G904" s="149" t="s">
        <v>995</v>
      </c>
      <c r="H904" s="149">
        <v>1.0</v>
      </c>
      <c r="I904" s="149" t="s">
        <v>941</v>
      </c>
      <c r="J904" s="184" t="s">
        <v>942</v>
      </c>
      <c r="K904" s="143"/>
      <c r="L904" s="149"/>
      <c r="M904" s="149">
        <v>0.13</v>
      </c>
      <c r="N904" s="149" t="s">
        <v>944</v>
      </c>
      <c r="O904" s="125" t="s">
        <v>996</v>
      </c>
      <c r="P904" s="192" t="s">
        <v>1012</v>
      </c>
      <c r="Q904" s="116"/>
      <c r="R904" s="116"/>
      <c r="S904" s="116"/>
      <c r="T904" s="116"/>
      <c r="U904" s="116"/>
      <c r="V904" s="116"/>
      <c r="W904" s="116"/>
      <c r="X904" s="116"/>
      <c r="Y904" s="116"/>
      <c r="Z904" s="116"/>
    </row>
    <row r="905" hidden="1">
      <c r="A905" s="126" t="s">
        <v>98</v>
      </c>
      <c r="B905" s="190" t="s">
        <v>606</v>
      </c>
      <c r="C905" s="191" t="s">
        <v>613</v>
      </c>
      <c r="D905" s="149" t="s">
        <v>797</v>
      </c>
      <c r="E905" s="184" t="s">
        <v>1013</v>
      </c>
      <c r="F905" s="149" t="s">
        <v>955</v>
      </c>
      <c r="G905" s="149"/>
      <c r="H905" s="149"/>
      <c r="I905" s="149"/>
      <c r="J905" s="149"/>
      <c r="K905" s="128">
        <f>$M$904*'Electricity EFs'!B2</f>
        <v>0.108614134</v>
      </c>
      <c r="L905" s="149"/>
      <c r="M905" s="149"/>
      <c r="N905" s="149"/>
      <c r="O905" s="188"/>
      <c r="P905" s="189"/>
      <c r="Q905" s="116"/>
      <c r="R905" s="116"/>
      <c r="S905" s="116"/>
      <c r="T905" s="116"/>
      <c r="U905" s="116"/>
      <c r="V905" s="116"/>
      <c r="W905" s="116"/>
      <c r="X905" s="116"/>
      <c r="Y905" s="116"/>
      <c r="Z905" s="116"/>
    </row>
    <row r="906" hidden="1">
      <c r="A906" s="126" t="s">
        <v>816</v>
      </c>
      <c r="B906" s="190" t="s">
        <v>606</v>
      </c>
      <c r="C906" s="191" t="s">
        <v>613</v>
      </c>
      <c r="D906" s="149" t="s">
        <v>797</v>
      </c>
      <c r="E906" s="184" t="s">
        <v>1014</v>
      </c>
      <c r="F906" s="149" t="s">
        <v>955</v>
      </c>
      <c r="G906" s="149"/>
      <c r="H906" s="149"/>
      <c r="I906" s="149"/>
      <c r="J906" s="149"/>
      <c r="K906" s="128">
        <f>$M$904*'Electricity EFs'!B3</f>
        <v>0.08180661261</v>
      </c>
      <c r="L906" s="149"/>
      <c r="M906" s="149"/>
      <c r="N906" s="149"/>
      <c r="O906" s="188"/>
      <c r="P906" s="189"/>
      <c r="Q906" s="116"/>
      <c r="R906" s="116"/>
      <c r="S906" s="116"/>
      <c r="T906" s="116"/>
      <c r="U906" s="116"/>
      <c r="V906" s="116"/>
      <c r="W906" s="116"/>
      <c r="X906" s="116"/>
      <c r="Y906" s="116"/>
      <c r="Z906" s="116"/>
    </row>
    <row r="907" hidden="1">
      <c r="A907" s="126" t="s">
        <v>28</v>
      </c>
      <c r="B907" s="190" t="s">
        <v>606</v>
      </c>
      <c r="C907" s="191" t="s">
        <v>613</v>
      </c>
      <c r="D907" s="149" t="s">
        <v>797</v>
      </c>
      <c r="E907" s="184" t="s">
        <v>1015</v>
      </c>
      <c r="F907" s="149" t="s">
        <v>955</v>
      </c>
      <c r="G907" s="149"/>
      <c r="H907" s="149"/>
      <c r="I907" s="149"/>
      <c r="J907" s="149"/>
      <c r="K907" s="128">
        <f>$M$904*'Electricity EFs'!B4</f>
        <v>0.08800166073</v>
      </c>
      <c r="L907" s="149"/>
      <c r="M907" s="149"/>
      <c r="N907" s="149"/>
      <c r="O907" s="188"/>
      <c r="P907" s="189"/>
      <c r="Q907" s="116"/>
      <c r="R907" s="116"/>
      <c r="S907" s="116"/>
      <c r="T907" s="116"/>
      <c r="U907" s="116"/>
      <c r="V907" s="116"/>
      <c r="W907" s="116"/>
      <c r="X907" s="116"/>
      <c r="Y907" s="116"/>
      <c r="Z907" s="116"/>
    </row>
    <row r="908" hidden="1">
      <c r="A908" s="126" t="s">
        <v>817</v>
      </c>
      <c r="B908" s="190" t="s">
        <v>606</v>
      </c>
      <c r="C908" s="191" t="s">
        <v>613</v>
      </c>
      <c r="D908" s="149" t="s">
        <v>797</v>
      </c>
      <c r="E908" s="184" t="s">
        <v>1016</v>
      </c>
      <c r="F908" s="149" t="s">
        <v>955</v>
      </c>
      <c r="G908" s="149"/>
      <c r="H908" s="149"/>
      <c r="I908" s="149"/>
      <c r="J908" s="149"/>
      <c r="K908" s="128">
        <f>$M$904*'Electricity EFs'!B5</f>
        <v>0.08604243064</v>
      </c>
      <c r="L908" s="149"/>
      <c r="M908" s="149"/>
      <c r="N908" s="149"/>
      <c r="O908" s="188"/>
      <c r="P908" s="189"/>
      <c r="Q908" s="116"/>
      <c r="R908" s="116"/>
      <c r="S908" s="116"/>
      <c r="T908" s="116"/>
      <c r="U908" s="116"/>
      <c r="V908" s="116"/>
      <c r="W908" s="116"/>
      <c r="X908" s="116"/>
      <c r="Y908" s="116"/>
      <c r="Z908" s="116"/>
    </row>
    <row r="909" hidden="1">
      <c r="A909" s="126" t="s">
        <v>818</v>
      </c>
      <c r="B909" s="190" t="s">
        <v>606</v>
      </c>
      <c r="C909" s="191" t="s">
        <v>613</v>
      </c>
      <c r="D909" s="149" t="s">
        <v>797</v>
      </c>
      <c r="E909" s="184" t="s">
        <v>1017</v>
      </c>
      <c r="F909" s="149" t="s">
        <v>955</v>
      </c>
      <c r="G909" s="149"/>
      <c r="H909" s="149"/>
      <c r="I909" s="149"/>
      <c r="J909" s="149"/>
      <c r="K909" s="128">
        <f>$M$904*'Electricity EFs'!B6</f>
        <v>0.01001231433</v>
      </c>
      <c r="L909" s="149"/>
      <c r="M909" s="149"/>
      <c r="N909" s="149"/>
      <c r="O909" s="188"/>
      <c r="P909" s="189"/>
      <c r="Q909" s="116"/>
      <c r="R909" s="116"/>
      <c r="S909" s="116"/>
      <c r="T909" s="116"/>
      <c r="U909" s="116"/>
      <c r="V909" s="116"/>
      <c r="W909" s="116"/>
      <c r="X909" s="116"/>
      <c r="Y909" s="116"/>
      <c r="Z909" s="116"/>
    </row>
    <row r="910" hidden="1">
      <c r="A910" s="126" t="s">
        <v>819</v>
      </c>
      <c r="B910" s="190" t="s">
        <v>606</v>
      </c>
      <c r="C910" s="191" t="s">
        <v>613</v>
      </c>
      <c r="D910" s="149" t="s">
        <v>797</v>
      </c>
      <c r="E910" s="184" t="s">
        <v>1018</v>
      </c>
      <c r="F910" s="149" t="s">
        <v>955</v>
      </c>
      <c r="G910" s="149"/>
      <c r="H910" s="149"/>
      <c r="I910" s="149"/>
      <c r="J910" s="149"/>
      <c r="K910" s="128">
        <f>$M$904*'Electricity EFs'!B7</f>
        <v>0.05749875984</v>
      </c>
      <c r="L910" s="149"/>
      <c r="M910" s="149"/>
      <c r="N910" s="149"/>
      <c r="O910" s="188"/>
      <c r="P910" s="189"/>
      <c r="Q910" s="116"/>
      <c r="R910" s="116"/>
      <c r="S910" s="116"/>
      <c r="T910" s="116"/>
      <c r="U910" s="116"/>
      <c r="V910" s="116"/>
      <c r="W910" s="116"/>
      <c r="X910" s="116"/>
      <c r="Y910" s="116"/>
      <c r="Z910" s="116"/>
    </row>
    <row r="911" hidden="1">
      <c r="A911" s="126" t="s">
        <v>820</v>
      </c>
      <c r="B911" s="190" t="s">
        <v>606</v>
      </c>
      <c r="C911" s="191" t="s">
        <v>613</v>
      </c>
      <c r="D911" s="149" t="s">
        <v>797</v>
      </c>
      <c r="E911" s="184" t="s">
        <v>1019</v>
      </c>
      <c r="F911" s="149" t="s">
        <v>955</v>
      </c>
      <c r="G911" s="149"/>
      <c r="H911" s="149"/>
      <c r="I911" s="149"/>
      <c r="J911" s="149"/>
      <c r="K911" s="128">
        <f>$M$904*'Electricity EFs'!B8</f>
        <v>0.1248238906</v>
      </c>
      <c r="L911" s="149"/>
      <c r="M911" s="149"/>
      <c r="N911" s="149"/>
      <c r="O911" s="188"/>
      <c r="P911" s="189"/>
      <c r="Q911" s="116"/>
      <c r="R911" s="116"/>
      <c r="S911" s="116"/>
      <c r="T911" s="116"/>
      <c r="U911" s="116"/>
      <c r="V911" s="116"/>
      <c r="W911" s="116"/>
      <c r="X911" s="116"/>
      <c r="Y911" s="116"/>
      <c r="Z911" s="116"/>
    </row>
    <row r="912" hidden="1">
      <c r="A912" s="126" t="s">
        <v>821</v>
      </c>
      <c r="B912" s="190" t="s">
        <v>606</v>
      </c>
      <c r="C912" s="191" t="s">
        <v>613</v>
      </c>
      <c r="D912" s="149" t="s">
        <v>797</v>
      </c>
      <c r="E912" s="184" t="s">
        <v>1020</v>
      </c>
      <c r="F912" s="149" t="s">
        <v>955</v>
      </c>
      <c r="G912" s="149"/>
      <c r="H912" s="149"/>
      <c r="I912" s="149"/>
      <c r="J912" s="149"/>
      <c r="K912" s="128">
        <f>$M$904*'Electricity EFs'!B9</f>
        <v>0.02624836283</v>
      </c>
      <c r="L912" s="149"/>
      <c r="M912" s="149"/>
      <c r="N912" s="149"/>
      <c r="O912" s="188"/>
      <c r="P912" s="189"/>
      <c r="Q912" s="116"/>
      <c r="R912" s="116"/>
      <c r="S912" s="116"/>
      <c r="T912" s="116"/>
      <c r="U912" s="116"/>
      <c r="V912" s="116"/>
      <c r="W912" s="116"/>
      <c r="X912" s="116"/>
      <c r="Y912" s="116"/>
      <c r="Z912" s="116"/>
    </row>
    <row r="913" hidden="1">
      <c r="A913" s="126" t="s">
        <v>822</v>
      </c>
      <c r="B913" s="190" t="s">
        <v>606</v>
      </c>
      <c r="C913" s="191" t="s">
        <v>613</v>
      </c>
      <c r="D913" s="149" t="s">
        <v>797</v>
      </c>
      <c r="E913" s="184" t="s">
        <v>1021</v>
      </c>
      <c r="F913" s="149" t="s">
        <v>955</v>
      </c>
      <c r="G913" s="149"/>
      <c r="H913" s="149"/>
      <c r="I913" s="149"/>
      <c r="J913" s="149"/>
      <c r="K913" s="128">
        <f>$M$904*'Electricity EFs'!B10</f>
        <v>0.1001744733</v>
      </c>
      <c r="L913" s="149"/>
      <c r="M913" s="149"/>
      <c r="N913" s="149"/>
      <c r="O913" s="188"/>
      <c r="P913" s="189"/>
      <c r="Q913" s="116"/>
      <c r="R913" s="116"/>
      <c r="S913" s="116"/>
      <c r="T913" s="116"/>
      <c r="U913" s="116"/>
      <c r="V913" s="116"/>
      <c r="W913" s="116"/>
      <c r="X913" s="116"/>
      <c r="Y913" s="116"/>
      <c r="Z913" s="116"/>
    </row>
    <row r="914" hidden="1">
      <c r="A914" s="126" t="s">
        <v>823</v>
      </c>
      <c r="B914" s="190" t="s">
        <v>606</v>
      </c>
      <c r="C914" s="191" t="s">
        <v>613</v>
      </c>
      <c r="D914" s="149" t="s">
        <v>797</v>
      </c>
      <c r="E914" s="184" t="s">
        <v>1022</v>
      </c>
      <c r="F914" s="149" t="s">
        <v>955</v>
      </c>
      <c r="G914" s="149"/>
      <c r="H914" s="149"/>
      <c r="I914" s="149"/>
      <c r="J914" s="149"/>
      <c r="K914" s="128">
        <f>$M$904*'Electricity EFs'!B11</f>
        <v>0.06270460405</v>
      </c>
      <c r="L914" s="149"/>
      <c r="M914" s="149"/>
      <c r="N914" s="149"/>
      <c r="O914" s="188"/>
      <c r="P914" s="189"/>
      <c r="Q914" s="116"/>
      <c r="R914" s="116"/>
      <c r="S914" s="116"/>
      <c r="T914" s="116"/>
      <c r="U914" s="116"/>
      <c r="V914" s="116"/>
      <c r="W914" s="116"/>
      <c r="X914" s="116"/>
      <c r="Y914" s="116"/>
      <c r="Z914" s="116"/>
    </row>
    <row r="915" hidden="1">
      <c r="A915" s="126" t="s">
        <v>142</v>
      </c>
      <c r="B915" s="190" t="s">
        <v>606</v>
      </c>
      <c r="C915" s="191" t="s">
        <v>613</v>
      </c>
      <c r="D915" s="149" t="s">
        <v>797</v>
      </c>
      <c r="E915" s="184" t="s">
        <v>1023</v>
      </c>
      <c r="F915" s="149" t="s">
        <v>955</v>
      </c>
      <c r="G915" s="149"/>
      <c r="H915" s="149"/>
      <c r="I915" s="149"/>
      <c r="J915" s="149"/>
      <c r="K915" s="128">
        <f>$M$904*'Electricity EFs'!B12</f>
        <v>0.1868914807</v>
      </c>
      <c r="L915" s="149"/>
      <c r="M915" s="149"/>
      <c r="N915" s="149"/>
      <c r="O915" s="188"/>
      <c r="P915" s="189"/>
      <c r="Q915" s="116"/>
      <c r="R915" s="116"/>
      <c r="S915" s="116"/>
      <c r="T915" s="116"/>
      <c r="U915" s="116"/>
      <c r="V915" s="116"/>
      <c r="W915" s="116"/>
      <c r="X915" s="116"/>
      <c r="Y915" s="116"/>
      <c r="Z915" s="116"/>
    </row>
    <row r="916" hidden="1">
      <c r="A916" s="126" t="s">
        <v>824</v>
      </c>
      <c r="B916" s="190" t="s">
        <v>606</v>
      </c>
      <c r="C916" s="191" t="s">
        <v>613</v>
      </c>
      <c r="D916" s="149" t="s">
        <v>797</v>
      </c>
      <c r="E916" s="184" t="s">
        <v>1024</v>
      </c>
      <c r="F916" s="149" t="s">
        <v>955</v>
      </c>
      <c r="G916" s="149"/>
      <c r="H916" s="149"/>
      <c r="I916" s="149"/>
      <c r="J916" s="149"/>
      <c r="K916" s="128">
        <f>$M$904*'Electricity EFs'!B13</f>
        <v>0.03646329034</v>
      </c>
      <c r="L916" s="149"/>
      <c r="M916" s="149"/>
      <c r="N916" s="149"/>
      <c r="O916" s="188"/>
      <c r="P916" s="189"/>
      <c r="Q916" s="116"/>
      <c r="R916" s="116"/>
      <c r="S916" s="116"/>
      <c r="T916" s="116"/>
      <c r="U916" s="116"/>
      <c r="V916" s="116"/>
      <c r="W916" s="116"/>
      <c r="X916" s="116"/>
      <c r="Y916" s="116"/>
      <c r="Z916" s="116"/>
    </row>
    <row r="917" hidden="1">
      <c r="A917" s="126" t="s">
        <v>13</v>
      </c>
      <c r="B917" s="190" t="s">
        <v>606</v>
      </c>
      <c r="C917" s="191" t="s">
        <v>613</v>
      </c>
      <c r="D917" s="149" t="s">
        <v>797</v>
      </c>
      <c r="E917" s="184" t="s">
        <v>1025</v>
      </c>
      <c r="F917" s="149" t="s">
        <v>955</v>
      </c>
      <c r="G917" s="149"/>
      <c r="H917" s="149"/>
      <c r="I917" s="149"/>
      <c r="J917" s="149"/>
      <c r="K917" s="128">
        <f>$M$904*'Electricity EFs'!B14</f>
        <v>0.1338451484</v>
      </c>
      <c r="L917" s="149"/>
      <c r="M917" s="149"/>
      <c r="N917" s="149"/>
      <c r="O917" s="188"/>
      <c r="P917" s="189"/>
      <c r="Q917" s="116"/>
      <c r="R917" s="116"/>
      <c r="S917" s="116"/>
      <c r="T917" s="116"/>
      <c r="U917" s="116"/>
      <c r="V917" s="116"/>
      <c r="W917" s="116"/>
      <c r="X917" s="116"/>
      <c r="Y917" s="116"/>
      <c r="Z917" s="116"/>
    </row>
    <row r="918" hidden="1">
      <c r="A918" s="149" t="s">
        <v>943</v>
      </c>
      <c r="B918" s="190" t="s">
        <v>606</v>
      </c>
      <c r="C918" s="191" t="s">
        <v>618</v>
      </c>
      <c r="D918" s="149" t="s">
        <v>797</v>
      </c>
      <c r="E918" s="184" t="s">
        <v>1026</v>
      </c>
      <c r="F918" s="149" t="s">
        <v>955</v>
      </c>
      <c r="G918" s="149" t="s">
        <v>995</v>
      </c>
      <c r="H918" s="149">
        <v>1.0</v>
      </c>
      <c r="I918" s="149" t="s">
        <v>941</v>
      </c>
      <c r="J918" s="184" t="s">
        <v>942</v>
      </c>
      <c r="K918" s="143"/>
      <c r="L918" s="149"/>
      <c r="M918" s="149">
        <v>0.13</v>
      </c>
      <c r="N918" s="149" t="s">
        <v>944</v>
      </c>
      <c r="O918" s="125" t="s">
        <v>996</v>
      </c>
      <c r="P918" s="192" t="s">
        <v>1027</v>
      </c>
      <c r="Q918" s="116"/>
      <c r="R918" s="116"/>
      <c r="S918" s="116"/>
      <c r="T918" s="116"/>
      <c r="U918" s="116"/>
      <c r="V918" s="116"/>
      <c r="W918" s="116"/>
      <c r="X918" s="116"/>
      <c r="Y918" s="116"/>
      <c r="Z918" s="116"/>
    </row>
    <row r="919" hidden="1">
      <c r="A919" s="126" t="s">
        <v>98</v>
      </c>
      <c r="B919" s="190" t="s">
        <v>606</v>
      </c>
      <c r="C919" s="191" t="s">
        <v>618</v>
      </c>
      <c r="D919" s="149" t="s">
        <v>797</v>
      </c>
      <c r="E919" s="184" t="s">
        <v>1028</v>
      </c>
      <c r="F919" s="149" t="s">
        <v>955</v>
      </c>
      <c r="G919" s="149"/>
      <c r="H919" s="149"/>
      <c r="I919" s="149"/>
      <c r="J919" s="149"/>
      <c r="K919" s="128">
        <f>$M$918*'Electricity EFs'!B2</f>
        <v>0.108614134</v>
      </c>
      <c r="L919" s="149"/>
      <c r="M919" s="149"/>
      <c r="N919" s="149"/>
      <c r="O919" s="188"/>
      <c r="P919" s="189"/>
      <c r="Q919" s="116"/>
      <c r="R919" s="116"/>
      <c r="S919" s="116"/>
      <c r="T919" s="116"/>
      <c r="U919" s="116"/>
      <c r="V919" s="116"/>
      <c r="W919" s="116"/>
      <c r="X919" s="116"/>
      <c r="Y919" s="116"/>
      <c r="Z919" s="116"/>
    </row>
    <row r="920" hidden="1">
      <c r="A920" s="126" t="s">
        <v>816</v>
      </c>
      <c r="B920" s="190" t="s">
        <v>606</v>
      </c>
      <c r="C920" s="191" t="s">
        <v>618</v>
      </c>
      <c r="D920" s="149" t="s">
        <v>797</v>
      </c>
      <c r="E920" s="184" t="s">
        <v>1029</v>
      </c>
      <c r="F920" s="149" t="s">
        <v>955</v>
      </c>
      <c r="G920" s="149"/>
      <c r="H920" s="149"/>
      <c r="I920" s="149"/>
      <c r="J920" s="149"/>
      <c r="K920" s="128">
        <f>$M$918*'Electricity EFs'!B3</f>
        <v>0.08180661261</v>
      </c>
      <c r="L920" s="149"/>
      <c r="M920" s="149"/>
      <c r="N920" s="149"/>
      <c r="O920" s="188"/>
      <c r="P920" s="189"/>
      <c r="Q920" s="116"/>
      <c r="R920" s="116"/>
      <c r="S920" s="116"/>
      <c r="T920" s="116"/>
      <c r="U920" s="116"/>
      <c r="V920" s="116"/>
      <c r="W920" s="116"/>
      <c r="X920" s="116"/>
      <c r="Y920" s="116"/>
      <c r="Z920" s="116"/>
    </row>
    <row r="921" hidden="1">
      <c r="A921" s="126" t="s">
        <v>28</v>
      </c>
      <c r="B921" s="190" t="s">
        <v>606</v>
      </c>
      <c r="C921" s="191" t="s">
        <v>618</v>
      </c>
      <c r="D921" s="149" t="s">
        <v>797</v>
      </c>
      <c r="E921" s="184" t="s">
        <v>1030</v>
      </c>
      <c r="F921" s="149" t="s">
        <v>955</v>
      </c>
      <c r="G921" s="149"/>
      <c r="H921" s="149"/>
      <c r="I921" s="149"/>
      <c r="J921" s="149"/>
      <c r="K921" s="128">
        <f>$M$918*'Electricity EFs'!B4</f>
        <v>0.08800166073</v>
      </c>
      <c r="L921" s="149"/>
      <c r="M921" s="149"/>
      <c r="N921" s="149"/>
      <c r="O921" s="188"/>
      <c r="P921" s="189"/>
      <c r="Q921" s="116"/>
      <c r="R921" s="116"/>
      <c r="S921" s="116"/>
      <c r="T921" s="116"/>
      <c r="U921" s="116"/>
      <c r="V921" s="116"/>
      <c r="W921" s="116"/>
      <c r="X921" s="116"/>
      <c r="Y921" s="116"/>
      <c r="Z921" s="116"/>
    </row>
    <row r="922" hidden="1">
      <c r="A922" s="126" t="s">
        <v>817</v>
      </c>
      <c r="B922" s="190" t="s">
        <v>606</v>
      </c>
      <c r="C922" s="191" t="s">
        <v>618</v>
      </c>
      <c r="D922" s="149" t="s">
        <v>797</v>
      </c>
      <c r="E922" s="184" t="s">
        <v>1031</v>
      </c>
      <c r="F922" s="149" t="s">
        <v>955</v>
      </c>
      <c r="G922" s="149"/>
      <c r="H922" s="149"/>
      <c r="I922" s="149"/>
      <c r="J922" s="149"/>
      <c r="K922" s="128">
        <f>$M$918*'Electricity EFs'!B5</f>
        <v>0.08604243064</v>
      </c>
      <c r="L922" s="149"/>
      <c r="M922" s="149"/>
      <c r="N922" s="149"/>
      <c r="O922" s="188"/>
      <c r="P922" s="189"/>
      <c r="Q922" s="116"/>
      <c r="R922" s="116"/>
      <c r="S922" s="116"/>
      <c r="T922" s="116"/>
      <c r="U922" s="116"/>
      <c r="V922" s="116"/>
      <c r="W922" s="116"/>
      <c r="X922" s="116"/>
      <c r="Y922" s="116"/>
      <c r="Z922" s="116"/>
    </row>
    <row r="923" hidden="1">
      <c r="A923" s="126" t="s">
        <v>818</v>
      </c>
      <c r="B923" s="190" t="s">
        <v>606</v>
      </c>
      <c r="C923" s="191" t="s">
        <v>618</v>
      </c>
      <c r="D923" s="149" t="s">
        <v>797</v>
      </c>
      <c r="E923" s="184" t="s">
        <v>1032</v>
      </c>
      <c r="F923" s="149" t="s">
        <v>955</v>
      </c>
      <c r="G923" s="149"/>
      <c r="H923" s="149"/>
      <c r="I923" s="149"/>
      <c r="J923" s="149"/>
      <c r="K923" s="128">
        <f>$M$918*'Electricity EFs'!B6</f>
        <v>0.01001231433</v>
      </c>
      <c r="L923" s="149"/>
      <c r="M923" s="149"/>
      <c r="N923" s="149"/>
      <c r="O923" s="188"/>
      <c r="P923" s="189"/>
      <c r="Q923" s="116"/>
      <c r="R923" s="116"/>
      <c r="S923" s="116"/>
      <c r="T923" s="116"/>
      <c r="U923" s="116"/>
      <c r="V923" s="116"/>
      <c r="W923" s="116"/>
      <c r="X923" s="116"/>
      <c r="Y923" s="116"/>
      <c r="Z923" s="116"/>
    </row>
    <row r="924" hidden="1">
      <c r="A924" s="126" t="s">
        <v>819</v>
      </c>
      <c r="B924" s="190" t="s">
        <v>606</v>
      </c>
      <c r="C924" s="191" t="s">
        <v>618</v>
      </c>
      <c r="D924" s="149" t="s">
        <v>797</v>
      </c>
      <c r="E924" s="184" t="s">
        <v>1033</v>
      </c>
      <c r="F924" s="149" t="s">
        <v>955</v>
      </c>
      <c r="G924" s="149"/>
      <c r="H924" s="149"/>
      <c r="I924" s="149"/>
      <c r="J924" s="149"/>
      <c r="K924" s="128">
        <f>$M$918*'Electricity EFs'!B7</f>
        <v>0.05749875984</v>
      </c>
      <c r="L924" s="149"/>
      <c r="M924" s="149"/>
      <c r="N924" s="149"/>
      <c r="O924" s="188"/>
      <c r="P924" s="189"/>
      <c r="Q924" s="116"/>
      <c r="R924" s="116"/>
      <c r="S924" s="116"/>
      <c r="T924" s="116"/>
      <c r="U924" s="116"/>
      <c r="V924" s="116"/>
      <c r="W924" s="116"/>
      <c r="X924" s="116"/>
      <c r="Y924" s="116"/>
      <c r="Z924" s="116"/>
    </row>
    <row r="925" hidden="1">
      <c r="A925" s="126" t="s">
        <v>820</v>
      </c>
      <c r="B925" s="190" t="s">
        <v>606</v>
      </c>
      <c r="C925" s="191" t="s">
        <v>618</v>
      </c>
      <c r="D925" s="149" t="s">
        <v>797</v>
      </c>
      <c r="E925" s="184" t="s">
        <v>1034</v>
      </c>
      <c r="F925" s="149" t="s">
        <v>955</v>
      </c>
      <c r="G925" s="149"/>
      <c r="H925" s="149"/>
      <c r="I925" s="149"/>
      <c r="J925" s="149"/>
      <c r="K925" s="128">
        <f>$M$918*'Electricity EFs'!B8</f>
        <v>0.1248238906</v>
      </c>
      <c r="L925" s="149"/>
      <c r="M925" s="149"/>
      <c r="N925" s="149"/>
      <c r="O925" s="188"/>
      <c r="P925" s="189"/>
      <c r="Q925" s="116"/>
      <c r="R925" s="116"/>
      <c r="S925" s="116"/>
      <c r="T925" s="116"/>
      <c r="U925" s="116"/>
      <c r="V925" s="116"/>
      <c r="W925" s="116"/>
      <c r="X925" s="116"/>
      <c r="Y925" s="116"/>
      <c r="Z925" s="116"/>
    </row>
    <row r="926" hidden="1">
      <c r="A926" s="126" t="s">
        <v>821</v>
      </c>
      <c r="B926" s="190" t="s">
        <v>606</v>
      </c>
      <c r="C926" s="191" t="s">
        <v>618</v>
      </c>
      <c r="D926" s="149" t="s">
        <v>797</v>
      </c>
      <c r="E926" s="184" t="s">
        <v>1035</v>
      </c>
      <c r="F926" s="149" t="s">
        <v>955</v>
      </c>
      <c r="G926" s="149"/>
      <c r="H926" s="149"/>
      <c r="I926" s="149"/>
      <c r="J926" s="149"/>
      <c r="K926" s="128">
        <f>$M$918*'Electricity EFs'!B9</f>
        <v>0.02624836283</v>
      </c>
      <c r="L926" s="149"/>
      <c r="M926" s="149"/>
      <c r="N926" s="149"/>
      <c r="O926" s="188"/>
      <c r="P926" s="189"/>
      <c r="Q926" s="116"/>
      <c r="R926" s="116"/>
      <c r="S926" s="116"/>
      <c r="T926" s="116"/>
      <c r="U926" s="116"/>
      <c r="V926" s="116"/>
      <c r="W926" s="116"/>
      <c r="X926" s="116"/>
      <c r="Y926" s="116"/>
      <c r="Z926" s="116"/>
    </row>
    <row r="927" hidden="1">
      <c r="A927" s="126" t="s">
        <v>822</v>
      </c>
      <c r="B927" s="190" t="s">
        <v>606</v>
      </c>
      <c r="C927" s="191" t="s">
        <v>618</v>
      </c>
      <c r="D927" s="149" t="s">
        <v>797</v>
      </c>
      <c r="E927" s="184" t="s">
        <v>1036</v>
      </c>
      <c r="F927" s="149" t="s">
        <v>955</v>
      </c>
      <c r="G927" s="149"/>
      <c r="H927" s="149"/>
      <c r="I927" s="149"/>
      <c r="J927" s="149"/>
      <c r="K927" s="128">
        <f>$M$918*'Electricity EFs'!B10</f>
        <v>0.1001744733</v>
      </c>
      <c r="L927" s="149"/>
      <c r="M927" s="149"/>
      <c r="N927" s="149"/>
      <c r="O927" s="188"/>
      <c r="P927" s="189"/>
      <c r="Q927" s="116"/>
      <c r="R927" s="116"/>
      <c r="S927" s="116"/>
      <c r="T927" s="116"/>
      <c r="U927" s="116"/>
      <c r="V927" s="116"/>
      <c r="W927" s="116"/>
      <c r="X927" s="116"/>
      <c r="Y927" s="116"/>
      <c r="Z927" s="116"/>
    </row>
    <row r="928" hidden="1">
      <c r="A928" s="126" t="s">
        <v>823</v>
      </c>
      <c r="B928" s="190" t="s">
        <v>606</v>
      </c>
      <c r="C928" s="191" t="s">
        <v>618</v>
      </c>
      <c r="D928" s="149" t="s">
        <v>797</v>
      </c>
      <c r="E928" s="184" t="s">
        <v>1037</v>
      </c>
      <c r="F928" s="149" t="s">
        <v>955</v>
      </c>
      <c r="G928" s="149"/>
      <c r="H928" s="149"/>
      <c r="I928" s="149"/>
      <c r="J928" s="149"/>
      <c r="K928" s="128">
        <f>$M$918*'Electricity EFs'!B11</f>
        <v>0.06270460405</v>
      </c>
      <c r="L928" s="149"/>
      <c r="M928" s="149"/>
      <c r="N928" s="149"/>
      <c r="O928" s="188"/>
      <c r="P928" s="189"/>
      <c r="Q928" s="116"/>
      <c r="R928" s="116"/>
      <c r="S928" s="116"/>
      <c r="T928" s="116"/>
      <c r="U928" s="116"/>
      <c r="V928" s="116"/>
      <c r="W928" s="116"/>
      <c r="X928" s="116"/>
      <c r="Y928" s="116"/>
      <c r="Z928" s="116"/>
    </row>
    <row r="929" hidden="1">
      <c r="A929" s="126" t="s">
        <v>142</v>
      </c>
      <c r="B929" s="190" t="s">
        <v>606</v>
      </c>
      <c r="C929" s="191" t="s">
        <v>618</v>
      </c>
      <c r="D929" s="149" t="s">
        <v>797</v>
      </c>
      <c r="E929" s="184" t="s">
        <v>1038</v>
      </c>
      <c r="F929" s="149" t="s">
        <v>955</v>
      </c>
      <c r="G929" s="149"/>
      <c r="H929" s="149"/>
      <c r="I929" s="149"/>
      <c r="J929" s="149"/>
      <c r="K929" s="128">
        <f>$M$918*'Electricity EFs'!B12</f>
        <v>0.1868914807</v>
      </c>
      <c r="L929" s="149"/>
      <c r="M929" s="149"/>
      <c r="N929" s="149"/>
      <c r="O929" s="188"/>
      <c r="P929" s="189"/>
      <c r="Q929" s="116"/>
      <c r="R929" s="116"/>
      <c r="S929" s="116"/>
      <c r="T929" s="116"/>
      <c r="U929" s="116"/>
      <c r="V929" s="116"/>
      <c r="W929" s="116"/>
      <c r="X929" s="116"/>
      <c r="Y929" s="116"/>
      <c r="Z929" s="116"/>
    </row>
    <row r="930" hidden="1">
      <c r="A930" s="126" t="s">
        <v>824</v>
      </c>
      <c r="B930" s="190" t="s">
        <v>606</v>
      </c>
      <c r="C930" s="191" t="s">
        <v>618</v>
      </c>
      <c r="D930" s="149" t="s">
        <v>797</v>
      </c>
      <c r="E930" s="184" t="s">
        <v>1039</v>
      </c>
      <c r="F930" s="149" t="s">
        <v>955</v>
      </c>
      <c r="G930" s="149"/>
      <c r="H930" s="149"/>
      <c r="I930" s="149"/>
      <c r="J930" s="149"/>
      <c r="K930" s="128">
        <f>$M$918*'Electricity EFs'!B13</f>
        <v>0.03646329034</v>
      </c>
      <c r="L930" s="149"/>
      <c r="M930" s="149"/>
      <c r="N930" s="149"/>
      <c r="O930" s="188"/>
      <c r="P930" s="189"/>
      <c r="Q930" s="116"/>
      <c r="R930" s="116"/>
      <c r="S930" s="116"/>
      <c r="T930" s="116"/>
      <c r="U930" s="116"/>
      <c r="V930" s="116"/>
      <c r="W930" s="116"/>
      <c r="X930" s="116"/>
      <c r="Y930" s="116"/>
      <c r="Z930" s="116"/>
    </row>
    <row r="931" hidden="1">
      <c r="A931" s="126" t="s">
        <v>13</v>
      </c>
      <c r="B931" s="190" t="s">
        <v>606</v>
      </c>
      <c r="C931" s="191" t="s">
        <v>618</v>
      </c>
      <c r="D931" s="149" t="s">
        <v>797</v>
      </c>
      <c r="E931" s="184" t="s">
        <v>1040</v>
      </c>
      <c r="F931" s="149" t="s">
        <v>955</v>
      </c>
      <c r="G931" s="149"/>
      <c r="H931" s="149"/>
      <c r="I931" s="149"/>
      <c r="J931" s="149"/>
      <c r="K931" s="128">
        <f>$M$918*'Electricity EFs'!B14</f>
        <v>0.1338451484</v>
      </c>
      <c r="L931" s="149"/>
      <c r="M931" s="149"/>
      <c r="N931" s="149"/>
      <c r="O931" s="188"/>
      <c r="P931" s="189"/>
      <c r="Q931" s="116"/>
      <c r="R931" s="116"/>
      <c r="S931" s="116"/>
      <c r="T931" s="116"/>
      <c r="U931" s="116"/>
      <c r="V931" s="116"/>
      <c r="W931" s="116"/>
      <c r="X931" s="116"/>
      <c r="Y931" s="116"/>
      <c r="Z931" s="116"/>
    </row>
    <row r="932" hidden="1">
      <c r="A932" s="149" t="s">
        <v>943</v>
      </c>
      <c r="B932" s="190" t="s">
        <v>606</v>
      </c>
      <c r="C932" s="191" t="s">
        <v>1041</v>
      </c>
      <c r="D932" s="149" t="s">
        <v>797</v>
      </c>
      <c r="E932" s="184" t="s">
        <v>1042</v>
      </c>
      <c r="F932" s="149" t="s">
        <v>955</v>
      </c>
      <c r="G932" s="149" t="s">
        <v>995</v>
      </c>
      <c r="H932" s="149">
        <v>1.0</v>
      </c>
      <c r="I932" s="149" t="s">
        <v>941</v>
      </c>
      <c r="J932" s="184" t="s">
        <v>942</v>
      </c>
      <c r="K932" s="143"/>
      <c r="L932" s="149"/>
      <c r="M932" s="149">
        <v>0.13</v>
      </c>
      <c r="N932" s="149" t="s">
        <v>944</v>
      </c>
      <c r="O932" s="125" t="s">
        <v>996</v>
      </c>
      <c r="P932" s="192" t="s">
        <v>1043</v>
      </c>
      <c r="Q932" s="116"/>
      <c r="R932" s="116"/>
      <c r="S932" s="116"/>
      <c r="T932" s="116"/>
      <c r="U932" s="116"/>
      <c r="V932" s="116"/>
      <c r="W932" s="116"/>
      <c r="X932" s="116"/>
      <c r="Y932" s="116"/>
      <c r="Z932" s="116"/>
    </row>
    <row r="933" hidden="1">
      <c r="A933" s="126" t="s">
        <v>98</v>
      </c>
      <c r="B933" s="190" t="s">
        <v>606</v>
      </c>
      <c r="C933" s="191" t="s">
        <v>1041</v>
      </c>
      <c r="D933" s="149" t="s">
        <v>797</v>
      </c>
      <c r="E933" s="149"/>
      <c r="F933" s="149" t="s">
        <v>955</v>
      </c>
      <c r="G933" s="149"/>
      <c r="H933" s="149"/>
      <c r="I933" s="149"/>
      <c r="J933" s="149"/>
      <c r="K933" s="128">
        <f>$M$932*'Electricity EFs'!B2</f>
        <v>0.108614134</v>
      </c>
      <c r="L933" s="149"/>
      <c r="M933" s="149"/>
      <c r="N933" s="149"/>
      <c r="O933" s="188"/>
      <c r="P933" s="189"/>
      <c r="Q933" s="116"/>
      <c r="R933" s="116"/>
      <c r="S933" s="116"/>
      <c r="T933" s="116"/>
      <c r="U933" s="116"/>
      <c r="V933" s="116"/>
      <c r="W933" s="116"/>
      <c r="X933" s="116"/>
      <c r="Y933" s="116"/>
      <c r="Z933" s="116"/>
    </row>
    <row r="934" hidden="1">
      <c r="A934" s="126" t="s">
        <v>816</v>
      </c>
      <c r="B934" s="190" t="s">
        <v>606</v>
      </c>
      <c r="C934" s="191" t="s">
        <v>1041</v>
      </c>
      <c r="D934" s="149" t="s">
        <v>797</v>
      </c>
      <c r="E934" s="149"/>
      <c r="F934" s="149" t="s">
        <v>955</v>
      </c>
      <c r="G934" s="149"/>
      <c r="H934" s="149"/>
      <c r="I934" s="149"/>
      <c r="J934" s="149"/>
      <c r="K934" s="128">
        <f>$M$932*'Electricity EFs'!B3</f>
        <v>0.08180661261</v>
      </c>
      <c r="L934" s="149"/>
      <c r="M934" s="149"/>
      <c r="N934" s="149"/>
      <c r="O934" s="188"/>
      <c r="P934" s="189"/>
      <c r="Q934" s="116"/>
      <c r="R934" s="116"/>
      <c r="S934" s="116"/>
      <c r="T934" s="116"/>
      <c r="U934" s="116"/>
      <c r="V934" s="116"/>
      <c r="W934" s="116"/>
      <c r="X934" s="116"/>
      <c r="Y934" s="116"/>
      <c r="Z934" s="116"/>
    </row>
    <row r="935" hidden="1">
      <c r="A935" s="126" t="s">
        <v>28</v>
      </c>
      <c r="B935" s="190" t="s">
        <v>606</v>
      </c>
      <c r="C935" s="191" t="s">
        <v>1041</v>
      </c>
      <c r="D935" s="149" t="s">
        <v>797</v>
      </c>
      <c r="E935" s="149"/>
      <c r="F935" s="149" t="s">
        <v>955</v>
      </c>
      <c r="G935" s="149"/>
      <c r="H935" s="149"/>
      <c r="I935" s="149"/>
      <c r="J935" s="149"/>
      <c r="K935" s="128">
        <f>$M$932*'Electricity EFs'!B4</f>
        <v>0.08800166073</v>
      </c>
      <c r="L935" s="149"/>
      <c r="M935" s="149"/>
      <c r="N935" s="149"/>
      <c r="O935" s="188"/>
      <c r="P935" s="189"/>
      <c r="Q935" s="116"/>
      <c r="R935" s="116"/>
      <c r="S935" s="116"/>
      <c r="T935" s="116"/>
      <c r="U935" s="116"/>
      <c r="V935" s="116"/>
      <c r="W935" s="116"/>
      <c r="X935" s="116"/>
      <c r="Y935" s="116"/>
      <c r="Z935" s="116"/>
    </row>
    <row r="936" hidden="1">
      <c r="A936" s="126" t="s">
        <v>817</v>
      </c>
      <c r="B936" s="190" t="s">
        <v>606</v>
      </c>
      <c r="C936" s="191" t="s">
        <v>1041</v>
      </c>
      <c r="D936" s="149" t="s">
        <v>797</v>
      </c>
      <c r="E936" s="149"/>
      <c r="F936" s="149" t="s">
        <v>955</v>
      </c>
      <c r="G936" s="149"/>
      <c r="H936" s="149"/>
      <c r="I936" s="149"/>
      <c r="J936" s="149"/>
      <c r="K936" s="128">
        <f>$M$932*'Electricity EFs'!B5</f>
        <v>0.08604243064</v>
      </c>
      <c r="L936" s="149"/>
      <c r="M936" s="149"/>
      <c r="N936" s="149"/>
      <c r="O936" s="188"/>
      <c r="P936" s="189"/>
      <c r="Q936" s="116"/>
      <c r="R936" s="116"/>
      <c r="S936" s="116"/>
      <c r="T936" s="116"/>
      <c r="U936" s="116"/>
      <c r="V936" s="116"/>
      <c r="W936" s="116"/>
      <c r="X936" s="116"/>
      <c r="Y936" s="116"/>
      <c r="Z936" s="116"/>
    </row>
    <row r="937" hidden="1">
      <c r="A937" s="126" t="s">
        <v>818</v>
      </c>
      <c r="B937" s="190" t="s">
        <v>606</v>
      </c>
      <c r="C937" s="191" t="s">
        <v>1041</v>
      </c>
      <c r="D937" s="149" t="s">
        <v>797</v>
      </c>
      <c r="E937" s="149"/>
      <c r="F937" s="149" t="s">
        <v>955</v>
      </c>
      <c r="G937" s="149"/>
      <c r="H937" s="149"/>
      <c r="I937" s="149"/>
      <c r="J937" s="149"/>
      <c r="K937" s="128">
        <f>$M$932*'Electricity EFs'!B6</f>
        <v>0.01001231433</v>
      </c>
      <c r="L937" s="149"/>
      <c r="M937" s="149"/>
      <c r="N937" s="149"/>
      <c r="O937" s="188"/>
      <c r="P937" s="189"/>
      <c r="Q937" s="116"/>
      <c r="R937" s="116"/>
      <c r="S937" s="116"/>
      <c r="T937" s="116"/>
      <c r="U937" s="116"/>
      <c r="V937" s="116"/>
      <c r="W937" s="116"/>
      <c r="X937" s="116"/>
      <c r="Y937" s="116"/>
      <c r="Z937" s="116"/>
    </row>
    <row r="938" hidden="1">
      <c r="A938" s="126" t="s">
        <v>819</v>
      </c>
      <c r="B938" s="190" t="s">
        <v>606</v>
      </c>
      <c r="C938" s="191" t="s">
        <v>1041</v>
      </c>
      <c r="D938" s="149" t="s">
        <v>797</v>
      </c>
      <c r="E938" s="149"/>
      <c r="F938" s="149" t="s">
        <v>955</v>
      </c>
      <c r="G938" s="149"/>
      <c r="H938" s="149"/>
      <c r="I938" s="149"/>
      <c r="J938" s="149"/>
      <c r="K938" s="128">
        <f>$M$932*'Electricity EFs'!B7</f>
        <v>0.05749875984</v>
      </c>
      <c r="L938" s="149"/>
      <c r="M938" s="149"/>
      <c r="N938" s="149"/>
      <c r="O938" s="188"/>
      <c r="P938" s="189"/>
      <c r="Q938" s="116"/>
      <c r="R938" s="116"/>
      <c r="S938" s="116"/>
      <c r="T938" s="116"/>
      <c r="U938" s="116"/>
      <c r="V938" s="116"/>
      <c r="W938" s="116"/>
      <c r="X938" s="116"/>
      <c r="Y938" s="116"/>
      <c r="Z938" s="116"/>
    </row>
    <row r="939" hidden="1">
      <c r="A939" s="126" t="s">
        <v>820</v>
      </c>
      <c r="B939" s="190" t="s">
        <v>606</v>
      </c>
      <c r="C939" s="191" t="s">
        <v>1041</v>
      </c>
      <c r="D939" s="149" t="s">
        <v>797</v>
      </c>
      <c r="E939" s="149"/>
      <c r="F939" s="149" t="s">
        <v>955</v>
      </c>
      <c r="G939" s="149"/>
      <c r="H939" s="149"/>
      <c r="I939" s="149"/>
      <c r="J939" s="149"/>
      <c r="K939" s="128">
        <f>$M$932*'Electricity EFs'!B8</f>
        <v>0.1248238906</v>
      </c>
      <c r="L939" s="149"/>
      <c r="M939" s="149"/>
      <c r="N939" s="149"/>
      <c r="O939" s="188"/>
      <c r="P939" s="189"/>
      <c r="Q939" s="116"/>
      <c r="R939" s="116"/>
      <c r="S939" s="116"/>
      <c r="T939" s="116"/>
      <c r="U939" s="116"/>
      <c r="V939" s="116"/>
      <c r="W939" s="116"/>
      <c r="X939" s="116"/>
      <c r="Y939" s="116"/>
      <c r="Z939" s="116"/>
    </row>
    <row r="940" hidden="1">
      <c r="A940" s="126" t="s">
        <v>821</v>
      </c>
      <c r="B940" s="190" t="s">
        <v>606</v>
      </c>
      <c r="C940" s="191" t="s">
        <v>1041</v>
      </c>
      <c r="D940" s="149" t="s">
        <v>797</v>
      </c>
      <c r="E940" s="149"/>
      <c r="F940" s="149" t="s">
        <v>955</v>
      </c>
      <c r="G940" s="149"/>
      <c r="H940" s="149"/>
      <c r="I940" s="149"/>
      <c r="J940" s="149"/>
      <c r="K940" s="128">
        <f>$M$932*'Electricity EFs'!B9</f>
        <v>0.02624836283</v>
      </c>
      <c r="L940" s="149"/>
      <c r="M940" s="149"/>
      <c r="N940" s="149"/>
      <c r="O940" s="188"/>
      <c r="P940" s="189"/>
      <c r="Q940" s="116"/>
      <c r="R940" s="116"/>
      <c r="S940" s="116"/>
      <c r="T940" s="116"/>
      <c r="U940" s="116"/>
      <c r="V940" s="116"/>
      <c r="W940" s="116"/>
      <c r="X940" s="116"/>
      <c r="Y940" s="116"/>
      <c r="Z940" s="116"/>
    </row>
    <row r="941" hidden="1">
      <c r="A941" s="126" t="s">
        <v>822</v>
      </c>
      <c r="B941" s="190" t="s">
        <v>606</v>
      </c>
      <c r="C941" s="191" t="s">
        <v>1041</v>
      </c>
      <c r="D941" s="149" t="s">
        <v>797</v>
      </c>
      <c r="E941" s="149"/>
      <c r="F941" s="149" t="s">
        <v>955</v>
      </c>
      <c r="G941" s="149"/>
      <c r="H941" s="149"/>
      <c r="I941" s="149"/>
      <c r="J941" s="149"/>
      <c r="K941" s="128">
        <f>$M$932*'Electricity EFs'!B10</f>
        <v>0.1001744733</v>
      </c>
      <c r="L941" s="149"/>
      <c r="M941" s="149"/>
      <c r="N941" s="149"/>
      <c r="O941" s="188"/>
      <c r="P941" s="189"/>
      <c r="Q941" s="116"/>
      <c r="R941" s="116"/>
      <c r="S941" s="116"/>
      <c r="T941" s="116"/>
      <c r="U941" s="116"/>
      <c r="V941" s="116"/>
      <c r="W941" s="116"/>
      <c r="X941" s="116"/>
      <c r="Y941" s="116"/>
      <c r="Z941" s="116"/>
    </row>
    <row r="942" hidden="1">
      <c r="A942" s="126" t="s">
        <v>823</v>
      </c>
      <c r="B942" s="190" t="s">
        <v>606</v>
      </c>
      <c r="C942" s="191" t="s">
        <v>1041</v>
      </c>
      <c r="D942" s="149" t="s">
        <v>797</v>
      </c>
      <c r="E942" s="149"/>
      <c r="F942" s="149" t="s">
        <v>955</v>
      </c>
      <c r="G942" s="149"/>
      <c r="H942" s="149"/>
      <c r="I942" s="149"/>
      <c r="J942" s="149"/>
      <c r="K942" s="128">
        <f>$M$932*'Electricity EFs'!B11</f>
        <v>0.06270460405</v>
      </c>
      <c r="L942" s="149"/>
      <c r="M942" s="149"/>
      <c r="N942" s="149"/>
      <c r="O942" s="188"/>
      <c r="P942" s="189"/>
      <c r="Q942" s="116"/>
      <c r="R942" s="116"/>
      <c r="S942" s="116"/>
      <c r="T942" s="116"/>
      <c r="U942" s="116"/>
      <c r="V942" s="116"/>
      <c r="W942" s="116"/>
      <c r="X942" s="116"/>
      <c r="Y942" s="116"/>
      <c r="Z942" s="116"/>
    </row>
    <row r="943" hidden="1">
      <c r="A943" s="126" t="s">
        <v>142</v>
      </c>
      <c r="B943" s="190" t="s">
        <v>606</v>
      </c>
      <c r="C943" s="191" t="s">
        <v>1041</v>
      </c>
      <c r="D943" s="149" t="s">
        <v>797</v>
      </c>
      <c r="E943" s="149"/>
      <c r="F943" s="149" t="s">
        <v>955</v>
      </c>
      <c r="G943" s="149"/>
      <c r="H943" s="149"/>
      <c r="I943" s="149"/>
      <c r="J943" s="149"/>
      <c r="K943" s="128">
        <f>$M$932*'Electricity EFs'!B12</f>
        <v>0.1868914807</v>
      </c>
      <c r="L943" s="149"/>
      <c r="M943" s="149"/>
      <c r="N943" s="149"/>
      <c r="O943" s="188"/>
      <c r="P943" s="189"/>
      <c r="Q943" s="116"/>
      <c r="R943" s="116"/>
      <c r="S943" s="116"/>
      <c r="T943" s="116"/>
      <c r="U943" s="116"/>
      <c r="V943" s="116"/>
      <c r="W943" s="116"/>
      <c r="X943" s="116"/>
      <c r="Y943" s="116"/>
      <c r="Z943" s="116"/>
    </row>
    <row r="944" hidden="1">
      <c r="A944" s="126" t="s">
        <v>824</v>
      </c>
      <c r="B944" s="190" t="s">
        <v>606</v>
      </c>
      <c r="C944" s="191" t="s">
        <v>1041</v>
      </c>
      <c r="D944" s="149" t="s">
        <v>797</v>
      </c>
      <c r="E944" s="149"/>
      <c r="F944" s="149" t="s">
        <v>955</v>
      </c>
      <c r="G944" s="149"/>
      <c r="H944" s="149"/>
      <c r="I944" s="149"/>
      <c r="J944" s="149"/>
      <c r="K944" s="128">
        <f>$M$932*'Electricity EFs'!B13</f>
        <v>0.03646329034</v>
      </c>
      <c r="L944" s="149"/>
      <c r="M944" s="149"/>
      <c r="N944" s="149"/>
      <c r="O944" s="188"/>
      <c r="P944" s="189"/>
      <c r="Q944" s="116"/>
      <c r="R944" s="116"/>
      <c r="S944" s="116"/>
      <c r="T944" s="116"/>
      <c r="U944" s="116"/>
      <c r="V944" s="116"/>
      <c r="W944" s="116"/>
      <c r="X944" s="116"/>
      <c r="Y944" s="116"/>
      <c r="Z944" s="116"/>
    </row>
    <row r="945" hidden="1">
      <c r="A945" s="126" t="s">
        <v>13</v>
      </c>
      <c r="B945" s="190" t="s">
        <v>606</v>
      </c>
      <c r="C945" s="191" t="s">
        <v>1041</v>
      </c>
      <c r="D945" s="149" t="s">
        <v>797</v>
      </c>
      <c r="E945" s="149"/>
      <c r="F945" s="149" t="s">
        <v>955</v>
      </c>
      <c r="G945" s="149"/>
      <c r="H945" s="149"/>
      <c r="I945" s="149"/>
      <c r="J945" s="149"/>
      <c r="K945" s="128">
        <f>$M$932*'Electricity EFs'!B14</f>
        <v>0.1338451484</v>
      </c>
      <c r="L945" s="149"/>
      <c r="M945" s="149"/>
      <c r="N945" s="149"/>
      <c r="O945" s="188"/>
      <c r="P945" s="189"/>
      <c r="Q945" s="116"/>
      <c r="R945" s="116"/>
      <c r="S945" s="116"/>
      <c r="T945" s="116"/>
      <c r="U945" s="116"/>
      <c r="V945" s="116"/>
      <c r="W945" s="116"/>
      <c r="X945" s="116"/>
      <c r="Y945" s="116"/>
      <c r="Z945" s="116"/>
    </row>
    <row r="946" hidden="1">
      <c r="A946" s="149" t="s">
        <v>943</v>
      </c>
      <c r="B946" s="190" t="s">
        <v>606</v>
      </c>
      <c r="C946" s="191" t="s">
        <v>625</v>
      </c>
      <c r="D946" s="149" t="s">
        <v>797</v>
      </c>
      <c r="E946" s="184" t="s">
        <v>1044</v>
      </c>
      <c r="F946" s="149" t="s">
        <v>955</v>
      </c>
      <c r="G946" s="149" t="s">
        <v>995</v>
      </c>
      <c r="H946" s="149">
        <v>1.0</v>
      </c>
      <c r="I946" s="149" t="s">
        <v>941</v>
      </c>
      <c r="J946" s="184" t="s">
        <v>942</v>
      </c>
      <c r="K946" s="143"/>
      <c r="L946" s="149"/>
      <c r="M946" s="149">
        <v>0.13</v>
      </c>
      <c r="N946" s="149" t="s">
        <v>944</v>
      </c>
      <c r="O946" s="125" t="s">
        <v>996</v>
      </c>
      <c r="P946" s="192" t="s">
        <v>1045</v>
      </c>
      <c r="Q946" s="116"/>
      <c r="R946" s="116"/>
      <c r="S946" s="116"/>
      <c r="T946" s="116"/>
      <c r="U946" s="116"/>
      <c r="V946" s="116"/>
      <c r="W946" s="116"/>
      <c r="X946" s="116"/>
      <c r="Y946" s="116"/>
      <c r="Z946" s="116"/>
    </row>
    <row r="947" hidden="1">
      <c r="A947" s="126" t="s">
        <v>98</v>
      </c>
      <c r="B947" s="190" t="s">
        <v>606</v>
      </c>
      <c r="C947" s="191" t="s">
        <v>625</v>
      </c>
      <c r="D947" s="149" t="s">
        <v>797</v>
      </c>
      <c r="E947" s="149"/>
      <c r="F947" s="149" t="s">
        <v>955</v>
      </c>
      <c r="G947" s="149"/>
      <c r="H947" s="149"/>
      <c r="I947" s="149"/>
      <c r="J947" s="149"/>
      <c r="K947" s="128">
        <f>$M$946*'Electricity EFs'!B2</f>
        <v>0.108614134</v>
      </c>
      <c r="L947" s="149"/>
      <c r="M947" s="149"/>
      <c r="N947" s="149"/>
      <c r="O947" s="188"/>
      <c r="P947" s="189"/>
      <c r="Q947" s="116"/>
      <c r="R947" s="116"/>
      <c r="S947" s="116"/>
      <c r="T947" s="116"/>
      <c r="U947" s="116"/>
      <c r="V947" s="116"/>
      <c r="W947" s="116"/>
      <c r="X947" s="116"/>
      <c r="Y947" s="116"/>
      <c r="Z947" s="116"/>
    </row>
    <row r="948" hidden="1">
      <c r="A948" s="126" t="s">
        <v>816</v>
      </c>
      <c r="B948" s="190" t="s">
        <v>606</v>
      </c>
      <c r="C948" s="191" t="s">
        <v>625</v>
      </c>
      <c r="D948" s="149" t="s">
        <v>797</v>
      </c>
      <c r="E948" s="149"/>
      <c r="F948" s="149" t="s">
        <v>955</v>
      </c>
      <c r="G948" s="149"/>
      <c r="H948" s="149"/>
      <c r="I948" s="149"/>
      <c r="J948" s="149"/>
      <c r="K948" s="128">
        <f>$M$946*'Electricity EFs'!B3</f>
        <v>0.08180661261</v>
      </c>
      <c r="L948" s="149"/>
      <c r="M948" s="149"/>
      <c r="N948" s="149"/>
      <c r="O948" s="188"/>
      <c r="P948" s="189"/>
      <c r="Q948" s="116"/>
      <c r="R948" s="116"/>
      <c r="S948" s="116"/>
      <c r="T948" s="116"/>
      <c r="U948" s="116"/>
      <c r="V948" s="116"/>
      <c r="W948" s="116"/>
      <c r="X948" s="116"/>
      <c r="Y948" s="116"/>
      <c r="Z948" s="116"/>
    </row>
    <row r="949" hidden="1">
      <c r="A949" s="126" t="s">
        <v>28</v>
      </c>
      <c r="B949" s="190" t="s">
        <v>606</v>
      </c>
      <c r="C949" s="191" t="s">
        <v>625</v>
      </c>
      <c r="D949" s="149" t="s">
        <v>797</v>
      </c>
      <c r="E949" s="149"/>
      <c r="F949" s="149" t="s">
        <v>955</v>
      </c>
      <c r="G949" s="149"/>
      <c r="H949" s="149"/>
      <c r="I949" s="149"/>
      <c r="J949" s="149"/>
      <c r="K949" s="128">
        <f>$M$946*'Electricity EFs'!B4</f>
        <v>0.08800166073</v>
      </c>
      <c r="L949" s="149"/>
      <c r="M949" s="149"/>
      <c r="N949" s="149"/>
      <c r="O949" s="188"/>
      <c r="P949" s="189"/>
      <c r="Q949" s="116"/>
      <c r="R949" s="116"/>
      <c r="S949" s="116"/>
      <c r="T949" s="116"/>
      <c r="U949" s="116"/>
      <c r="V949" s="116"/>
      <c r="W949" s="116"/>
      <c r="X949" s="116"/>
      <c r="Y949" s="116"/>
      <c r="Z949" s="116"/>
    </row>
    <row r="950" hidden="1">
      <c r="A950" s="126" t="s">
        <v>817</v>
      </c>
      <c r="B950" s="190" t="s">
        <v>606</v>
      </c>
      <c r="C950" s="191" t="s">
        <v>625</v>
      </c>
      <c r="D950" s="149" t="s">
        <v>797</v>
      </c>
      <c r="E950" s="149"/>
      <c r="F950" s="149" t="s">
        <v>955</v>
      </c>
      <c r="G950" s="149"/>
      <c r="H950" s="149"/>
      <c r="I950" s="149"/>
      <c r="J950" s="149"/>
      <c r="K950" s="128">
        <f>$M$946*'Electricity EFs'!B5</f>
        <v>0.08604243064</v>
      </c>
      <c r="L950" s="149"/>
      <c r="M950" s="149"/>
      <c r="N950" s="149"/>
      <c r="O950" s="188"/>
      <c r="P950" s="189"/>
      <c r="Q950" s="116"/>
      <c r="R950" s="116"/>
      <c r="S950" s="116"/>
      <c r="T950" s="116"/>
      <c r="U950" s="116"/>
      <c r="V950" s="116"/>
      <c r="W950" s="116"/>
      <c r="X950" s="116"/>
      <c r="Y950" s="116"/>
      <c r="Z950" s="116"/>
    </row>
    <row r="951" hidden="1">
      <c r="A951" s="126" t="s">
        <v>818</v>
      </c>
      <c r="B951" s="190" t="s">
        <v>606</v>
      </c>
      <c r="C951" s="191" t="s">
        <v>625</v>
      </c>
      <c r="D951" s="149" t="s">
        <v>797</v>
      </c>
      <c r="E951" s="149"/>
      <c r="F951" s="149" t="s">
        <v>955</v>
      </c>
      <c r="G951" s="149"/>
      <c r="H951" s="149"/>
      <c r="I951" s="149"/>
      <c r="J951" s="149"/>
      <c r="K951" s="128">
        <f>$M$946*'Electricity EFs'!B6</f>
        <v>0.01001231433</v>
      </c>
      <c r="L951" s="149"/>
      <c r="M951" s="149"/>
      <c r="N951" s="149"/>
      <c r="O951" s="188"/>
      <c r="P951" s="189"/>
      <c r="Q951" s="116"/>
      <c r="R951" s="116"/>
      <c r="S951" s="116"/>
      <c r="T951" s="116"/>
      <c r="U951" s="116"/>
      <c r="V951" s="116"/>
      <c r="W951" s="116"/>
      <c r="X951" s="116"/>
      <c r="Y951" s="116"/>
      <c r="Z951" s="116"/>
    </row>
    <row r="952" hidden="1">
      <c r="A952" s="126" t="s">
        <v>819</v>
      </c>
      <c r="B952" s="190" t="s">
        <v>606</v>
      </c>
      <c r="C952" s="191" t="s">
        <v>625</v>
      </c>
      <c r="D952" s="149" t="s">
        <v>797</v>
      </c>
      <c r="E952" s="149"/>
      <c r="F952" s="149" t="s">
        <v>955</v>
      </c>
      <c r="G952" s="149"/>
      <c r="H952" s="149"/>
      <c r="I952" s="149"/>
      <c r="J952" s="149"/>
      <c r="K952" s="128">
        <f>$M$946*'Electricity EFs'!B7</f>
        <v>0.05749875984</v>
      </c>
      <c r="L952" s="149"/>
      <c r="M952" s="149"/>
      <c r="N952" s="149"/>
      <c r="O952" s="188"/>
      <c r="P952" s="189"/>
      <c r="Q952" s="116"/>
      <c r="R952" s="116"/>
      <c r="S952" s="116"/>
      <c r="T952" s="116"/>
      <c r="U952" s="116"/>
      <c r="V952" s="116"/>
      <c r="W952" s="116"/>
      <c r="X952" s="116"/>
      <c r="Y952" s="116"/>
      <c r="Z952" s="116"/>
    </row>
    <row r="953" hidden="1">
      <c r="A953" s="126" t="s">
        <v>820</v>
      </c>
      <c r="B953" s="190" t="s">
        <v>606</v>
      </c>
      <c r="C953" s="191" t="s">
        <v>625</v>
      </c>
      <c r="D953" s="149" t="s">
        <v>797</v>
      </c>
      <c r="E953" s="149"/>
      <c r="F953" s="149" t="s">
        <v>955</v>
      </c>
      <c r="G953" s="149"/>
      <c r="H953" s="149"/>
      <c r="I953" s="149"/>
      <c r="J953" s="149"/>
      <c r="K953" s="128">
        <f>$M$946*'Electricity EFs'!B8</f>
        <v>0.1248238906</v>
      </c>
      <c r="L953" s="149"/>
      <c r="M953" s="149"/>
      <c r="N953" s="149"/>
      <c r="O953" s="188"/>
      <c r="P953" s="189"/>
      <c r="Q953" s="116"/>
      <c r="R953" s="116"/>
      <c r="S953" s="116"/>
      <c r="T953" s="116"/>
      <c r="U953" s="116"/>
      <c r="V953" s="116"/>
      <c r="W953" s="116"/>
      <c r="X953" s="116"/>
      <c r="Y953" s="116"/>
      <c r="Z953" s="116"/>
    </row>
    <row r="954" hidden="1">
      <c r="A954" s="126" t="s">
        <v>821</v>
      </c>
      <c r="B954" s="190" t="s">
        <v>606</v>
      </c>
      <c r="C954" s="191" t="s">
        <v>625</v>
      </c>
      <c r="D954" s="149" t="s">
        <v>797</v>
      </c>
      <c r="E954" s="149"/>
      <c r="F954" s="149" t="s">
        <v>955</v>
      </c>
      <c r="G954" s="149"/>
      <c r="H954" s="149"/>
      <c r="I954" s="149"/>
      <c r="J954" s="149"/>
      <c r="K954" s="128">
        <f>$M$946*'Electricity EFs'!B9</f>
        <v>0.02624836283</v>
      </c>
      <c r="L954" s="149"/>
      <c r="M954" s="149"/>
      <c r="N954" s="149"/>
      <c r="O954" s="188"/>
      <c r="P954" s="189"/>
      <c r="Q954" s="116"/>
      <c r="R954" s="116"/>
      <c r="S954" s="116"/>
      <c r="T954" s="116"/>
      <c r="U954" s="116"/>
      <c r="V954" s="116"/>
      <c r="W954" s="116"/>
      <c r="X954" s="116"/>
      <c r="Y954" s="116"/>
      <c r="Z954" s="116"/>
    </row>
    <row r="955" hidden="1">
      <c r="A955" s="126" t="s">
        <v>822</v>
      </c>
      <c r="B955" s="190" t="s">
        <v>606</v>
      </c>
      <c r="C955" s="191" t="s">
        <v>625</v>
      </c>
      <c r="D955" s="149" t="s">
        <v>797</v>
      </c>
      <c r="E955" s="149"/>
      <c r="F955" s="149" t="s">
        <v>955</v>
      </c>
      <c r="G955" s="149"/>
      <c r="H955" s="149"/>
      <c r="I955" s="149"/>
      <c r="J955" s="149"/>
      <c r="K955" s="128">
        <f>$M$946*'Electricity EFs'!B10</f>
        <v>0.1001744733</v>
      </c>
      <c r="L955" s="149"/>
      <c r="M955" s="149"/>
      <c r="N955" s="149"/>
      <c r="O955" s="188"/>
      <c r="P955" s="189"/>
      <c r="Q955" s="116"/>
      <c r="R955" s="116"/>
      <c r="S955" s="116"/>
      <c r="T955" s="116"/>
      <c r="U955" s="116"/>
      <c r="V955" s="116"/>
      <c r="W955" s="116"/>
      <c r="X955" s="116"/>
      <c r="Y955" s="116"/>
      <c r="Z955" s="116"/>
    </row>
    <row r="956" hidden="1">
      <c r="A956" s="126" t="s">
        <v>823</v>
      </c>
      <c r="B956" s="190" t="s">
        <v>606</v>
      </c>
      <c r="C956" s="191" t="s">
        <v>625</v>
      </c>
      <c r="D956" s="149" t="s">
        <v>797</v>
      </c>
      <c r="E956" s="149"/>
      <c r="F956" s="149" t="s">
        <v>955</v>
      </c>
      <c r="G956" s="149"/>
      <c r="H956" s="149"/>
      <c r="I956" s="149"/>
      <c r="J956" s="149"/>
      <c r="K956" s="128">
        <f>$M$946*'Electricity EFs'!B11</f>
        <v>0.06270460405</v>
      </c>
      <c r="L956" s="149"/>
      <c r="M956" s="149"/>
      <c r="N956" s="149"/>
      <c r="O956" s="188"/>
      <c r="P956" s="189"/>
      <c r="Q956" s="116"/>
      <c r="R956" s="116"/>
      <c r="S956" s="116"/>
      <c r="T956" s="116"/>
      <c r="U956" s="116"/>
      <c r="V956" s="116"/>
      <c r="W956" s="116"/>
      <c r="X956" s="116"/>
      <c r="Y956" s="116"/>
      <c r="Z956" s="116"/>
    </row>
    <row r="957" hidden="1">
      <c r="A957" s="126" t="s">
        <v>142</v>
      </c>
      <c r="B957" s="190" t="s">
        <v>606</v>
      </c>
      <c r="C957" s="191" t="s">
        <v>625</v>
      </c>
      <c r="D957" s="149" t="s">
        <v>797</v>
      </c>
      <c r="E957" s="149"/>
      <c r="F957" s="149" t="s">
        <v>955</v>
      </c>
      <c r="G957" s="149"/>
      <c r="H957" s="149"/>
      <c r="I957" s="149"/>
      <c r="J957" s="149"/>
      <c r="K957" s="128">
        <f>$M$946*'Electricity EFs'!B12</f>
        <v>0.1868914807</v>
      </c>
      <c r="L957" s="149"/>
      <c r="M957" s="149"/>
      <c r="N957" s="149"/>
      <c r="O957" s="188"/>
      <c r="P957" s="189"/>
      <c r="Q957" s="116"/>
      <c r="R957" s="116"/>
      <c r="S957" s="116"/>
      <c r="T957" s="116"/>
      <c r="U957" s="116"/>
      <c r="V957" s="116"/>
      <c r="W957" s="116"/>
      <c r="X957" s="116"/>
      <c r="Y957" s="116"/>
      <c r="Z957" s="116"/>
    </row>
    <row r="958" hidden="1">
      <c r="A958" s="126" t="s">
        <v>824</v>
      </c>
      <c r="B958" s="190" t="s">
        <v>606</v>
      </c>
      <c r="C958" s="191" t="s">
        <v>625</v>
      </c>
      <c r="D958" s="149" t="s">
        <v>797</v>
      </c>
      <c r="E958" s="149"/>
      <c r="F958" s="149" t="s">
        <v>955</v>
      </c>
      <c r="G958" s="149"/>
      <c r="H958" s="149"/>
      <c r="I958" s="149"/>
      <c r="J958" s="149"/>
      <c r="K958" s="128">
        <f>$M$946*'Electricity EFs'!B13</f>
        <v>0.03646329034</v>
      </c>
      <c r="L958" s="149"/>
      <c r="M958" s="149"/>
      <c r="N958" s="149"/>
      <c r="O958" s="188"/>
      <c r="P958" s="189"/>
      <c r="Q958" s="116"/>
      <c r="R958" s="116"/>
      <c r="S958" s="116"/>
      <c r="T958" s="116"/>
      <c r="U958" s="116"/>
      <c r="V958" s="116"/>
      <c r="W958" s="116"/>
      <c r="X958" s="116"/>
      <c r="Y958" s="116"/>
      <c r="Z958" s="116"/>
    </row>
    <row r="959" hidden="1">
      <c r="A959" s="126" t="s">
        <v>13</v>
      </c>
      <c r="B959" s="190" t="s">
        <v>606</v>
      </c>
      <c r="C959" s="191" t="s">
        <v>625</v>
      </c>
      <c r="D959" s="149" t="s">
        <v>797</v>
      </c>
      <c r="E959" s="149"/>
      <c r="F959" s="149" t="s">
        <v>955</v>
      </c>
      <c r="G959" s="149"/>
      <c r="H959" s="149"/>
      <c r="I959" s="149"/>
      <c r="J959" s="149"/>
      <c r="K959" s="128">
        <f>$M$946*'Electricity EFs'!B14</f>
        <v>0.1338451484</v>
      </c>
      <c r="L959" s="149"/>
      <c r="M959" s="149"/>
      <c r="N959" s="149"/>
      <c r="O959" s="188"/>
      <c r="P959" s="189"/>
      <c r="Q959" s="116"/>
      <c r="R959" s="116"/>
      <c r="S959" s="116"/>
      <c r="T959" s="116"/>
      <c r="U959" s="116"/>
      <c r="V959" s="116"/>
      <c r="W959" s="116"/>
      <c r="X959" s="116"/>
      <c r="Y959" s="116"/>
      <c r="Z959" s="116"/>
    </row>
    <row r="960" hidden="1">
      <c r="A960" s="149" t="s">
        <v>943</v>
      </c>
      <c r="B960" s="190" t="s">
        <v>606</v>
      </c>
      <c r="C960" s="191" t="s">
        <v>628</v>
      </c>
      <c r="D960" s="149" t="s">
        <v>797</v>
      </c>
      <c r="E960" s="184" t="s">
        <v>1046</v>
      </c>
      <c r="F960" s="149" t="s">
        <v>955</v>
      </c>
      <c r="G960" s="149" t="s">
        <v>995</v>
      </c>
      <c r="H960" s="149">
        <v>1.0</v>
      </c>
      <c r="I960" s="149" t="s">
        <v>941</v>
      </c>
      <c r="J960" s="184" t="s">
        <v>942</v>
      </c>
      <c r="K960" s="143"/>
      <c r="L960" s="149"/>
      <c r="M960" s="149">
        <v>0.13</v>
      </c>
      <c r="N960" s="149" t="s">
        <v>944</v>
      </c>
      <c r="O960" s="125" t="s">
        <v>996</v>
      </c>
      <c r="P960" s="192" t="s">
        <v>1047</v>
      </c>
      <c r="Q960" s="116"/>
      <c r="R960" s="116"/>
      <c r="S960" s="116"/>
      <c r="T960" s="116"/>
      <c r="U960" s="116"/>
      <c r="V960" s="116"/>
      <c r="W960" s="116"/>
      <c r="X960" s="116"/>
      <c r="Y960" s="116"/>
      <c r="Z960" s="116"/>
    </row>
    <row r="961" hidden="1">
      <c r="A961" s="126" t="s">
        <v>98</v>
      </c>
      <c r="B961" s="190" t="s">
        <v>606</v>
      </c>
      <c r="C961" s="191" t="s">
        <v>628</v>
      </c>
      <c r="D961" s="149" t="s">
        <v>797</v>
      </c>
      <c r="E961" s="149"/>
      <c r="F961" s="149" t="s">
        <v>955</v>
      </c>
      <c r="G961" s="149"/>
      <c r="H961" s="149"/>
      <c r="I961" s="149"/>
      <c r="J961" s="149"/>
      <c r="K961" s="128">
        <f>$M$960*'Electricity EFs'!B2</f>
        <v>0.108614134</v>
      </c>
      <c r="L961" s="149"/>
      <c r="M961" s="149"/>
      <c r="N961" s="149"/>
      <c r="O961" s="188"/>
      <c r="P961" s="189"/>
      <c r="Q961" s="116"/>
      <c r="R961" s="116"/>
      <c r="S961" s="116"/>
      <c r="T961" s="116"/>
      <c r="U961" s="116"/>
      <c r="V961" s="116"/>
      <c r="W961" s="116"/>
      <c r="X961" s="116"/>
      <c r="Y961" s="116"/>
      <c r="Z961" s="116"/>
    </row>
    <row r="962" hidden="1">
      <c r="A962" s="126" t="s">
        <v>816</v>
      </c>
      <c r="B962" s="190" t="s">
        <v>606</v>
      </c>
      <c r="C962" s="191" t="s">
        <v>628</v>
      </c>
      <c r="D962" s="149" t="s">
        <v>797</v>
      </c>
      <c r="E962" s="149"/>
      <c r="F962" s="149" t="s">
        <v>955</v>
      </c>
      <c r="G962" s="149"/>
      <c r="H962" s="149"/>
      <c r="I962" s="149"/>
      <c r="J962" s="149"/>
      <c r="K962" s="128">
        <f>$M$960*'Electricity EFs'!B3</f>
        <v>0.08180661261</v>
      </c>
      <c r="L962" s="149"/>
      <c r="M962" s="149"/>
      <c r="N962" s="149"/>
      <c r="O962" s="188"/>
      <c r="P962" s="189"/>
      <c r="Q962" s="116"/>
      <c r="R962" s="116"/>
      <c r="S962" s="116"/>
      <c r="T962" s="116"/>
      <c r="U962" s="116"/>
      <c r="V962" s="116"/>
      <c r="W962" s="116"/>
      <c r="X962" s="116"/>
      <c r="Y962" s="116"/>
      <c r="Z962" s="116"/>
    </row>
    <row r="963" hidden="1">
      <c r="A963" s="126" t="s">
        <v>28</v>
      </c>
      <c r="B963" s="190" t="s">
        <v>606</v>
      </c>
      <c r="C963" s="191" t="s">
        <v>628</v>
      </c>
      <c r="D963" s="149" t="s">
        <v>797</v>
      </c>
      <c r="E963" s="149"/>
      <c r="F963" s="149" t="s">
        <v>955</v>
      </c>
      <c r="G963" s="149"/>
      <c r="H963" s="149"/>
      <c r="I963" s="149"/>
      <c r="J963" s="149"/>
      <c r="K963" s="128">
        <f>$M$960*'Electricity EFs'!B4</f>
        <v>0.08800166073</v>
      </c>
      <c r="L963" s="149"/>
      <c r="M963" s="149"/>
      <c r="N963" s="149"/>
      <c r="O963" s="188"/>
      <c r="P963" s="189"/>
      <c r="Q963" s="116"/>
      <c r="R963" s="116"/>
      <c r="S963" s="116"/>
      <c r="T963" s="116"/>
      <c r="U963" s="116"/>
      <c r="V963" s="116"/>
      <c r="W963" s="116"/>
      <c r="X963" s="116"/>
      <c r="Y963" s="116"/>
      <c r="Z963" s="116"/>
    </row>
    <row r="964" hidden="1">
      <c r="A964" s="126" t="s">
        <v>817</v>
      </c>
      <c r="B964" s="190" t="s">
        <v>606</v>
      </c>
      <c r="C964" s="191" t="s">
        <v>628</v>
      </c>
      <c r="D964" s="149" t="s">
        <v>797</v>
      </c>
      <c r="E964" s="149"/>
      <c r="F964" s="149" t="s">
        <v>955</v>
      </c>
      <c r="G964" s="149"/>
      <c r="H964" s="149"/>
      <c r="I964" s="149"/>
      <c r="J964" s="149"/>
      <c r="K964" s="128">
        <f>$M$960*'Electricity EFs'!B5</f>
        <v>0.08604243064</v>
      </c>
      <c r="L964" s="149"/>
      <c r="M964" s="149"/>
      <c r="N964" s="149"/>
      <c r="O964" s="188"/>
      <c r="P964" s="189"/>
      <c r="Q964" s="116"/>
      <c r="R964" s="116"/>
      <c r="S964" s="116"/>
      <c r="T964" s="116"/>
      <c r="U964" s="116"/>
      <c r="V964" s="116"/>
      <c r="W964" s="116"/>
      <c r="X964" s="116"/>
      <c r="Y964" s="116"/>
      <c r="Z964" s="116"/>
    </row>
    <row r="965" hidden="1">
      <c r="A965" s="126" t="s">
        <v>818</v>
      </c>
      <c r="B965" s="190" t="s">
        <v>606</v>
      </c>
      <c r="C965" s="191" t="s">
        <v>628</v>
      </c>
      <c r="D965" s="149" t="s">
        <v>797</v>
      </c>
      <c r="E965" s="149"/>
      <c r="F965" s="149" t="s">
        <v>955</v>
      </c>
      <c r="G965" s="149"/>
      <c r="H965" s="149"/>
      <c r="I965" s="149"/>
      <c r="J965" s="149"/>
      <c r="K965" s="128">
        <f>$M$960*'Electricity EFs'!B6</f>
        <v>0.01001231433</v>
      </c>
      <c r="L965" s="149"/>
      <c r="M965" s="149"/>
      <c r="N965" s="149"/>
      <c r="O965" s="188"/>
      <c r="P965" s="189"/>
      <c r="Q965" s="116"/>
      <c r="R965" s="116"/>
      <c r="S965" s="116"/>
      <c r="T965" s="116"/>
      <c r="U965" s="116"/>
      <c r="V965" s="116"/>
      <c r="W965" s="116"/>
      <c r="X965" s="116"/>
      <c r="Y965" s="116"/>
      <c r="Z965" s="116"/>
    </row>
    <row r="966" hidden="1">
      <c r="A966" s="126" t="s">
        <v>819</v>
      </c>
      <c r="B966" s="190" t="s">
        <v>606</v>
      </c>
      <c r="C966" s="191" t="s">
        <v>628</v>
      </c>
      <c r="D966" s="149" t="s">
        <v>797</v>
      </c>
      <c r="E966" s="149"/>
      <c r="F966" s="149" t="s">
        <v>955</v>
      </c>
      <c r="G966" s="149"/>
      <c r="H966" s="149"/>
      <c r="I966" s="149"/>
      <c r="J966" s="149"/>
      <c r="K966" s="128">
        <f>$M$960*'Electricity EFs'!B7</f>
        <v>0.05749875984</v>
      </c>
      <c r="L966" s="149"/>
      <c r="M966" s="149"/>
      <c r="N966" s="149"/>
      <c r="O966" s="188"/>
      <c r="P966" s="189"/>
      <c r="Q966" s="116"/>
      <c r="R966" s="116"/>
      <c r="S966" s="116"/>
      <c r="T966" s="116"/>
      <c r="U966" s="116"/>
      <c r="V966" s="116"/>
      <c r="W966" s="116"/>
      <c r="X966" s="116"/>
      <c r="Y966" s="116"/>
      <c r="Z966" s="116"/>
    </row>
    <row r="967" hidden="1">
      <c r="A967" s="126" t="s">
        <v>820</v>
      </c>
      <c r="B967" s="190" t="s">
        <v>606</v>
      </c>
      <c r="C967" s="191" t="s">
        <v>628</v>
      </c>
      <c r="D967" s="149" t="s">
        <v>797</v>
      </c>
      <c r="E967" s="149"/>
      <c r="F967" s="149" t="s">
        <v>955</v>
      </c>
      <c r="G967" s="149"/>
      <c r="H967" s="149"/>
      <c r="I967" s="149"/>
      <c r="J967" s="149"/>
      <c r="K967" s="128">
        <f>$M$960*'Electricity EFs'!B8</f>
        <v>0.1248238906</v>
      </c>
      <c r="L967" s="149"/>
      <c r="M967" s="149"/>
      <c r="N967" s="149"/>
      <c r="O967" s="188"/>
      <c r="P967" s="189"/>
      <c r="Q967" s="116"/>
      <c r="R967" s="116"/>
      <c r="S967" s="116"/>
      <c r="T967" s="116"/>
      <c r="U967" s="116"/>
      <c r="V967" s="116"/>
      <c r="W967" s="116"/>
      <c r="X967" s="116"/>
      <c r="Y967" s="116"/>
      <c r="Z967" s="116"/>
    </row>
    <row r="968" hidden="1">
      <c r="A968" s="126" t="s">
        <v>821</v>
      </c>
      <c r="B968" s="190" t="s">
        <v>606</v>
      </c>
      <c r="C968" s="191" t="s">
        <v>628</v>
      </c>
      <c r="D968" s="149" t="s">
        <v>797</v>
      </c>
      <c r="E968" s="149"/>
      <c r="F968" s="149" t="s">
        <v>955</v>
      </c>
      <c r="G968" s="149"/>
      <c r="H968" s="149"/>
      <c r="I968" s="149"/>
      <c r="J968" s="149"/>
      <c r="K968" s="128">
        <f>$M$960*'Electricity EFs'!B9</f>
        <v>0.02624836283</v>
      </c>
      <c r="L968" s="149"/>
      <c r="M968" s="149"/>
      <c r="N968" s="149"/>
      <c r="O968" s="188"/>
      <c r="P968" s="189"/>
      <c r="Q968" s="116"/>
      <c r="R968" s="116"/>
      <c r="S968" s="116"/>
      <c r="T968" s="116"/>
      <c r="U968" s="116"/>
      <c r="V968" s="116"/>
      <c r="W968" s="116"/>
      <c r="X968" s="116"/>
      <c r="Y968" s="116"/>
      <c r="Z968" s="116"/>
    </row>
    <row r="969" hidden="1">
      <c r="A969" s="126" t="s">
        <v>822</v>
      </c>
      <c r="B969" s="190" t="s">
        <v>606</v>
      </c>
      <c r="C969" s="191" t="s">
        <v>628</v>
      </c>
      <c r="D969" s="149" t="s">
        <v>797</v>
      </c>
      <c r="E969" s="149"/>
      <c r="F969" s="149" t="s">
        <v>955</v>
      </c>
      <c r="G969" s="149"/>
      <c r="H969" s="149"/>
      <c r="I969" s="149"/>
      <c r="J969" s="149"/>
      <c r="K969" s="128">
        <f>$M$960*'Electricity EFs'!B10</f>
        <v>0.1001744733</v>
      </c>
      <c r="L969" s="149"/>
      <c r="M969" s="149"/>
      <c r="N969" s="149"/>
      <c r="O969" s="188"/>
      <c r="P969" s="189"/>
      <c r="Q969" s="116"/>
      <c r="R969" s="116"/>
      <c r="S969" s="116"/>
      <c r="T969" s="116"/>
      <c r="U969" s="116"/>
      <c r="V969" s="116"/>
      <c r="W969" s="116"/>
      <c r="X969" s="116"/>
      <c r="Y969" s="116"/>
      <c r="Z969" s="116"/>
    </row>
    <row r="970" hidden="1">
      <c r="A970" s="126" t="s">
        <v>823</v>
      </c>
      <c r="B970" s="190" t="s">
        <v>606</v>
      </c>
      <c r="C970" s="191" t="s">
        <v>628</v>
      </c>
      <c r="D970" s="149" t="s">
        <v>797</v>
      </c>
      <c r="E970" s="149"/>
      <c r="F970" s="149" t="s">
        <v>955</v>
      </c>
      <c r="G970" s="149"/>
      <c r="H970" s="149"/>
      <c r="I970" s="149"/>
      <c r="J970" s="149"/>
      <c r="K970" s="128">
        <f>$M$960*'Electricity EFs'!B11</f>
        <v>0.06270460405</v>
      </c>
      <c r="L970" s="149"/>
      <c r="M970" s="149"/>
      <c r="N970" s="149"/>
      <c r="O970" s="188"/>
      <c r="P970" s="189"/>
      <c r="Q970" s="116"/>
      <c r="R970" s="116"/>
      <c r="S970" s="116"/>
      <c r="T970" s="116"/>
      <c r="U970" s="116"/>
      <c r="V970" s="116"/>
      <c r="W970" s="116"/>
      <c r="X970" s="116"/>
      <c r="Y970" s="116"/>
      <c r="Z970" s="116"/>
    </row>
    <row r="971" hidden="1">
      <c r="A971" s="126" t="s">
        <v>142</v>
      </c>
      <c r="B971" s="190" t="s">
        <v>606</v>
      </c>
      <c r="C971" s="191" t="s">
        <v>628</v>
      </c>
      <c r="D971" s="149" t="s">
        <v>797</v>
      </c>
      <c r="E971" s="149"/>
      <c r="F971" s="149" t="s">
        <v>955</v>
      </c>
      <c r="G971" s="149"/>
      <c r="H971" s="149"/>
      <c r="I971" s="149"/>
      <c r="J971" s="149"/>
      <c r="K971" s="128">
        <f>$M$960*'Electricity EFs'!B12</f>
        <v>0.1868914807</v>
      </c>
      <c r="L971" s="149"/>
      <c r="M971" s="149"/>
      <c r="N971" s="149"/>
      <c r="O971" s="188"/>
      <c r="P971" s="189"/>
      <c r="Q971" s="116"/>
      <c r="R971" s="116"/>
      <c r="S971" s="116"/>
      <c r="T971" s="116"/>
      <c r="U971" s="116"/>
      <c r="V971" s="116"/>
      <c r="W971" s="116"/>
      <c r="X971" s="116"/>
      <c r="Y971" s="116"/>
      <c r="Z971" s="116"/>
    </row>
    <row r="972" hidden="1">
      <c r="A972" s="126" t="s">
        <v>824</v>
      </c>
      <c r="B972" s="190" t="s">
        <v>606</v>
      </c>
      <c r="C972" s="191" t="s">
        <v>628</v>
      </c>
      <c r="D972" s="149" t="s">
        <v>797</v>
      </c>
      <c r="E972" s="149"/>
      <c r="F972" s="149" t="s">
        <v>955</v>
      </c>
      <c r="G972" s="149"/>
      <c r="H972" s="149"/>
      <c r="I972" s="149"/>
      <c r="J972" s="149"/>
      <c r="K972" s="128">
        <f>$M$960*'Electricity EFs'!B13</f>
        <v>0.03646329034</v>
      </c>
      <c r="L972" s="149"/>
      <c r="M972" s="149"/>
      <c r="N972" s="149"/>
      <c r="O972" s="188"/>
      <c r="P972" s="189"/>
      <c r="Q972" s="116"/>
      <c r="R972" s="116"/>
      <c r="S972" s="116"/>
      <c r="T972" s="116"/>
      <c r="U972" s="116"/>
      <c r="V972" s="116"/>
      <c r="W972" s="116"/>
      <c r="X972" s="116"/>
      <c r="Y972" s="116"/>
      <c r="Z972" s="116"/>
    </row>
    <row r="973" hidden="1">
      <c r="A973" s="126" t="s">
        <v>13</v>
      </c>
      <c r="B973" s="190" t="s">
        <v>606</v>
      </c>
      <c r="C973" s="191" t="s">
        <v>628</v>
      </c>
      <c r="D973" s="149" t="s">
        <v>797</v>
      </c>
      <c r="E973" s="149"/>
      <c r="F973" s="149" t="s">
        <v>955</v>
      </c>
      <c r="G973" s="149"/>
      <c r="H973" s="149"/>
      <c r="I973" s="149"/>
      <c r="J973" s="149"/>
      <c r="K973" s="128">
        <f>$M$960*'Electricity EFs'!B14</f>
        <v>0.1338451484</v>
      </c>
      <c r="L973" s="149"/>
      <c r="M973" s="149"/>
      <c r="N973" s="149"/>
      <c r="O973" s="188"/>
      <c r="P973" s="189"/>
      <c r="Q973" s="116"/>
      <c r="R973" s="116"/>
      <c r="S973" s="116"/>
      <c r="T973" s="116"/>
      <c r="U973" s="116"/>
      <c r="V973" s="116"/>
      <c r="W973" s="116"/>
      <c r="X973" s="116"/>
      <c r="Y973" s="116"/>
      <c r="Z973" s="116"/>
    </row>
    <row r="974" hidden="1">
      <c r="A974" s="149" t="s">
        <v>943</v>
      </c>
      <c r="B974" s="190" t="s">
        <v>606</v>
      </c>
      <c r="C974" s="191" t="s">
        <v>631</v>
      </c>
      <c r="D974" s="149" t="s">
        <v>797</v>
      </c>
      <c r="E974" s="184" t="s">
        <v>1048</v>
      </c>
      <c r="F974" s="149" t="s">
        <v>955</v>
      </c>
      <c r="G974" s="149" t="s">
        <v>995</v>
      </c>
      <c r="H974" s="149">
        <v>1.0</v>
      </c>
      <c r="I974" s="149" t="s">
        <v>941</v>
      </c>
      <c r="J974" s="184" t="s">
        <v>942</v>
      </c>
      <c r="K974" s="143"/>
      <c r="L974" s="149"/>
      <c r="M974" s="149">
        <v>0.13</v>
      </c>
      <c r="N974" s="149" t="s">
        <v>944</v>
      </c>
      <c r="O974" s="125" t="s">
        <v>996</v>
      </c>
      <c r="P974" s="192" t="s">
        <v>1049</v>
      </c>
      <c r="Q974" s="116"/>
      <c r="R974" s="116"/>
      <c r="S974" s="116"/>
      <c r="T974" s="116"/>
      <c r="U974" s="116"/>
      <c r="V974" s="116"/>
      <c r="W974" s="116"/>
      <c r="X974" s="116"/>
      <c r="Y974" s="116"/>
      <c r="Z974" s="116"/>
    </row>
    <row r="975" hidden="1">
      <c r="A975" s="126" t="s">
        <v>98</v>
      </c>
      <c r="B975" s="190" t="s">
        <v>606</v>
      </c>
      <c r="C975" s="191" t="s">
        <v>631</v>
      </c>
      <c r="D975" s="149" t="s">
        <v>797</v>
      </c>
      <c r="E975" s="149"/>
      <c r="F975" s="149" t="s">
        <v>955</v>
      </c>
      <c r="G975" s="149"/>
      <c r="H975" s="149"/>
      <c r="I975" s="149"/>
      <c r="J975" s="149"/>
      <c r="K975" s="128">
        <f>$M$974*'Electricity EFs'!B2</f>
        <v>0.108614134</v>
      </c>
      <c r="L975" s="149"/>
      <c r="M975" s="149"/>
      <c r="N975" s="149"/>
      <c r="O975" s="188"/>
      <c r="P975" s="189"/>
      <c r="Q975" s="116"/>
      <c r="R975" s="116"/>
      <c r="S975" s="116"/>
      <c r="T975" s="116"/>
      <c r="U975" s="116"/>
      <c r="V975" s="116"/>
      <c r="W975" s="116"/>
      <c r="X975" s="116"/>
      <c r="Y975" s="116"/>
      <c r="Z975" s="116"/>
    </row>
    <row r="976" hidden="1">
      <c r="A976" s="126" t="s">
        <v>816</v>
      </c>
      <c r="B976" s="190" t="s">
        <v>606</v>
      </c>
      <c r="C976" s="191" t="s">
        <v>631</v>
      </c>
      <c r="D976" s="149" t="s">
        <v>797</v>
      </c>
      <c r="E976" s="149"/>
      <c r="F976" s="149" t="s">
        <v>955</v>
      </c>
      <c r="G976" s="149"/>
      <c r="H976" s="149"/>
      <c r="I976" s="149"/>
      <c r="J976" s="149"/>
      <c r="K976" s="128">
        <f>$M$974*'Electricity EFs'!B3</f>
        <v>0.08180661261</v>
      </c>
      <c r="L976" s="149"/>
      <c r="M976" s="149"/>
      <c r="N976" s="149"/>
      <c r="O976" s="188"/>
      <c r="P976" s="189"/>
      <c r="Q976" s="116"/>
      <c r="R976" s="116"/>
      <c r="S976" s="116"/>
      <c r="T976" s="116"/>
      <c r="U976" s="116"/>
      <c r="V976" s="116"/>
      <c r="W976" s="116"/>
      <c r="X976" s="116"/>
      <c r="Y976" s="116"/>
      <c r="Z976" s="116"/>
    </row>
    <row r="977" hidden="1">
      <c r="A977" s="126" t="s">
        <v>28</v>
      </c>
      <c r="B977" s="190" t="s">
        <v>606</v>
      </c>
      <c r="C977" s="191" t="s">
        <v>631</v>
      </c>
      <c r="D977" s="149" t="s">
        <v>797</v>
      </c>
      <c r="E977" s="149"/>
      <c r="F977" s="149" t="s">
        <v>955</v>
      </c>
      <c r="G977" s="149"/>
      <c r="H977" s="149"/>
      <c r="I977" s="149"/>
      <c r="J977" s="149"/>
      <c r="K977" s="128">
        <f>$M$974*'Electricity EFs'!B4</f>
        <v>0.08800166073</v>
      </c>
      <c r="L977" s="149"/>
      <c r="M977" s="149"/>
      <c r="N977" s="149"/>
      <c r="O977" s="188"/>
      <c r="P977" s="189"/>
      <c r="Q977" s="116"/>
      <c r="R977" s="116"/>
      <c r="S977" s="116"/>
      <c r="T977" s="116"/>
      <c r="U977" s="116"/>
      <c r="V977" s="116"/>
      <c r="W977" s="116"/>
      <c r="X977" s="116"/>
      <c r="Y977" s="116"/>
      <c r="Z977" s="116"/>
    </row>
    <row r="978" hidden="1">
      <c r="A978" s="126" t="s">
        <v>817</v>
      </c>
      <c r="B978" s="190" t="s">
        <v>606</v>
      </c>
      <c r="C978" s="191" t="s">
        <v>631</v>
      </c>
      <c r="D978" s="149" t="s">
        <v>797</v>
      </c>
      <c r="E978" s="149"/>
      <c r="F978" s="149" t="s">
        <v>955</v>
      </c>
      <c r="G978" s="149"/>
      <c r="H978" s="149"/>
      <c r="I978" s="149"/>
      <c r="J978" s="149"/>
      <c r="K978" s="128">
        <f>$M$974*'Electricity EFs'!B5</f>
        <v>0.08604243064</v>
      </c>
      <c r="L978" s="149"/>
      <c r="M978" s="149"/>
      <c r="N978" s="149"/>
      <c r="O978" s="188"/>
      <c r="P978" s="189"/>
      <c r="Q978" s="116"/>
      <c r="R978" s="116"/>
      <c r="S978" s="116"/>
      <c r="T978" s="116"/>
      <c r="U978" s="116"/>
      <c r="V978" s="116"/>
      <c r="W978" s="116"/>
      <c r="X978" s="116"/>
      <c r="Y978" s="116"/>
      <c r="Z978" s="116"/>
    </row>
    <row r="979" hidden="1">
      <c r="A979" s="126" t="s">
        <v>818</v>
      </c>
      <c r="B979" s="190" t="s">
        <v>606</v>
      </c>
      <c r="C979" s="191" t="s">
        <v>631</v>
      </c>
      <c r="D979" s="149" t="s">
        <v>797</v>
      </c>
      <c r="E979" s="149"/>
      <c r="F979" s="149" t="s">
        <v>955</v>
      </c>
      <c r="G979" s="149"/>
      <c r="H979" s="149"/>
      <c r="I979" s="149"/>
      <c r="J979" s="149"/>
      <c r="K979" s="128">
        <f>$M$974*'Electricity EFs'!B6</f>
        <v>0.01001231433</v>
      </c>
      <c r="L979" s="149"/>
      <c r="M979" s="149"/>
      <c r="N979" s="149"/>
      <c r="O979" s="188"/>
      <c r="P979" s="189"/>
      <c r="Q979" s="116"/>
      <c r="R979" s="116"/>
      <c r="S979" s="116"/>
      <c r="T979" s="116"/>
      <c r="U979" s="116"/>
      <c r="V979" s="116"/>
      <c r="W979" s="116"/>
      <c r="X979" s="116"/>
      <c r="Y979" s="116"/>
      <c r="Z979" s="116"/>
    </row>
    <row r="980" hidden="1">
      <c r="A980" s="126" t="s">
        <v>819</v>
      </c>
      <c r="B980" s="190" t="s">
        <v>606</v>
      </c>
      <c r="C980" s="191" t="s">
        <v>631</v>
      </c>
      <c r="D980" s="149" t="s">
        <v>797</v>
      </c>
      <c r="E980" s="149"/>
      <c r="F980" s="149" t="s">
        <v>955</v>
      </c>
      <c r="G980" s="149"/>
      <c r="H980" s="149"/>
      <c r="I980" s="149"/>
      <c r="J980" s="149"/>
      <c r="K980" s="128">
        <f>$M$974*'Electricity EFs'!B7</f>
        <v>0.05749875984</v>
      </c>
      <c r="L980" s="149"/>
      <c r="M980" s="149"/>
      <c r="N980" s="149"/>
      <c r="O980" s="188"/>
      <c r="P980" s="189"/>
      <c r="Q980" s="116"/>
      <c r="R980" s="116"/>
      <c r="S980" s="116"/>
      <c r="T980" s="116"/>
      <c r="U980" s="116"/>
      <c r="V980" s="116"/>
      <c r="W980" s="116"/>
      <c r="X980" s="116"/>
      <c r="Y980" s="116"/>
      <c r="Z980" s="116"/>
    </row>
    <row r="981" hidden="1">
      <c r="A981" s="126" t="s">
        <v>820</v>
      </c>
      <c r="B981" s="190" t="s">
        <v>606</v>
      </c>
      <c r="C981" s="191" t="s">
        <v>631</v>
      </c>
      <c r="D981" s="149" t="s">
        <v>797</v>
      </c>
      <c r="E981" s="149"/>
      <c r="F981" s="149" t="s">
        <v>955</v>
      </c>
      <c r="G981" s="149"/>
      <c r="H981" s="149"/>
      <c r="I981" s="149"/>
      <c r="J981" s="149"/>
      <c r="K981" s="128">
        <f>$M$974*'Electricity EFs'!B8</f>
        <v>0.1248238906</v>
      </c>
      <c r="L981" s="149"/>
      <c r="M981" s="149"/>
      <c r="N981" s="149"/>
      <c r="O981" s="188"/>
      <c r="P981" s="189"/>
      <c r="Q981" s="116"/>
      <c r="R981" s="116"/>
      <c r="S981" s="116"/>
      <c r="T981" s="116"/>
      <c r="U981" s="116"/>
      <c r="V981" s="116"/>
      <c r="W981" s="116"/>
      <c r="X981" s="116"/>
      <c r="Y981" s="116"/>
      <c r="Z981" s="116"/>
    </row>
    <row r="982" hidden="1">
      <c r="A982" s="126" t="s">
        <v>821</v>
      </c>
      <c r="B982" s="190" t="s">
        <v>606</v>
      </c>
      <c r="C982" s="191" t="s">
        <v>631</v>
      </c>
      <c r="D982" s="149" t="s">
        <v>797</v>
      </c>
      <c r="E982" s="149"/>
      <c r="F982" s="149" t="s">
        <v>955</v>
      </c>
      <c r="G982" s="149"/>
      <c r="H982" s="149"/>
      <c r="I982" s="149"/>
      <c r="J982" s="149"/>
      <c r="K982" s="128">
        <f>$M$974*'Electricity EFs'!B9</f>
        <v>0.02624836283</v>
      </c>
      <c r="L982" s="149"/>
      <c r="M982" s="149"/>
      <c r="N982" s="149"/>
      <c r="O982" s="188"/>
      <c r="P982" s="189"/>
      <c r="Q982" s="116"/>
      <c r="R982" s="116"/>
      <c r="S982" s="116"/>
      <c r="T982" s="116"/>
      <c r="U982" s="116"/>
      <c r="V982" s="116"/>
      <c r="W982" s="116"/>
      <c r="X982" s="116"/>
      <c r="Y982" s="116"/>
      <c r="Z982" s="116"/>
    </row>
    <row r="983" hidden="1">
      <c r="A983" s="126" t="s">
        <v>822</v>
      </c>
      <c r="B983" s="190" t="s">
        <v>606</v>
      </c>
      <c r="C983" s="191" t="s">
        <v>631</v>
      </c>
      <c r="D983" s="149" t="s">
        <v>797</v>
      </c>
      <c r="E983" s="149"/>
      <c r="F983" s="149" t="s">
        <v>955</v>
      </c>
      <c r="G983" s="149"/>
      <c r="H983" s="149"/>
      <c r="I983" s="149"/>
      <c r="J983" s="149"/>
      <c r="K983" s="128">
        <f>$M$974*'Electricity EFs'!B10</f>
        <v>0.1001744733</v>
      </c>
      <c r="L983" s="149"/>
      <c r="M983" s="149"/>
      <c r="N983" s="149"/>
      <c r="O983" s="188"/>
      <c r="P983" s="189"/>
      <c r="Q983" s="116"/>
      <c r="R983" s="116"/>
      <c r="S983" s="116"/>
      <c r="T983" s="116"/>
      <c r="U983" s="116"/>
      <c r="V983" s="116"/>
      <c r="W983" s="116"/>
      <c r="X983" s="116"/>
      <c r="Y983" s="116"/>
      <c r="Z983" s="116"/>
    </row>
    <row r="984" hidden="1">
      <c r="A984" s="126" t="s">
        <v>823</v>
      </c>
      <c r="B984" s="190" t="s">
        <v>606</v>
      </c>
      <c r="C984" s="191" t="s">
        <v>631</v>
      </c>
      <c r="D984" s="149" t="s">
        <v>797</v>
      </c>
      <c r="E984" s="149"/>
      <c r="F984" s="149" t="s">
        <v>955</v>
      </c>
      <c r="G984" s="149"/>
      <c r="H984" s="149"/>
      <c r="I984" s="149"/>
      <c r="J984" s="149"/>
      <c r="K984" s="128">
        <f>$M$974*'Electricity EFs'!B11</f>
        <v>0.06270460405</v>
      </c>
      <c r="L984" s="149"/>
      <c r="M984" s="149"/>
      <c r="N984" s="149"/>
      <c r="O984" s="188"/>
      <c r="P984" s="189"/>
      <c r="Q984" s="116"/>
      <c r="R984" s="116"/>
      <c r="S984" s="116"/>
      <c r="T984" s="116"/>
      <c r="U984" s="116"/>
      <c r="V984" s="116"/>
      <c r="W984" s="116"/>
      <c r="X984" s="116"/>
      <c r="Y984" s="116"/>
      <c r="Z984" s="116"/>
    </row>
    <row r="985" hidden="1">
      <c r="A985" s="126" t="s">
        <v>142</v>
      </c>
      <c r="B985" s="190" t="s">
        <v>606</v>
      </c>
      <c r="C985" s="191" t="s">
        <v>631</v>
      </c>
      <c r="D985" s="149" t="s">
        <v>797</v>
      </c>
      <c r="E985" s="149"/>
      <c r="F985" s="149" t="s">
        <v>955</v>
      </c>
      <c r="G985" s="149"/>
      <c r="H985" s="149"/>
      <c r="I985" s="149"/>
      <c r="J985" s="149"/>
      <c r="K985" s="128">
        <f>$M$974*'Electricity EFs'!B12</f>
        <v>0.1868914807</v>
      </c>
      <c r="L985" s="149"/>
      <c r="M985" s="149"/>
      <c r="N985" s="149"/>
      <c r="O985" s="188"/>
      <c r="P985" s="189"/>
      <c r="Q985" s="116"/>
      <c r="R985" s="116"/>
      <c r="S985" s="116"/>
      <c r="T985" s="116"/>
      <c r="U985" s="116"/>
      <c r="V985" s="116"/>
      <c r="W985" s="116"/>
      <c r="X985" s="116"/>
      <c r="Y985" s="116"/>
      <c r="Z985" s="116"/>
    </row>
    <row r="986" hidden="1">
      <c r="A986" s="126" t="s">
        <v>824</v>
      </c>
      <c r="B986" s="190" t="s">
        <v>606</v>
      </c>
      <c r="C986" s="191" t="s">
        <v>631</v>
      </c>
      <c r="D986" s="149" t="s">
        <v>797</v>
      </c>
      <c r="E986" s="149"/>
      <c r="F986" s="149" t="s">
        <v>955</v>
      </c>
      <c r="G986" s="149"/>
      <c r="H986" s="149"/>
      <c r="I986" s="149"/>
      <c r="J986" s="149"/>
      <c r="K986" s="128">
        <f>$M$974*'Electricity EFs'!B13</f>
        <v>0.03646329034</v>
      </c>
      <c r="L986" s="149"/>
      <c r="M986" s="149"/>
      <c r="N986" s="149"/>
      <c r="O986" s="188"/>
      <c r="P986" s="189"/>
      <c r="Q986" s="116"/>
      <c r="R986" s="116"/>
      <c r="S986" s="116"/>
      <c r="T986" s="116"/>
      <c r="U986" s="116"/>
      <c r="V986" s="116"/>
      <c r="W986" s="116"/>
      <c r="X986" s="116"/>
      <c r="Y986" s="116"/>
      <c r="Z986" s="116"/>
    </row>
    <row r="987" hidden="1">
      <c r="A987" s="126" t="s">
        <v>13</v>
      </c>
      <c r="B987" s="190" t="s">
        <v>606</v>
      </c>
      <c r="C987" s="191" t="s">
        <v>631</v>
      </c>
      <c r="D987" s="149" t="s">
        <v>797</v>
      </c>
      <c r="E987" s="149"/>
      <c r="F987" s="149" t="s">
        <v>955</v>
      </c>
      <c r="G987" s="149"/>
      <c r="H987" s="149"/>
      <c r="I987" s="149"/>
      <c r="J987" s="149"/>
      <c r="K987" s="128">
        <f>$M$974*'Electricity EFs'!B14</f>
        <v>0.1338451484</v>
      </c>
      <c r="L987" s="149"/>
      <c r="M987" s="149"/>
      <c r="N987" s="149"/>
      <c r="O987" s="188"/>
      <c r="P987" s="189"/>
      <c r="Q987" s="116"/>
      <c r="R987" s="116"/>
      <c r="S987" s="116"/>
      <c r="T987" s="116"/>
      <c r="U987" s="116"/>
      <c r="V987" s="116"/>
      <c r="W987" s="116"/>
      <c r="X987" s="116"/>
      <c r="Y987" s="116"/>
      <c r="Z987" s="116"/>
    </row>
    <row r="988" hidden="1">
      <c r="A988" s="149" t="s">
        <v>943</v>
      </c>
      <c r="B988" s="190" t="s">
        <v>606</v>
      </c>
      <c r="C988" s="191" t="s">
        <v>635</v>
      </c>
      <c r="D988" s="149" t="s">
        <v>797</v>
      </c>
      <c r="E988" s="184" t="s">
        <v>1050</v>
      </c>
      <c r="F988" s="149" t="s">
        <v>955</v>
      </c>
      <c r="G988" s="149" t="s">
        <v>995</v>
      </c>
      <c r="H988" s="149">
        <v>1.0</v>
      </c>
      <c r="I988" s="149" t="s">
        <v>941</v>
      </c>
      <c r="J988" s="184" t="s">
        <v>942</v>
      </c>
      <c r="K988" s="143"/>
      <c r="L988" s="149"/>
      <c r="M988" s="149">
        <v>0.13</v>
      </c>
      <c r="N988" s="149" t="s">
        <v>944</v>
      </c>
      <c r="O988" s="125" t="s">
        <v>996</v>
      </c>
      <c r="P988" s="192" t="s">
        <v>1051</v>
      </c>
      <c r="Q988" s="116"/>
      <c r="R988" s="116"/>
      <c r="S988" s="116"/>
      <c r="T988" s="116"/>
      <c r="U988" s="116"/>
      <c r="V988" s="116"/>
      <c r="W988" s="116"/>
      <c r="X988" s="116"/>
      <c r="Y988" s="116"/>
      <c r="Z988" s="116"/>
    </row>
    <row r="989" hidden="1">
      <c r="A989" s="126" t="s">
        <v>98</v>
      </c>
      <c r="B989" s="190" t="s">
        <v>606</v>
      </c>
      <c r="C989" s="191" t="s">
        <v>635</v>
      </c>
      <c r="D989" s="149" t="s">
        <v>797</v>
      </c>
      <c r="E989" s="149"/>
      <c r="F989" s="149" t="s">
        <v>955</v>
      </c>
      <c r="G989" s="149"/>
      <c r="H989" s="149"/>
      <c r="I989" s="149"/>
      <c r="J989" s="149"/>
      <c r="K989" s="128">
        <f>$M$988*'Electricity EFs'!B2</f>
        <v>0.108614134</v>
      </c>
      <c r="L989" s="149"/>
      <c r="M989" s="149"/>
      <c r="N989" s="149"/>
      <c r="O989" s="188"/>
      <c r="P989" s="189"/>
      <c r="Q989" s="116"/>
      <c r="R989" s="116"/>
      <c r="S989" s="116"/>
      <c r="T989" s="116"/>
      <c r="U989" s="116"/>
      <c r="V989" s="116"/>
      <c r="W989" s="116"/>
      <c r="X989" s="116"/>
      <c r="Y989" s="116"/>
      <c r="Z989" s="116"/>
    </row>
    <row r="990" hidden="1">
      <c r="A990" s="126" t="s">
        <v>816</v>
      </c>
      <c r="B990" s="190" t="s">
        <v>606</v>
      </c>
      <c r="C990" s="191" t="s">
        <v>635</v>
      </c>
      <c r="D990" s="149" t="s">
        <v>797</v>
      </c>
      <c r="E990" s="149"/>
      <c r="F990" s="149" t="s">
        <v>955</v>
      </c>
      <c r="G990" s="149"/>
      <c r="H990" s="149"/>
      <c r="I990" s="149"/>
      <c r="J990" s="149"/>
      <c r="K990" s="128">
        <f>$M$988*'Electricity EFs'!B3</f>
        <v>0.08180661261</v>
      </c>
      <c r="L990" s="149"/>
      <c r="M990" s="149"/>
      <c r="N990" s="149"/>
      <c r="O990" s="188"/>
      <c r="P990" s="189"/>
      <c r="Q990" s="116"/>
      <c r="R990" s="116"/>
      <c r="S990" s="116"/>
      <c r="T990" s="116"/>
      <c r="U990" s="116"/>
      <c r="V990" s="116"/>
      <c r="W990" s="116"/>
      <c r="X990" s="116"/>
      <c r="Y990" s="116"/>
      <c r="Z990" s="116"/>
    </row>
    <row r="991" hidden="1">
      <c r="A991" s="126" t="s">
        <v>28</v>
      </c>
      <c r="B991" s="190" t="s">
        <v>606</v>
      </c>
      <c r="C991" s="191" t="s">
        <v>635</v>
      </c>
      <c r="D991" s="149" t="s">
        <v>797</v>
      </c>
      <c r="E991" s="149"/>
      <c r="F991" s="149" t="s">
        <v>955</v>
      </c>
      <c r="G991" s="149"/>
      <c r="H991" s="149"/>
      <c r="I991" s="149"/>
      <c r="J991" s="149"/>
      <c r="K991" s="128">
        <f>$M$988*'Electricity EFs'!B4</f>
        <v>0.08800166073</v>
      </c>
      <c r="L991" s="149"/>
      <c r="M991" s="149"/>
      <c r="N991" s="149"/>
      <c r="O991" s="188"/>
      <c r="P991" s="189"/>
      <c r="Q991" s="116"/>
      <c r="R991" s="116"/>
      <c r="S991" s="116"/>
      <c r="T991" s="116"/>
      <c r="U991" s="116"/>
      <c r="V991" s="116"/>
      <c r="W991" s="116"/>
      <c r="X991" s="116"/>
      <c r="Y991" s="116"/>
      <c r="Z991" s="116"/>
    </row>
    <row r="992" hidden="1">
      <c r="A992" s="126" t="s">
        <v>817</v>
      </c>
      <c r="B992" s="190" t="s">
        <v>606</v>
      </c>
      <c r="C992" s="191" t="s">
        <v>635</v>
      </c>
      <c r="D992" s="149" t="s">
        <v>797</v>
      </c>
      <c r="E992" s="149"/>
      <c r="F992" s="149" t="s">
        <v>955</v>
      </c>
      <c r="G992" s="149"/>
      <c r="H992" s="149"/>
      <c r="I992" s="149"/>
      <c r="J992" s="149"/>
      <c r="K992" s="128">
        <f>$M$988*'Electricity EFs'!B5</f>
        <v>0.08604243064</v>
      </c>
      <c r="L992" s="149"/>
      <c r="M992" s="149"/>
      <c r="N992" s="149"/>
      <c r="O992" s="188"/>
      <c r="P992" s="189"/>
      <c r="Q992" s="116"/>
      <c r="R992" s="116"/>
      <c r="S992" s="116"/>
      <c r="T992" s="116"/>
      <c r="U992" s="116"/>
      <c r="V992" s="116"/>
      <c r="W992" s="116"/>
      <c r="X992" s="116"/>
      <c r="Y992" s="116"/>
      <c r="Z992" s="116"/>
    </row>
    <row r="993" hidden="1">
      <c r="A993" s="126" t="s">
        <v>818</v>
      </c>
      <c r="B993" s="190" t="s">
        <v>606</v>
      </c>
      <c r="C993" s="191" t="s">
        <v>635</v>
      </c>
      <c r="D993" s="149" t="s">
        <v>797</v>
      </c>
      <c r="E993" s="149"/>
      <c r="F993" s="149" t="s">
        <v>955</v>
      </c>
      <c r="G993" s="149"/>
      <c r="H993" s="149"/>
      <c r="I993" s="149"/>
      <c r="J993" s="149"/>
      <c r="K993" s="128">
        <f>$M$988*'Electricity EFs'!B6</f>
        <v>0.01001231433</v>
      </c>
      <c r="L993" s="149"/>
      <c r="M993" s="149"/>
      <c r="N993" s="149"/>
      <c r="O993" s="188"/>
      <c r="P993" s="189"/>
      <c r="Q993" s="116"/>
      <c r="R993" s="116"/>
      <c r="S993" s="116"/>
      <c r="T993" s="116"/>
      <c r="U993" s="116"/>
      <c r="V993" s="116"/>
      <c r="W993" s="116"/>
      <c r="X993" s="116"/>
      <c r="Y993" s="116"/>
      <c r="Z993" s="116"/>
    </row>
    <row r="994" hidden="1">
      <c r="A994" s="126" t="s">
        <v>819</v>
      </c>
      <c r="B994" s="190" t="s">
        <v>606</v>
      </c>
      <c r="C994" s="191" t="s">
        <v>635</v>
      </c>
      <c r="D994" s="149" t="s">
        <v>797</v>
      </c>
      <c r="E994" s="149"/>
      <c r="F994" s="149" t="s">
        <v>955</v>
      </c>
      <c r="G994" s="149"/>
      <c r="H994" s="149"/>
      <c r="I994" s="149"/>
      <c r="J994" s="149"/>
      <c r="K994" s="128">
        <f>$M$988*'Electricity EFs'!B7</f>
        <v>0.05749875984</v>
      </c>
      <c r="L994" s="149"/>
      <c r="M994" s="149"/>
      <c r="N994" s="149"/>
      <c r="O994" s="188"/>
      <c r="P994" s="189"/>
      <c r="Q994" s="116"/>
      <c r="R994" s="116"/>
      <c r="S994" s="116"/>
      <c r="T994" s="116"/>
      <c r="U994" s="116"/>
      <c r="V994" s="116"/>
      <c r="W994" s="116"/>
      <c r="X994" s="116"/>
      <c r="Y994" s="116"/>
      <c r="Z994" s="116"/>
    </row>
    <row r="995" hidden="1">
      <c r="A995" s="126" t="s">
        <v>820</v>
      </c>
      <c r="B995" s="190" t="s">
        <v>606</v>
      </c>
      <c r="C995" s="191" t="s">
        <v>635</v>
      </c>
      <c r="D995" s="149" t="s">
        <v>797</v>
      </c>
      <c r="E995" s="149"/>
      <c r="F995" s="149" t="s">
        <v>955</v>
      </c>
      <c r="G995" s="149"/>
      <c r="H995" s="149"/>
      <c r="I995" s="149"/>
      <c r="J995" s="149"/>
      <c r="K995" s="128">
        <f>$M$988*'Electricity EFs'!B8</f>
        <v>0.1248238906</v>
      </c>
      <c r="L995" s="149"/>
      <c r="M995" s="149"/>
      <c r="N995" s="149"/>
      <c r="O995" s="188"/>
      <c r="P995" s="189"/>
      <c r="Q995" s="116"/>
      <c r="R995" s="116"/>
      <c r="S995" s="116"/>
      <c r="T995" s="116"/>
      <c r="U995" s="116"/>
      <c r="V995" s="116"/>
      <c r="W995" s="116"/>
      <c r="X995" s="116"/>
      <c r="Y995" s="116"/>
      <c r="Z995" s="116"/>
    </row>
    <row r="996" hidden="1">
      <c r="A996" s="126" t="s">
        <v>821</v>
      </c>
      <c r="B996" s="190" t="s">
        <v>606</v>
      </c>
      <c r="C996" s="191" t="s">
        <v>635</v>
      </c>
      <c r="D996" s="149" t="s">
        <v>797</v>
      </c>
      <c r="E996" s="149"/>
      <c r="F996" s="149" t="s">
        <v>955</v>
      </c>
      <c r="G996" s="149"/>
      <c r="H996" s="149"/>
      <c r="I996" s="149"/>
      <c r="J996" s="149"/>
      <c r="K996" s="128">
        <f>$M$988*'Electricity EFs'!B9</f>
        <v>0.02624836283</v>
      </c>
      <c r="L996" s="149"/>
      <c r="M996" s="149"/>
      <c r="N996" s="149"/>
      <c r="O996" s="188"/>
      <c r="P996" s="189"/>
      <c r="Q996" s="116"/>
      <c r="R996" s="116"/>
      <c r="S996" s="116"/>
      <c r="T996" s="116"/>
      <c r="U996" s="116"/>
      <c r="V996" s="116"/>
      <c r="W996" s="116"/>
      <c r="X996" s="116"/>
      <c r="Y996" s="116"/>
      <c r="Z996" s="116"/>
    </row>
    <row r="997" hidden="1">
      <c r="A997" s="126" t="s">
        <v>822</v>
      </c>
      <c r="B997" s="190" t="s">
        <v>606</v>
      </c>
      <c r="C997" s="191" t="s">
        <v>635</v>
      </c>
      <c r="D997" s="149" t="s">
        <v>797</v>
      </c>
      <c r="E997" s="149"/>
      <c r="F997" s="149" t="s">
        <v>955</v>
      </c>
      <c r="G997" s="149"/>
      <c r="H997" s="149"/>
      <c r="I997" s="149"/>
      <c r="J997" s="149"/>
      <c r="K997" s="128">
        <f>$M$988*'Electricity EFs'!B10</f>
        <v>0.1001744733</v>
      </c>
      <c r="L997" s="149"/>
      <c r="M997" s="149"/>
      <c r="N997" s="149"/>
      <c r="O997" s="188"/>
      <c r="P997" s="189"/>
      <c r="Q997" s="116"/>
      <c r="R997" s="116"/>
      <c r="S997" s="116"/>
      <c r="T997" s="116"/>
      <c r="U997" s="116"/>
      <c r="V997" s="116"/>
      <c r="W997" s="116"/>
      <c r="X997" s="116"/>
      <c r="Y997" s="116"/>
      <c r="Z997" s="116"/>
    </row>
    <row r="998" hidden="1">
      <c r="A998" s="126" t="s">
        <v>823</v>
      </c>
      <c r="B998" s="190" t="s">
        <v>606</v>
      </c>
      <c r="C998" s="191" t="s">
        <v>635</v>
      </c>
      <c r="D998" s="149" t="s">
        <v>797</v>
      </c>
      <c r="E998" s="149"/>
      <c r="F998" s="149" t="s">
        <v>955</v>
      </c>
      <c r="G998" s="149"/>
      <c r="H998" s="149"/>
      <c r="I998" s="149"/>
      <c r="J998" s="149"/>
      <c r="K998" s="128">
        <f>$M$988*'Electricity EFs'!B11</f>
        <v>0.06270460405</v>
      </c>
      <c r="L998" s="149"/>
      <c r="M998" s="149"/>
      <c r="N998" s="149"/>
      <c r="O998" s="188"/>
      <c r="P998" s="189"/>
      <c r="Q998" s="116"/>
      <c r="R998" s="116"/>
      <c r="S998" s="116"/>
      <c r="T998" s="116"/>
      <c r="U998" s="116"/>
      <c r="V998" s="116"/>
      <c r="W998" s="116"/>
      <c r="X998" s="116"/>
      <c r="Y998" s="116"/>
      <c r="Z998" s="116"/>
    </row>
    <row r="999" hidden="1">
      <c r="A999" s="126" t="s">
        <v>142</v>
      </c>
      <c r="B999" s="190" t="s">
        <v>606</v>
      </c>
      <c r="C999" s="191" t="s">
        <v>635</v>
      </c>
      <c r="D999" s="149" t="s">
        <v>797</v>
      </c>
      <c r="E999" s="149"/>
      <c r="F999" s="149" t="s">
        <v>955</v>
      </c>
      <c r="G999" s="149"/>
      <c r="H999" s="149"/>
      <c r="I999" s="149"/>
      <c r="J999" s="149"/>
      <c r="K999" s="128">
        <f>$M$988*'Electricity EFs'!B12</f>
        <v>0.1868914807</v>
      </c>
      <c r="L999" s="149"/>
      <c r="M999" s="149"/>
      <c r="N999" s="149"/>
      <c r="O999" s="188"/>
      <c r="P999" s="189"/>
      <c r="Q999" s="116"/>
      <c r="R999" s="116"/>
      <c r="S999" s="116"/>
      <c r="T999" s="116"/>
      <c r="U999" s="116"/>
      <c r="V999" s="116"/>
      <c r="W999" s="116"/>
      <c r="X999" s="116"/>
      <c r="Y999" s="116"/>
      <c r="Z999" s="116"/>
    </row>
    <row r="1000" hidden="1">
      <c r="A1000" s="126" t="s">
        <v>824</v>
      </c>
      <c r="B1000" s="190" t="s">
        <v>606</v>
      </c>
      <c r="C1000" s="191" t="s">
        <v>635</v>
      </c>
      <c r="D1000" s="149" t="s">
        <v>797</v>
      </c>
      <c r="E1000" s="149"/>
      <c r="F1000" s="149" t="s">
        <v>955</v>
      </c>
      <c r="G1000" s="149"/>
      <c r="H1000" s="149"/>
      <c r="I1000" s="149"/>
      <c r="J1000" s="149"/>
      <c r="K1000" s="128">
        <f>$M$988*'Electricity EFs'!B13</f>
        <v>0.03646329034</v>
      </c>
      <c r="L1000" s="149"/>
      <c r="M1000" s="149"/>
      <c r="N1000" s="149"/>
      <c r="O1000" s="188"/>
      <c r="P1000" s="189"/>
      <c r="Q1000" s="116"/>
      <c r="R1000" s="116"/>
      <c r="S1000" s="116"/>
      <c r="T1000" s="116"/>
      <c r="U1000" s="116"/>
      <c r="V1000" s="116"/>
      <c r="W1000" s="116"/>
      <c r="X1000" s="116"/>
      <c r="Y1000" s="116"/>
      <c r="Z1000" s="116"/>
    </row>
    <row r="1001" hidden="1">
      <c r="A1001" s="126" t="s">
        <v>13</v>
      </c>
      <c r="B1001" s="190" t="s">
        <v>606</v>
      </c>
      <c r="C1001" s="191" t="s">
        <v>635</v>
      </c>
      <c r="D1001" s="149" t="s">
        <v>797</v>
      </c>
      <c r="E1001" s="149"/>
      <c r="F1001" s="149" t="s">
        <v>955</v>
      </c>
      <c r="G1001" s="149"/>
      <c r="H1001" s="149"/>
      <c r="I1001" s="149"/>
      <c r="J1001" s="149"/>
      <c r="K1001" s="143"/>
      <c r="L1001" s="149"/>
      <c r="M1001" s="149"/>
      <c r="N1001" s="149"/>
      <c r="O1001" s="188"/>
      <c r="P1001" s="189"/>
      <c r="Q1001" s="116"/>
      <c r="R1001" s="116"/>
      <c r="S1001" s="116"/>
      <c r="T1001" s="116"/>
      <c r="U1001" s="116"/>
      <c r="V1001" s="116"/>
      <c r="W1001" s="116"/>
      <c r="X1001" s="116"/>
      <c r="Y1001" s="116"/>
      <c r="Z1001" s="116"/>
    </row>
    <row r="1002" hidden="1">
      <c r="A1002" s="149" t="s">
        <v>943</v>
      </c>
      <c r="B1002" s="190" t="s">
        <v>606</v>
      </c>
      <c r="C1002" s="191" t="s">
        <v>639</v>
      </c>
      <c r="D1002" s="149" t="s">
        <v>797</v>
      </c>
      <c r="E1002" s="184" t="s">
        <v>1052</v>
      </c>
      <c r="F1002" s="149" t="s">
        <v>955</v>
      </c>
      <c r="G1002" s="149" t="s">
        <v>995</v>
      </c>
      <c r="H1002" s="149">
        <v>1.0</v>
      </c>
      <c r="I1002" s="149" t="s">
        <v>941</v>
      </c>
      <c r="J1002" s="184" t="s">
        <v>942</v>
      </c>
      <c r="K1002" s="143"/>
      <c r="L1002" s="149"/>
      <c r="M1002" s="149">
        <v>0.13</v>
      </c>
      <c r="N1002" s="149" t="s">
        <v>944</v>
      </c>
      <c r="O1002" s="125" t="s">
        <v>996</v>
      </c>
      <c r="P1002" s="192" t="s">
        <v>1053</v>
      </c>
      <c r="Q1002" s="116"/>
      <c r="R1002" s="116"/>
      <c r="S1002" s="116"/>
      <c r="T1002" s="116"/>
      <c r="U1002" s="116"/>
      <c r="V1002" s="116"/>
      <c r="W1002" s="116"/>
      <c r="X1002" s="116"/>
      <c r="Y1002" s="116"/>
      <c r="Z1002" s="116"/>
    </row>
    <row r="1003" hidden="1">
      <c r="A1003" s="126" t="s">
        <v>98</v>
      </c>
      <c r="B1003" s="190" t="s">
        <v>606</v>
      </c>
      <c r="C1003" s="191" t="s">
        <v>639</v>
      </c>
      <c r="D1003" s="149" t="s">
        <v>797</v>
      </c>
      <c r="E1003" s="149"/>
      <c r="F1003" s="149" t="s">
        <v>955</v>
      </c>
      <c r="G1003" s="149"/>
      <c r="H1003" s="149"/>
      <c r="I1003" s="149"/>
      <c r="J1003" s="149"/>
      <c r="K1003" s="128">
        <f>$M$1002*'Electricity EFs'!B2</f>
        <v>0.108614134</v>
      </c>
      <c r="L1003" s="149"/>
      <c r="M1003" s="149"/>
      <c r="N1003" s="149"/>
      <c r="O1003" s="188"/>
      <c r="P1003" s="189"/>
      <c r="Q1003" s="116"/>
      <c r="R1003" s="116"/>
      <c r="S1003" s="116"/>
      <c r="T1003" s="116"/>
      <c r="U1003" s="116"/>
      <c r="V1003" s="116"/>
      <c r="W1003" s="116"/>
      <c r="X1003" s="116"/>
      <c r="Y1003" s="116"/>
      <c r="Z1003" s="116"/>
    </row>
    <row r="1004" hidden="1">
      <c r="A1004" s="126" t="s">
        <v>816</v>
      </c>
      <c r="B1004" s="190" t="s">
        <v>606</v>
      </c>
      <c r="C1004" s="191" t="s">
        <v>639</v>
      </c>
      <c r="D1004" s="149" t="s">
        <v>797</v>
      </c>
      <c r="E1004" s="149"/>
      <c r="F1004" s="149" t="s">
        <v>955</v>
      </c>
      <c r="G1004" s="149"/>
      <c r="H1004" s="149"/>
      <c r="I1004" s="149"/>
      <c r="J1004" s="149"/>
      <c r="K1004" s="128">
        <f>$M$1002*'Electricity EFs'!B3</f>
        <v>0.08180661261</v>
      </c>
      <c r="L1004" s="149"/>
      <c r="M1004" s="149"/>
      <c r="N1004" s="149"/>
      <c r="O1004" s="188"/>
      <c r="P1004" s="189"/>
      <c r="Q1004" s="116"/>
      <c r="R1004" s="116"/>
      <c r="S1004" s="116"/>
      <c r="T1004" s="116"/>
      <c r="U1004" s="116"/>
      <c r="V1004" s="116"/>
      <c r="W1004" s="116"/>
      <c r="X1004" s="116"/>
      <c r="Y1004" s="116"/>
      <c r="Z1004" s="116"/>
    </row>
    <row r="1005" hidden="1">
      <c r="A1005" s="126" t="s">
        <v>28</v>
      </c>
      <c r="B1005" s="190" t="s">
        <v>606</v>
      </c>
      <c r="C1005" s="191" t="s">
        <v>639</v>
      </c>
      <c r="D1005" s="149" t="s">
        <v>797</v>
      </c>
      <c r="E1005" s="149"/>
      <c r="F1005" s="149" t="s">
        <v>955</v>
      </c>
      <c r="G1005" s="149"/>
      <c r="H1005" s="149"/>
      <c r="I1005" s="149"/>
      <c r="J1005" s="149"/>
      <c r="K1005" s="128">
        <f>$M$1002*'Electricity EFs'!B4</f>
        <v>0.08800166073</v>
      </c>
      <c r="L1005" s="149"/>
      <c r="M1005" s="149"/>
      <c r="N1005" s="149"/>
      <c r="O1005" s="188"/>
      <c r="P1005" s="189"/>
      <c r="Q1005" s="116"/>
      <c r="R1005" s="116"/>
      <c r="S1005" s="116"/>
      <c r="T1005" s="116"/>
      <c r="U1005" s="116"/>
      <c r="V1005" s="116"/>
      <c r="W1005" s="116"/>
      <c r="X1005" s="116"/>
      <c r="Y1005" s="116"/>
      <c r="Z1005" s="116"/>
    </row>
    <row r="1006" hidden="1">
      <c r="A1006" s="126" t="s">
        <v>817</v>
      </c>
      <c r="B1006" s="190" t="s">
        <v>606</v>
      </c>
      <c r="C1006" s="191" t="s">
        <v>639</v>
      </c>
      <c r="D1006" s="149" t="s">
        <v>797</v>
      </c>
      <c r="E1006" s="149"/>
      <c r="F1006" s="149" t="s">
        <v>955</v>
      </c>
      <c r="G1006" s="149"/>
      <c r="H1006" s="149"/>
      <c r="I1006" s="149"/>
      <c r="J1006" s="149"/>
      <c r="K1006" s="128">
        <f>$M$1002*'Electricity EFs'!B5</f>
        <v>0.08604243064</v>
      </c>
      <c r="L1006" s="149"/>
      <c r="M1006" s="149"/>
      <c r="N1006" s="149"/>
      <c r="O1006" s="188"/>
      <c r="P1006" s="189"/>
      <c r="Q1006" s="116"/>
      <c r="R1006" s="116"/>
      <c r="S1006" s="116"/>
      <c r="T1006" s="116"/>
      <c r="U1006" s="116"/>
      <c r="V1006" s="116"/>
      <c r="W1006" s="116"/>
      <c r="X1006" s="116"/>
      <c r="Y1006" s="116"/>
      <c r="Z1006" s="116"/>
    </row>
    <row r="1007" hidden="1">
      <c r="A1007" s="126" t="s">
        <v>818</v>
      </c>
      <c r="B1007" s="190" t="s">
        <v>606</v>
      </c>
      <c r="C1007" s="191" t="s">
        <v>639</v>
      </c>
      <c r="D1007" s="149" t="s">
        <v>797</v>
      </c>
      <c r="E1007" s="149"/>
      <c r="F1007" s="149" t="s">
        <v>955</v>
      </c>
      <c r="G1007" s="149"/>
      <c r="H1007" s="149"/>
      <c r="I1007" s="149"/>
      <c r="J1007" s="149"/>
      <c r="K1007" s="128">
        <f>$M$1002*'Electricity EFs'!B6</f>
        <v>0.01001231433</v>
      </c>
      <c r="L1007" s="149"/>
      <c r="M1007" s="149"/>
      <c r="N1007" s="149"/>
      <c r="O1007" s="188"/>
      <c r="P1007" s="189"/>
      <c r="Q1007" s="116"/>
      <c r="R1007" s="116"/>
      <c r="S1007" s="116"/>
      <c r="T1007" s="116"/>
      <c r="U1007" s="116"/>
      <c r="V1007" s="116"/>
      <c r="W1007" s="116"/>
      <c r="X1007" s="116"/>
      <c r="Y1007" s="116"/>
      <c r="Z1007" s="116"/>
    </row>
    <row r="1008" hidden="1">
      <c r="A1008" s="126" t="s">
        <v>819</v>
      </c>
      <c r="B1008" s="190" t="s">
        <v>606</v>
      </c>
      <c r="C1008" s="191" t="s">
        <v>639</v>
      </c>
      <c r="D1008" s="149" t="s">
        <v>797</v>
      </c>
      <c r="E1008" s="149"/>
      <c r="F1008" s="149" t="s">
        <v>955</v>
      </c>
      <c r="G1008" s="149"/>
      <c r="H1008" s="149"/>
      <c r="I1008" s="149"/>
      <c r="J1008" s="149"/>
      <c r="K1008" s="128">
        <f>$M$1002*'Electricity EFs'!B7</f>
        <v>0.05749875984</v>
      </c>
      <c r="L1008" s="149"/>
      <c r="M1008" s="149"/>
      <c r="N1008" s="149"/>
      <c r="O1008" s="188"/>
      <c r="P1008" s="189"/>
      <c r="Q1008" s="116"/>
      <c r="R1008" s="116"/>
      <c r="S1008" s="116"/>
      <c r="T1008" s="116"/>
      <c r="U1008" s="116"/>
      <c r="V1008" s="116"/>
      <c r="W1008" s="116"/>
      <c r="X1008" s="116"/>
      <c r="Y1008" s="116"/>
      <c r="Z1008" s="116"/>
    </row>
    <row r="1009" hidden="1">
      <c r="A1009" s="126" t="s">
        <v>820</v>
      </c>
      <c r="B1009" s="190" t="s">
        <v>606</v>
      </c>
      <c r="C1009" s="191" t="s">
        <v>639</v>
      </c>
      <c r="D1009" s="149" t="s">
        <v>797</v>
      </c>
      <c r="E1009" s="149"/>
      <c r="F1009" s="149" t="s">
        <v>955</v>
      </c>
      <c r="G1009" s="149"/>
      <c r="H1009" s="149"/>
      <c r="I1009" s="149"/>
      <c r="J1009" s="149"/>
      <c r="K1009" s="128">
        <f>$M$1002*'Electricity EFs'!B8</f>
        <v>0.1248238906</v>
      </c>
      <c r="L1009" s="149"/>
      <c r="M1009" s="149"/>
      <c r="N1009" s="149"/>
      <c r="O1009" s="188"/>
      <c r="P1009" s="189"/>
      <c r="Q1009" s="116"/>
      <c r="R1009" s="116"/>
      <c r="S1009" s="116"/>
      <c r="T1009" s="116"/>
      <c r="U1009" s="116"/>
      <c r="V1009" s="116"/>
      <c r="W1009" s="116"/>
      <c r="X1009" s="116"/>
      <c r="Y1009" s="116"/>
      <c r="Z1009" s="116"/>
    </row>
    <row r="1010" hidden="1">
      <c r="A1010" s="126" t="s">
        <v>821</v>
      </c>
      <c r="B1010" s="190" t="s">
        <v>606</v>
      </c>
      <c r="C1010" s="191" t="s">
        <v>639</v>
      </c>
      <c r="D1010" s="149" t="s">
        <v>797</v>
      </c>
      <c r="E1010" s="149"/>
      <c r="F1010" s="149" t="s">
        <v>955</v>
      </c>
      <c r="G1010" s="149"/>
      <c r="H1010" s="149"/>
      <c r="I1010" s="149"/>
      <c r="J1010" s="149"/>
      <c r="K1010" s="128">
        <f>$M$1002*'Electricity EFs'!B9</f>
        <v>0.02624836283</v>
      </c>
      <c r="L1010" s="149"/>
      <c r="M1010" s="149"/>
      <c r="N1010" s="149"/>
      <c r="O1010" s="188"/>
      <c r="P1010" s="189"/>
      <c r="Q1010" s="116"/>
      <c r="R1010" s="116"/>
      <c r="S1010" s="116"/>
      <c r="T1010" s="116"/>
      <c r="U1010" s="116"/>
      <c r="V1010" s="116"/>
      <c r="W1010" s="116"/>
      <c r="X1010" s="116"/>
      <c r="Y1010" s="116"/>
      <c r="Z1010" s="116"/>
    </row>
    <row r="1011" hidden="1">
      <c r="A1011" s="126" t="s">
        <v>822</v>
      </c>
      <c r="B1011" s="190" t="s">
        <v>606</v>
      </c>
      <c r="C1011" s="191" t="s">
        <v>639</v>
      </c>
      <c r="D1011" s="149" t="s">
        <v>797</v>
      </c>
      <c r="E1011" s="149"/>
      <c r="F1011" s="149" t="s">
        <v>955</v>
      </c>
      <c r="G1011" s="149"/>
      <c r="H1011" s="149"/>
      <c r="I1011" s="149"/>
      <c r="J1011" s="149"/>
      <c r="K1011" s="128">
        <f>$M$1002*'Electricity EFs'!B10</f>
        <v>0.1001744733</v>
      </c>
      <c r="L1011" s="149"/>
      <c r="M1011" s="149"/>
      <c r="N1011" s="149"/>
      <c r="O1011" s="188"/>
      <c r="P1011" s="189"/>
      <c r="Q1011" s="116"/>
      <c r="R1011" s="116"/>
      <c r="S1011" s="116"/>
      <c r="T1011" s="116"/>
      <c r="U1011" s="116"/>
      <c r="V1011" s="116"/>
      <c r="W1011" s="116"/>
      <c r="X1011" s="116"/>
      <c r="Y1011" s="116"/>
      <c r="Z1011" s="116"/>
    </row>
    <row r="1012" hidden="1">
      <c r="A1012" s="126" t="s">
        <v>823</v>
      </c>
      <c r="B1012" s="190" t="s">
        <v>606</v>
      </c>
      <c r="C1012" s="191" t="s">
        <v>639</v>
      </c>
      <c r="D1012" s="149" t="s">
        <v>797</v>
      </c>
      <c r="E1012" s="149"/>
      <c r="F1012" s="149" t="s">
        <v>955</v>
      </c>
      <c r="G1012" s="149"/>
      <c r="H1012" s="149"/>
      <c r="I1012" s="149"/>
      <c r="J1012" s="149"/>
      <c r="K1012" s="128">
        <f>$M$1002*'Electricity EFs'!B11</f>
        <v>0.06270460405</v>
      </c>
      <c r="L1012" s="149"/>
      <c r="M1012" s="149"/>
      <c r="N1012" s="149"/>
      <c r="O1012" s="188"/>
      <c r="P1012" s="189"/>
      <c r="Q1012" s="116"/>
      <c r="R1012" s="116"/>
      <c r="S1012" s="116"/>
      <c r="T1012" s="116"/>
      <c r="U1012" s="116"/>
      <c r="V1012" s="116"/>
      <c r="W1012" s="116"/>
      <c r="X1012" s="116"/>
      <c r="Y1012" s="116"/>
      <c r="Z1012" s="116"/>
    </row>
    <row r="1013" hidden="1">
      <c r="A1013" s="126" t="s">
        <v>142</v>
      </c>
      <c r="B1013" s="190" t="s">
        <v>606</v>
      </c>
      <c r="C1013" s="191" t="s">
        <v>639</v>
      </c>
      <c r="D1013" s="149" t="s">
        <v>797</v>
      </c>
      <c r="E1013" s="149"/>
      <c r="F1013" s="149" t="s">
        <v>955</v>
      </c>
      <c r="G1013" s="149"/>
      <c r="H1013" s="149"/>
      <c r="I1013" s="149"/>
      <c r="J1013" s="149"/>
      <c r="K1013" s="128">
        <f>$M$1002*'Electricity EFs'!B12</f>
        <v>0.1868914807</v>
      </c>
      <c r="L1013" s="149"/>
      <c r="M1013" s="149"/>
      <c r="N1013" s="149"/>
      <c r="O1013" s="188"/>
      <c r="P1013" s="189"/>
      <c r="Q1013" s="116"/>
      <c r="R1013" s="116"/>
      <c r="S1013" s="116"/>
      <c r="T1013" s="116"/>
      <c r="U1013" s="116"/>
      <c r="V1013" s="116"/>
      <c r="W1013" s="116"/>
      <c r="X1013" s="116"/>
      <c r="Y1013" s="116"/>
      <c r="Z1013" s="116"/>
    </row>
    <row r="1014" hidden="1">
      <c r="A1014" s="126" t="s">
        <v>824</v>
      </c>
      <c r="B1014" s="190" t="s">
        <v>606</v>
      </c>
      <c r="C1014" s="191" t="s">
        <v>639</v>
      </c>
      <c r="D1014" s="149" t="s">
        <v>797</v>
      </c>
      <c r="E1014" s="149"/>
      <c r="F1014" s="149" t="s">
        <v>955</v>
      </c>
      <c r="G1014" s="149"/>
      <c r="H1014" s="149"/>
      <c r="I1014" s="149"/>
      <c r="J1014" s="149"/>
      <c r="K1014" s="128">
        <f>$M$1002*'Electricity EFs'!B13</f>
        <v>0.03646329034</v>
      </c>
      <c r="L1014" s="149"/>
      <c r="M1014" s="149"/>
      <c r="N1014" s="149"/>
      <c r="O1014" s="188"/>
      <c r="P1014" s="189"/>
      <c r="Q1014" s="116"/>
      <c r="R1014" s="116"/>
      <c r="S1014" s="116"/>
      <c r="T1014" s="116"/>
      <c r="U1014" s="116"/>
      <c r="V1014" s="116"/>
      <c r="W1014" s="116"/>
      <c r="X1014" s="116"/>
      <c r="Y1014" s="116"/>
      <c r="Z1014" s="116"/>
    </row>
    <row r="1015" hidden="1">
      <c r="A1015" s="126" t="s">
        <v>13</v>
      </c>
      <c r="B1015" s="190" t="s">
        <v>606</v>
      </c>
      <c r="C1015" s="191" t="s">
        <v>639</v>
      </c>
      <c r="D1015" s="149" t="s">
        <v>797</v>
      </c>
      <c r="E1015" s="149"/>
      <c r="F1015" s="149" t="s">
        <v>955</v>
      </c>
      <c r="G1015" s="149"/>
      <c r="H1015" s="149"/>
      <c r="I1015" s="149"/>
      <c r="J1015" s="149"/>
      <c r="K1015" s="128">
        <f>$M$1002*'Electricity EFs'!B14</f>
        <v>0.1338451484</v>
      </c>
      <c r="L1015" s="149"/>
      <c r="M1015" s="149"/>
      <c r="N1015" s="149"/>
      <c r="O1015" s="188"/>
      <c r="P1015" s="189"/>
      <c r="Q1015" s="116"/>
      <c r="R1015" s="116"/>
      <c r="S1015" s="116"/>
      <c r="T1015" s="116"/>
      <c r="U1015" s="116"/>
      <c r="V1015" s="116"/>
      <c r="W1015" s="116"/>
      <c r="X1015" s="116"/>
      <c r="Y1015" s="116"/>
      <c r="Z1015" s="116"/>
    </row>
    <row r="1016" hidden="1">
      <c r="A1016" s="149" t="s">
        <v>943</v>
      </c>
      <c r="B1016" s="190" t="s">
        <v>606</v>
      </c>
      <c r="C1016" s="191" t="s">
        <v>643</v>
      </c>
      <c r="D1016" s="149" t="s">
        <v>797</v>
      </c>
      <c r="E1016" s="184" t="s">
        <v>1054</v>
      </c>
      <c r="F1016" s="149" t="s">
        <v>955</v>
      </c>
      <c r="G1016" s="149" t="s">
        <v>995</v>
      </c>
      <c r="H1016" s="149">
        <v>1.0</v>
      </c>
      <c r="I1016" s="149" t="s">
        <v>941</v>
      </c>
      <c r="J1016" s="184" t="s">
        <v>942</v>
      </c>
      <c r="K1016" s="143"/>
      <c r="L1016" s="149"/>
      <c r="M1016" s="149">
        <v>0.13</v>
      </c>
      <c r="N1016" s="149" t="s">
        <v>944</v>
      </c>
      <c r="O1016" s="125" t="s">
        <v>996</v>
      </c>
      <c r="P1016" s="192" t="s">
        <v>1055</v>
      </c>
      <c r="Q1016" s="116"/>
      <c r="R1016" s="116"/>
      <c r="S1016" s="116"/>
      <c r="T1016" s="116"/>
      <c r="U1016" s="116"/>
      <c r="V1016" s="116"/>
      <c r="W1016" s="116"/>
      <c r="X1016" s="116"/>
      <c r="Y1016" s="116"/>
      <c r="Z1016" s="116"/>
    </row>
    <row r="1017" hidden="1">
      <c r="A1017" s="126" t="s">
        <v>98</v>
      </c>
      <c r="B1017" s="190" t="s">
        <v>606</v>
      </c>
      <c r="C1017" s="191" t="s">
        <v>643</v>
      </c>
      <c r="D1017" s="149" t="s">
        <v>797</v>
      </c>
      <c r="E1017" s="149"/>
      <c r="F1017" s="149" t="s">
        <v>955</v>
      </c>
      <c r="G1017" s="149"/>
      <c r="H1017" s="149"/>
      <c r="I1017" s="149"/>
      <c r="J1017" s="149"/>
      <c r="K1017" s="128">
        <f>$M$1016*'Electricity EFs'!B2</f>
        <v>0.108614134</v>
      </c>
      <c r="L1017" s="149"/>
      <c r="M1017" s="149"/>
      <c r="N1017" s="149"/>
      <c r="O1017" s="188"/>
      <c r="P1017" s="189"/>
      <c r="Q1017" s="116"/>
      <c r="R1017" s="116"/>
      <c r="S1017" s="116"/>
      <c r="T1017" s="116"/>
      <c r="U1017" s="116"/>
      <c r="V1017" s="116"/>
      <c r="W1017" s="116"/>
      <c r="X1017" s="116"/>
      <c r="Y1017" s="116"/>
      <c r="Z1017" s="116"/>
    </row>
    <row r="1018" hidden="1">
      <c r="A1018" s="126" t="s">
        <v>816</v>
      </c>
      <c r="B1018" s="190" t="s">
        <v>606</v>
      </c>
      <c r="C1018" s="191" t="s">
        <v>643</v>
      </c>
      <c r="D1018" s="149" t="s">
        <v>797</v>
      </c>
      <c r="E1018" s="149"/>
      <c r="F1018" s="149" t="s">
        <v>955</v>
      </c>
      <c r="G1018" s="149"/>
      <c r="H1018" s="149"/>
      <c r="I1018" s="149"/>
      <c r="J1018" s="149"/>
      <c r="K1018" s="128">
        <f>$M$1016*'Electricity EFs'!B3</f>
        <v>0.08180661261</v>
      </c>
      <c r="L1018" s="149"/>
      <c r="M1018" s="149"/>
      <c r="N1018" s="149"/>
      <c r="O1018" s="188"/>
      <c r="P1018" s="189"/>
      <c r="Q1018" s="116"/>
      <c r="R1018" s="116"/>
      <c r="S1018" s="116"/>
      <c r="T1018" s="116"/>
      <c r="U1018" s="116"/>
      <c r="V1018" s="116"/>
      <c r="W1018" s="116"/>
      <c r="X1018" s="116"/>
      <c r="Y1018" s="116"/>
      <c r="Z1018" s="116"/>
    </row>
    <row r="1019" hidden="1">
      <c r="A1019" s="126" t="s">
        <v>28</v>
      </c>
      <c r="B1019" s="190" t="s">
        <v>606</v>
      </c>
      <c r="C1019" s="191" t="s">
        <v>643</v>
      </c>
      <c r="D1019" s="149" t="s">
        <v>797</v>
      </c>
      <c r="E1019" s="149"/>
      <c r="F1019" s="149" t="s">
        <v>955</v>
      </c>
      <c r="G1019" s="149"/>
      <c r="H1019" s="149"/>
      <c r="I1019" s="149"/>
      <c r="J1019" s="149"/>
      <c r="K1019" s="128">
        <f>$M$1016*'Electricity EFs'!B4</f>
        <v>0.08800166073</v>
      </c>
      <c r="L1019" s="149"/>
      <c r="M1019" s="149"/>
      <c r="N1019" s="149"/>
      <c r="O1019" s="188"/>
      <c r="P1019" s="189"/>
      <c r="Q1019" s="116"/>
      <c r="R1019" s="116"/>
      <c r="S1019" s="116"/>
      <c r="T1019" s="116"/>
      <c r="U1019" s="116"/>
      <c r="V1019" s="116"/>
      <c r="W1019" s="116"/>
      <c r="X1019" s="116"/>
      <c r="Y1019" s="116"/>
      <c r="Z1019" s="116"/>
    </row>
    <row r="1020" hidden="1">
      <c r="A1020" s="126" t="s">
        <v>817</v>
      </c>
      <c r="B1020" s="190" t="s">
        <v>606</v>
      </c>
      <c r="C1020" s="191" t="s">
        <v>643</v>
      </c>
      <c r="D1020" s="149" t="s">
        <v>797</v>
      </c>
      <c r="E1020" s="149"/>
      <c r="F1020" s="149" t="s">
        <v>955</v>
      </c>
      <c r="G1020" s="149"/>
      <c r="H1020" s="149"/>
      <c r="I1020" s="149"/>
      <c r="J1020" s="149"/>
      <c r="K1020" s="128">
        <f>$M$1016*'Electricity EFs'!B5</f>
        <v>0.08604243064</v>
      </c>
      <c r="L1020" s="149"/>
      <c r="M1020" s="149"/>
      <c r="N1020" s="149"/>
      <c r="O1020" s="188"/>
      <c r="P1020" s="189"/>
      <c r="Q1020" s="116"/>
      <c r="R1020" s="116"/>
      <c r="S1020" s="116"/>
      <c r="T1020" s="116"/>
      <c r="U1020" s="116"/>
      <c r="V1020" s="116"/>
      <c r="W1020" s="116"/>
      <c r="X1020" s="116"/>
      <c r="Y1020" s="116"/>
      <c r="Z1020" s="116"/>
    </row>
    <row r="1021" hidden="1">
      <c r="A1021" s="126" t="s">
        <v>818</v>
      </c>
      <c r="B1021" s="190" t="s">
        <v>606</v>
      </c>
      <c r="C1021" s="191" t="s">
        <v>643</v>
      </c>
      <c r="D1021" s="149" t="s">
        <v>797</v>
      </c>
      <c r="E1021" s="149"/>
      <c r="F1021" s="149" t="s">
        <v>955</v>
      </c>
      <c r="G1021" s="149"/>
      <c r="H1021" s="149"/>
      <c r="I1021" s="149"/>
      <c r="J1021" s="149"/>
      <c r="K1021" s="128">
        <f>$M$1016*'Electricity EFs'!B6</f>
        <v>0.01001231433</v>
      </c>
      <c r="L1021" s="149"/>
      <c r="M1021" s="149"/>
      <c r="N1021" s="149"/>
      <c r="O1021" s="188"/>
      <c r="P1021" s="189"/>
      <c r="Q1021" s="116"/>
      <c r="R1021" s="116"/>
      <c r="S1021" s="116"/>
      <c r="T1021" s="116"/>
      <c r="U1021" s="116"/>
      <c r="V1021" s="116"/>
      <c r="W1021" s="116"/>
      <c r="X1021" s="116"/>
      <c r="Y1021" s="116"/>
      <c r="Z1021" s="116"/>
    </row>
    <row r="1022" hidden="1">
      <c r="A1022" s="126" t="s">
        <v>819</v>
      </c>
      <c r="B1022" s="190" t="s">
        <v>606</v>
      </c>
      <c r="C1022" s="191" t="s">
        <v>643</v>
      </c>
      <c r="D1022" s="149" t="s">
        <v>797</v>
      </c>
      <c r="E1022" s="149"/>
      <c r="F1022" s="149" t="s">
        <v>955</v>
      </c>
      <c r="G1022" s="149"/>
      <c r="H1022" s="149"/>
      <c r="I1022" s="149"/>
      <c r="J1022" s="149"/>
      <c r="K1022" s="128">
        <f>$M$1016*'Electricity EFs'!B7</f>
        <v>0.05749875984</v>
      </c>
      <c r="L1022" s="149"/>
      <c r="M1022" s="149"/>
      <c r="N1022" s="149"/>
      <c r="O1022" s="188"/>
      <c r="P1022" s="189"/>
      <c r="Q1022" s="116"/>
      <c r="R1022" s="116"/>
      <c r="S1022" s="116"/>
      <c r="T1022" s="116"/>
      <c r="U1022" s="116"/>
      <c r="V1022" s="116"/>
      <c r="W1022" s="116"/>
      <c r="X1022" s="116"/>
      <c r="Y1022" s="116"/>
      <c r="Z1022" s="116"/>
    </row>
    <row r="1023" hidden="1">
      <c r="A1023" s="126" t="s">
        <v>820</v>
      </c>
      <c r="B1023" s="190" t="s">
        <v>606</v>
      </c>
      <c r="C1023" s="191" t="s">
        <v>643</v>
      </c>
      <c r="D1023" s="149" t="s">
        <v>797</v>
      </c>
      <c r="E1023" s="149"/>
      <c r="F1023" s="149" t="s">
        <v>955</v>
      </c>
      <c r="G1023" s="149"/>
      <c r="H1023" s="149"/>
      <c r="I1023" s="149"/>
      <c r="J1023" s="149"/>
      <c r="K1023" s="128">
        <f>$M$1016*'Electricity EFs'!B8</f>
        <v>0.1248238906</v>
      </c>
      <c r="L1023" s="149"/>
      <c r="M1023" s="149"/>
      <c r="N1023" s="149"/>
      <c r="O1023" s="188"/>
      <c r="P1023" s="189"/>
      <c r="Q1023" s="116"/>
      <c r="R1023" s="116"/>
      <c r="S1023" s="116"/>
      <c r="T1023" s="116"/>
      <c r="U1023" s="116"/>
      <c r="V1023" s="116"/>
      <c r="W1023" s="116"/>
      <c r="X1023" s="116"/>
      <c r="Y1023" s="116"/>
      <c r="Z1023" s="116"/>
    </row>
    <row r="1024" hidden="1">
      <c r="A1024" s="126" t="s">
        <v>821</v>
      </c>
      <c r="B1024" s="190" t="s">
        <v>606</v>
      </c>
      <c r="C1024" s="191" t="s">
        <v>643</v>
      </c>
      <c r="D1024" s="149" t="s">
        <v>797</v>
      </c>
      <c r="E1024" s="149"/>
      <c r="F1024" s="149" t="s">
        <v>955</v>
      </c>
      <c r="G1024" s="149"/>
      <c r="H1024" s="149"/>
      <c r="I1024" s="149"/>
      <c r="J1024" s="149"/>
      <c r="K1024" s="128">
        <f>$M$1016*'Electricity EFs'!B9</f>
        <v>0.02624836283</v>
      </c>
      <c r="L1024" s="149"/>
      <c r="M1024" s="149"/>
      <c r="N1024" s="149"/>
      <c r="O1024" s="188"/>
      <c r="P1024" s="189"/>
      <c r="Q1024" s="116"/>
      <c r="R1024" s="116"/>
      <c r="S1024" s="116"/>
      <c r="T1024" s="116"/>
      <c r="U1024" s="116"/>
      <c r="V1024" s="116"/>
      <c r="W1024" s="116"/>
      <c r="X1024" s="116"/>
      <c r="Y1024" s="116"/>
      <c r="Z1024" s="116"/>
    </row>
    <row r="1025" hidden="1">
      <c r="A1025" s="126" t="s">
        <v>822</v>
      </c>
      <c r="B1025" s="190" t="s">
        <v>606</v>
      </c>
      <c r="C1025" s="191" t="s">
        <v>643</v>
      </c>
      <c r="D1025" s="149" t="s">
        <v>797</v>
      </c>
      <c r="E1025" s="149"/>
      <c r="F1025" s="149" t="s">
        <v>955</v>
      </c>
      <c r="G1025" s="149"/>
      <c r="H1025" s="149"/>
      <c r="I1025" s="149"/>
      <c r="J1025" s="149"/>
      <c r="K1025" s="128">
        <f>$M$1016*'Electricity EFs'!B10</f>
        <v>0.1001744733</v>
      </c>
      <c r="L1025" s="149"/>
      <c r="M1025" s="149"/>
      <c r="N1025" s="149"/>
      <c r="O1025" s="188"/>
      <c r="P1025" s="189"/>
      <c r="Q1025" s="116"/>
      <c r="R1025" s="116"/>
      <c r="S1025" s="116"/>
      <c r="T1025" s="116"/>
      <c r="U1025" s="116"/>
      <c r="V1025" s="116"/>
      <c r="W1025" s="116"/>
      <c r="X1025" s="116"/>
      <c r="Y1025" s="116"/>
      <c r="Z1025" s="116"/>
    </row>
    <row r="1026" hidden="1">
      <c r="A1026" s="126" t="s">
        <v>823</v>
      </c>
      <c r="B1026" s="190" t="s">
        <v>606</v>
      </c>
      <c r="C1026" s="191" t="s">
        <v>643</v>
      </c>
      <c r="D1026" s="149" t="s">
        <v>797</v>
      </c>
      <c r="E1026" s="149"/>
      <c r="F1026" s="149" t="s">
        <v>955</v>
      </c>
      <c r="G1026" s="149"/>
      <c r="H1026" s="149"/>
      <c r="I1026" s="149"/>
      <c r="J1026" s="149"/>
      <c r="K1026" s="128">
        <f>$M$1016*'Electricity EFs'!B11</f>
        <v>0.06270460405</v>
      </c>
      <c r="L1026" s="149"/>
      <c r="M1026" s="149"/>
      <c r="N1026" s="149"/>
      <c r="O1026" s="188"/>
      <c r="P1026" s="189"/>
      <c r="Q1026" s="116"/>
      <c r="R1026" s="116"/>
      <c r="S1026" s="116"/>
      <c r="T1026" s="116"/>
      <c r="U1026" s="116"/>
      <c r="V1026" s="116"/>
      <c r="W1026" s="116"/>
      <c r="X1026" s="116"/>
      <c r="Y1026" s="116"/>
      <c r="Z1026" s="116"/>
    </row>
    <row r="1027" hidden="1">
      <c r="A1027" s="126" t="s">
        <v>142</v>
      </c>
      <c r="B1027" s="190" t="s">
        <v>606</v>
      </c>
      <c r="C1027" s="191" t="s">
        <v>643</v>
      </c>
      <c r="D1027" s="149" t="s">
        <v>797</v>
      </c>
      <c r="E1027" s="149"/>
      <c r="F1027" s="149" t="s">
        <v>955</v>
      </c>
      <c r="G1027" s="149"/>
      <c r="H1027" s="149"/>
      <c r="I1027" s="149"/>
      <c r="J1027" s="149"/>
      <c r="K1027" s="128">
        <f>$M$1016*'Electricity EFs'!B12</f>
        <v>0.1868914807</v>
      </c>
      <c r="L1027" s="149"/>
      <c r="M1027" s="149"/>
      <c r="N1027" s="149"/>
      <c r="O1027" s="188"/>
      <c r="P1027" s="189"/>
      <c r="Q1027" s="116"/>
      <c r="R1027" s="116"/>
      <c r="S1027" s="116"/>
      <c r="T1027" s="116"/>
      <c r="U1027" s="116"/>
      <c r="V1027" s="116"/>
      <c r="W1027" s="116"/>
      <c r="X1027" s="116"/>
      <c r="Y1027" s="116"/>
      <c r="Z1027" s="116"/>
    </row>
    <row r="1028" hidden="1">
      <c r="A1028" s="126" t="s">
        <v>824</v>
      </c>
      <c r="B1028" s="190" t="s">
        <v>606</v>
      </c>
      <c r="C1028" s="191" t="s">
        <v>643</v>
      </c>
      <c r="D1028" s="149" t="s">
        <v>797</v>
      </c>
      <c r="E1028" s="149"/>
      <c r="F1028" s="149" t="s">
        <v>955</v>
      </c>
      <c r="G1028" s="149"/>
      <c r="H1028" s="149"/>
      <c r="I1028" s="149"/>
      <c r="J1028" s="149"/>
      <c r="K1028" s="128">
        <f>$M$1016*'Electricity EFs'!B13</f>
        <v>0.03646329034</v>
      </c>
      <c r="L1028" s="149"/>
      <c r="M1028" s="149"/>
      <c r="N1028" s="149"/>
      <c r="O1028" s="188"/>
      <c r="P1028" s="189"/>
      <c r="Q1028" s="116"/>
      <c r="R1028" s="116"/>
      <c r="S1028" s="116"/>
      <c r="T1028" s="116"/>
      <c r="U1028" s="116"/>
      <c r="V1028" s="116"/>
      <c r="W1028" s="116"/>
      <c r="X1028" s="116"/>
      <c r="Y1028" s="116"/>
      <c r="Z1028" s="116"/>
    </row>
    <row r="1029" hidden="1">
      <c r="A1029" s="126" t="s">
        <v>13</v>
      </c>
      <c r="B1029" s="190" t="s">
        <v>606</v>
      </c>
      <c r="C1029" s="191" t="s">
        <v>643</v>
      </c>
      <c r="D1029" s="149" t="s">
        <v>797</v>
      </c>
      <c r="E1029" s="149"/>
      <c r="F1029" s="149" t="s">
        <v>955</v>
      </c>
      <c r="G1029" s="149"/>
      <c r="H1029" s="149"/>
      <c r="I1029" s="149"/>
      <c r="J1029" s="149"/>
      <c r="K1029" s="128">
        <f>$M$1016*'Electricity EFs'!B14</f>
        <v>0.1338451484</v>
      </c>
      <c r="L1029" s="149"/>
      <c r="M1029" s="149"/>
      <c r="N1029" s="149"/>
      <c r="O1029" s="188"/>
      <c r="P1029" s="189"/>
      <c r="Q1029" s="116"/>
      <c r="R1029" s="116"/>
      <c r="S1029" s="116"/>
      <c r="T1029" s="116"/>
      <c r="U1029" s="116"/>
      <c r="V1029" s="116"/>
      <c r="W1029" s="116"/>
      <c r="X1029" s="116"/>
      <c r="Y1029" s="116"/>
      <c r="Z1029" s="116"/>
    </row>
    <row r="1030" hidden="1">
      <c r="A1030" s="149" t="s">
        <v>943</v>
      </c>
      <c r="B1030" s="190" t="s">
        <v>606</v>
      </c>
      <c r="C1030" s="191" t="s">
        <v>1056</v>
      </c>
      <c r="D1030" s="149" t="s">
        <v>797</v>
      </c>
      <c r="E1030" s="184" t="s">
        <v>1057</v>
      </c>
      <c r="F1030" s="149" t="s">
        <v>955</v>
      </c>
      <c r="G1030" s="149" t="s">
        <v>995</v>
      </c>
      <c r="H1030" s="149">
        <v>1.0</v>
      </c>
      <c r="I1030" s="149" t="s">
        <v>941</v>
      </c>
      <c r="J1030" s="184" t="s">
        <v>942</v>
      </c>
      <c r="K1030" s="143"/>
      <c r="L1030" s="149"/>
      <c r="M1030" s="149">
        <v>0.13</v>
      </c>
      <c r="N1030" s="149" t="s">
        <v>944</v>
      </c>
      <c r="O1030" s="125" t="s">
        <v>996</v>
      </c>
      <c r="P1030" s="192" t="s">
        <v>1058</v>
      </c>
      <c r="Q1030" s="116"/>
      <c r="R1030" s="116"/>
      <c r="S1030" s="116"/>
      <c r="T1030" s="116"/>
      <c r="U1030" s="116"/>
      <c r="V1030" s="116"/>
      <c r="W1030" s="116"/>
      <c r="X1030" s="116"/>
      <c r="Y1030" s="116"/>
      <c r="Z1030" s="116"/>
    </row>
    <row r="1031" hidden="1">
      <c r="A1031" s="126" t="s">
        <v>98</v>
      </c>
      <c r="B1031" s="190" t="s">
        <v>606</v>
      </c>
      <c r="C1031" s="191" t="s">
        <v>1056</v>
      </c>
      <c r="D1031" s="149" t="s">
        <v>797</v>
      </c>
      <c r="E1031" s="149"/>
      <c r="F1031" s="149" t="s">
        <v>955</v>
      </c>
      <c r="G1031" s="149"/>
      <c r="H1031" s="149"/>
      <c r="I1031" s="149"/>
      <c r="J1031" s="149"/>
      <c r="K1031" s="128">
        <f>$M$1030*'Electricity EFs'!B2</f>
        <v>0.108614134</v>
      </c>
      <c r="L1031" s="149"/>
      <c r="M1031" s="149"/>
      <c r="N1031" s="149"/>
      <c r="O1031" s="188"/>
      <c r="P1031" s="189"/>
      <c r="Q1031" s="116"/>
      <c r="R1031" s="116"/>
      <c r="S1031" s="116"/>
      <c r="T1031" s="116"/>
      <c r="U1031" s="116"/>
      <c r="V1031" s="116"/>
      <c r="W1031" s="116"/>
      <c r="X1031" s="116"/>
      <c r="Y1031" s="116"/>
      <c r="Z1031" s="116"/>
    </row>
    <row r="1032" hidden="1">
      <c r="A1032" s="126" t="s">
        <v>816</v>
      </c>
      <c r="B1032" s="190" t="s">
        <v>606</v>
      </c>
      <c r="C1032" s="191" t="s">
        <v>1056</v>
      </c>
      <c r="D1032" s="149" t="s">
        <v>797</v>
      </c>
      <c r="E1032" s="149"/>
      <c r="F1032" s="149" t="s">
        <v>955</v>
      </c>
      <c r="G1032" s="149"/>
      <c r="H1032" s="149"/>
      <c r="I1032" s="149"/>
      <c r="J1032" s="149"/>
      <c r="K1032" s="128">
        <f>$M$1030*'Electricity EFs'!B3</f>
        <v>0.08180661261</v>
      </c>
      <c r="L1032" s="149"/>
      <c r="M1032" s="149"/>
      <c r="N1032" s="149"/>
      <c r="O1032" s="188"/>
      <c r="P1032" s="189"/>
      <c r="Q1032" s="116"/>
      <c r="R1032" s="116"/>
      <c r="S1032" s="116"/>
      <c r="T1032" s="116"/>
      <c r="U1032" s="116"/>
      <c r="V1032" s="116"/>
      <c r="W1032" s="116"/>
      <c r="X1032" s="116"/>
      <c r="Y1032" s="116"/>
      <c r="Z1032" s="116"/>
    </row>
    <row r="1033" hidden="1">
      <c r="A1033" s="126" t="s">
        <v>28</v>
      </c>
      <c r="B1033" s="190" t="s">
        <v>606</v>
      </c>
      <c r="C1033" s="191" t="s">
        <v>1056</v>
      </c>
      <c r="D1033" s="149" t="s">
        <v>797</v>
      </c>
      <c r="E1033" s="149"/>
      <c r="F1033" s="149" t="s">
        <v>955</v>
      </c>
      <c r="G1033" s="149"/>
      <c r="H1033" s="149"/>
      <c r="I1033" s="149"/>
      <c r="J1033" s="149"/>
      <c r="K1033" s="128">
        <f>$M$1030*'Electricity EFs'!B4</f>
        <v>0.08800166073</v>
      </c>
      <c r="L1033" s="149"/>
      <c r="M1033" s="149"/>
      <c r="N1033" s="149"/>
      <c r="O1033" s="188"/>
      <c r="P1033" s="189"/>
      <c r="Q1033" s="116"/>
      <c r="R1033" s="116"/>
      <c r="S1033" s="116"/>
      <c r="T1033" s="116"/>
      <c r="U1033" s="116"/>
      <c r="V1033" s="116"/>
      <c r="W1033" s="116"/>
      <c r="X1033" s="116"/>
      <c r="Y1033" s="116"/>
      <c r="Z1033" s="116"/>
    </row>
    <row r="1034" hidden="1">
      <c r="A1034" s="126" t="s">
        <v>817</v>
      </c>
      <c r="B1034" s="190" t="s">
        <v>606</v>
      </c>
      <c r="C1034" s="191" t="s">
        <v>1056</v>
      </c>
      <c r="D1034" s="149" t="s">
        <v>797</v>
      </c>
      <c r="E1034" s="149"/>
      <c r="F1034" s="149" t="s">
        <v>955</v>
      </c>
      <c r="G1034" s="149"/>
      <c r="H1034" s="149"/>
      <c r="I1034" s="149"/>
      <c r="J1034" s="149"/>
      <c r="K1034" s="128">
        <f>$M$1030*'Electricity EFs'!B5</f>
        <v>0.08604243064</v>
      </c>
      <c r="L1034" s="149"/>
      <c r="M1034" s="149"/>
      <c r="N1034" s="149"/>
      <c r="O1034" s="188"/>
      <c r="P1034" s="189"/>
      <c r="Q1034" s="116"/>
      <c r="R1034" s="116"/>
      <c r="S1034" s="116"/>
      <c r="T1034" s="116"/>
      <c r="U1034" s="116"/>
      <c r="V1034" s="116"/>
      <c r="W1034" s="116"/>
      <c r="X1034" s="116"/>
      <c r="Y1034" s="116"/>
      <c r="Z1034" s="116"/>
    </row>
    <row r="1035" hidden="1">
      <c r="A1035" s="126" t="s">
        <v>818</v>
      </c>
      <c r="B1035" s="190" t="s">
        <v>606</v>
      </c>
      <c r="C1035" s="191" t="s">
        <v>1056</v>
      </c>
      <c r="D1035" s="149" t="s">
        <v>797</v>
      </c>
      <c r="E1035" s="149"/>
      <c r="F1035" s="149" t="s">
        <v>955</v>
      </c>
      <c r="G1035" s="149"/>
      <c r="H1035" s="149"/>
      <c r="I1035" s="149"/>
      <c r="J1035" s="149"/>
      <c r="K1035" s="128">
        <f>$M$1030*'Electricity EFs'!B6</f>
        <v>0.01001231433</v>
      </c>
      <c r="L1035" s="149"/>
      <c r="M1035" s="149"/>
      <c r="N1035" s="149"/>
      <c r="O1035" s="188"/>
      <c r="P1035" s="189"/>
      <c r="Q1035" s="116"/>
      <c r="R1035" s="116"/>
      <c r="S1035" s="116"/>
      <c r="T1035" s="116"/>
      <c r="U1035" s="116"/>
      <c r="V1035" s="116"/>
      <c r="W1035" s="116"/>
      <c r="X1035" s="116"/>
      <c r="Y1035" s="116"/>
      <c r="Z1035" s="116"/>
    </row>
    <row r="1036" hidden="1">
      <c r="A1036" s="126" t="s">
        <v>819</v>
      </c>
      <c r="B1036" s="190" t="s">
        <v>606</v>
      </c>
      <c r="C1036" s="191" t="s">
        <v>1056</v>
      </c>
      <c r="D1036" s="149" t="s">
        <v>797</v>
      </c>
      <c r="E1036" s="149"/>
      <c r="F1036" s="149" t="s">
        <v>955</v>
      </c>
      <c r="G1036" s="149"/>
      <c r="H1036" s="149"/>
      <c r="I1036" s="149"/>
      <c r="J1036" s="149"/>
      <c r="K1036" s="128">
        <f>$M$1030*'Electricity EFs'!B7</f>
        <v>0.05749875984</v>
      </c>
      <c r="L1036" s="149"/>
      <c r="M1036" s="149"/>
      <c r="N1036" s="149"/>
      <c r="O1036" s="188"/>
      <c r="P1036" s="189"/>
      <c r="Q1036" s="116"/>
      <c r="R1036" s="116"/>
      <c r="S1036" s="116"/>
      <c r="T1036" s="116"/>
      <c r="U1036" s="116"/>
      <c r="V1036" s="116"/>
      <c r="W1036" s="116"/>
      <c r="X1036" s="116"/>
      <c r="Y1036" s="116"/>
      <c r="Z1036" s="116"/>
    </row>
    <row r="1037" hidden="1">
      <c r="A1037" s="126" t="s">
        <v>820</v>
      </c>
      <c r="B1037" s="190" t="s">
        <v>606</v>
      </c>
      <c r="C1037" s="191" t="s">
        <v>1056</v>
      </c>
      <c r="D1037" s="149" t="s">
        <v>797</v>
      </c>
      <c r="E1037" s="149"/>
      <c r="F1037" s="149" t="s">
        <v>955</v>
      </c>
      <c r="G1037" s="149"/>
      <c r="H1037" s="149"/>
      <c r="I1037" s="149"/>
      <c r="J1037" s="149"/>
      <c r="K1037" s="128">
        <f>$M$1030*'Electricity EFs'!B8</f>
        <v>0.1248238906</v>
      </c>
      <c r="L1037" s="149"/>
      <c r="M1037" s="149"/>
      <c r="N1037" s="149"/>
      <c r="O1037" s="188"/>
      <c r="P1037" s="189"/>
      <c r="Q1037" s="116"/>
      <c r="R1037" s="116"/>
      <c r="S1037" s="116"/>
      <c r="T1037" s="116"/>
      <c r="U1037" s="116"/>
      <c r="V1037" s="116"/>
      <c r="W1037" s="116"/>
      <c r="X1037" s="116"/>
      <c r="Y1037" s="116"/>
      <c r="Z1037" s="116"/>
    </row>
    <row r="1038" hidden="1">
      <c r="A1038" s="126" t="s">
        <v>821</v>
      </c>
      <c r="B1038" s="190" t="s">
        <v>606</v>
      </c>
      <c r="C1038" s="191" t="s">
        <v>1056</v>
      </c>
      <c r="D1038" s="149" t="s">
        <v>797</v>
      </c>
      <c r="E1038" s="149"/>
      <c r="F1038" s="149" t="s">
        <v>955</v>
      </c>
      <c r="G1038" s="149"/>
      <c r="H1038" s="149"/>
      <c r="I1038" s="149"/>
      <c r="J1038" s="149"/>
      <c r="K1038" s="128">
        <f>$M$1030*'Electricity EFs'!B9</f>
        <v>0.02624836283</v>
      </c>
      <c r="L1038" s="149"/>
      <c r="M1038" s="149"/>
      <c r="N1038" s="149"/>
      <c r="O1038" s="188"/>
      <c r="P1038" s="189"/>
      <c r="Q1038" s="116"/>
      <c r="R1038" s="116"/>
      <c r="S1038" s="116"/>
      <c r="T1038" s="116"/>
      <c r="U1038" s="116"/>
      <c r="V1038" s="116"/>
      <c r="W1038" s="116"/>
      <c r="X1038" s="116"/>
      <c r="Y1038" s="116"/>
      <c r="Z1038" s="116"/>
    </row>
    <row r="1039" hidden="1">
      <c r="A1039" s="126" t="s">
        <v>822</v>
      </c>
      <c r="B1039" s="190" t="s">
        <v>606</v>
      </c>
      <c r="C1039" s="191" t="s">
        <v>1056</v>
      </c>
      <c r="D1039" s="149" t="s">
        <v>797</v>
      </c>
      <c r="E1039" s="149"/>
      <c r="F1039" s="149" t="s">
        <v>955</v>
      </c>
      <c r="G1039" s="149"/>
      <c r="H1039" s="149"/>
      <c r="I1039" s="149"/>
      <c r="J1039" s="149"/>
      <c r="K1039" s="128">
        <f>$M$1030*'Electricity EFs'!B10</f>
        <v>0.1001744733</v>
      </c>
      <c r="L1039" s="149"/>
      <c r="M1039" s="149"/>
      <c r="N1039" s="149"/>
      <c r="O1039" s="188"/>
      <c r="P1039" s="189"/>
      <c r="Q1039" s="116"/>
      <c r="R1039" s="116"/>
      <c r="S1039" s="116"/>
      <c r="T1039" s="116"/>
      <c r="U1039" s="116"/>
      <c r="V1039" s="116"/>
      <c r="W1039" s="116"/>
      <c r="X1039" s="116"/>
      <c r="Y1039" s="116"/>
      <c r="Z1039" s="116"/>
    </row>
    <row r="1040" hidden="1">
      <c r="A1040" s="126" t="s">
        <v>823</v>
      </c>
      <c r="B1040" s="190" t="s">
        <v>606</v>
      </c>
      <c r="C1040" s="191" t="s">
        <v>1056</v>
      </c>
      <c r="D1040" s="149" t="s">
        <v>797</v>
      </c>
      <c r="E1040" s="149"/>
      <c r="F1040" s="149" t="s">
        <v>955</v>
      </c>
      <c r="G1040" s="149"/>
      <c r="H1040" s="149"/>
      <c r="I1040" s="149"/>
      <c r="J1040" s="149"/>
      <c r="K1040" s="128">
        <f>$M$1030*'Electricity EFs'!B11</f>
        <v>0.06270460405</v>
      </c>
      <c r="L1040" s="149"/>
      <c r="M1040" s="149"/>
      <c r="N1040" s="149"/>
      <c r="O1040" s="188"/>
      <c r="P1040" s="189"/>
      <c r="Q1040" s="116"/>
      <c r="R1040" s="116"/>
      <c r="S1040" s="116"/>
      <c r="T1040" s="116"/>
      <c r="U1040" s="116"/>
      <c r="V1040" s="116"/>
      <c r="W1040" s="116"/>
      <c r="X1040" s="116"/>
      <c r="Y1040" s="116"/>
      <c r="Z1040" s="116"/>
    </row>
    <row r="1041" hidden="1">
      <c r="A1041" s="126" t="s">
        <v>142</v>
      </c>
      <c r="B1041" s="190" t="s">
        <v>606</v>
      </c>
      <c r="C1041" s="191" t="s">
        <v>1056</v>
      </c>
      <c r="D1041" s="149" t="s">
        <v>797</v>
      </c>
      <c r="E1041" s="149"/>
      <c r="F1041" s="149" t="s">
        <v>955</v>
      </c>
      <c r="G1041" s="149"/>
      <c r="H1041" s="149"/>
      <c r="I1041" s="149"/>
      <c r="J1041" s="149"/>
      <c r="K1041" s="128">
        <f>$M$1030*'Electricity EFs'!B12</f>
        <v>0.1868914807</v>
      </c>
      <c r="L1041" s="149"/>
      <c r="M1041" s="149"/>
      <c r="N1041" s="149"/>
      <c r="O1041" s="188"/>
      <c r="P1041" s="189"/>
      <c r="Q1041" s="116"/>
      <c r="R1041" s="116"/>
      <c r="S1041" s="116"/>
      <c r="T1041" s="116"/>
      <c r="U1041" s="116"/>
      <c r="V1041" s="116"/>
      <c r="W1041" s="116"/>
      <c r="X1041" s="116"/>
      <c r="Y1041" s="116"/>
      <c r="Z1041" s="116"/>
    </row>
    <row r="1042" hidden="1">
      <c r="A1042" s="126" t="s">
        <v>824</v>
      </c>
      <c r="B1042" s="190" t="s">
        <v>606</v>
      </c>
      <c r="C1042" s="191" t="s">
        <v>1056</v>
      </c>
      <c r="D1042" s="149" t="s">
        <v>797</v>
      </c>
      <c r="E1042" s="149"/>
      <c r="F1042" s="149" t="s">
        <v>955</v>
      </c>
      <c r="G1042" s="149"/>
      <c r="H1042" s="149"/>
      <c r="I1042" s="149"/>
      <c r="J1042" s="149"/>
      <c r="K1042" s="128">
        <f>$M$1030*'Electricity EFs'!B13</f>
        <v>0.03646329034</v>
      </c>
      <c r="L1042" s="149"/>
      <c r="M1042" s="149"/>
      <c r="N1042" s="149"/>
      <c r="O1042" s="188"/>
      <c r="P1042" s="189"/>
      <c r="Q1042" s="116"/>
      <c r="R1042" s="116"/>
      <c r="S1042" s="116"/>
      <c r="T1042" s="116"/>
      <c r="U1042" s="116"/>
      <c r="V1042" s="116"/>
      <c r="W1042" s="116"/>
      <c r="X1042" s="116"/>
      <c r="Y1042" s="116"/>
      <c r="Z1042" s="116"/>
    </row>
    <row r="1043" hidden="1">
      <c r="A1043" s="126" t="s">
        <v>13</v>
      </c>
      <c r="B1043" s="190" t="s">
        <v>606</v>
      </c>
      <c r="C1043" s="191" t="s">
        <v>1056</v>
      </c>
      <c r="D1043" s="149" t="s">
        <v>797</v>
      </c>
      <c r="E1043" s="149"/>
      <c r="F1043" s="149" t="s">
        <v>955</v>
      </c>
      <c r="G1043" s="149"/>
      <c r="H1043" s="149"/>
      <c r="I1043" s="149"/>
      <c r="J1043" s="149"/>
      <c r="K1043" s="128">
        <f>$M$1030*'Electricity EFs'!B14</f>
        <v>0.1338451484</v>
      </c>
      <c r="L1043" s="149"/>
      <c r="M1043" s="149"/>
      <c r="N1043" s="149"/>
      <c r="O1043" s="188"/>
      <c r="P1043" s="189"/>
      <c r="Q1043" s="116"/>
      <c r="R1043" s="116"/>
      <c r="S1043" s="116"/>
      <c r="T1043" s="116"/>
      <c r="U1043" s="116"/>
      <c r="V1043" s="116"/>
      <c r="W1043" s="116"/>
      <c r="X1043" s="116"/>
      <c r="Y1043" s="116"/>
      <c r="Z1043" s="116"/>
    </row>
    <row r="1044" hidden="1">
      <c r="A1044" s="149" t="s">
        <v>943</v>
      </c>
      <c r="B1044" s="190" t="s">
        <v>606</v>
      </c>
      <c r="C1044" s="191" t="s">
        <v>1059</v>
      </c>
      <c r="D1044" s="149" t="s">
        <v>797</v>
      </c>
      <c r="E1044" s="184" t="s">
        <v>1060</v>
      </c>
      <c r="F1044" s="149" t="s">
        <v>955</v>
      </c>
      <c r="G1044" s="149" t="s">
        <v>995</v>
      </c>
      <c r="H1044" s="149">
        <v>1.0</v>
      </c>
      <c r="I1044" s="149" t="s">
        <v>941</v>
      </c>
      <c r="J1044" s="184" t="s">
        <v>942</v>
      </c>
      <c r="K1044" s="143"/>
      <c r="L1044" s="149"/>
      <c r="M1044" s="149">
        <v>0.13</v>
      </c>
      <c r="N1044" s="149" t="s">
        <v>944</v>
      </c>
      <c r="O1044" s="125" t="s">
        <v>996</v>
      </c>
      <c r="P1044" s="192" t="s">
        <v>1061</v>
      </c>
      <c r="Q1044" s="116"/>
      <c r="R1044" s="116"/>
      <c r="S1044" s="116"/>
      <c r="T1044" s="116"/>
      <c r="U1044" s="116"/>
      <c r="V1044" s="116"/>
      <c r="W1044" s="116"/>
      <c r="X1044" s="116"/>
      <c r="Y1044" s="116"/>
      <c r="Z1044" s="116"/>
    </row>
    <row r="1045" hidden="1">
      <c r="A1045" s="126" t="s">
        <v>98</v>
      </c>
      <c r="B1045" s="190" t="s">
        <v>606</v>
      </c>
      <c r="C1045" s="191" t="s">
        <v>1059</v>
      </c>
      <c r="D1045" s="149" t="s">
        <v>797</v>
      </c>
      <c r="E1045" s="149"/>
      <c r="F1045" s="149" t="s">
        <v>955</v>
      </c>
      <c r="G1045" s="149"/>
      <c r="H1045" s="149"/>
      <c r="I1045" s="149"/>
      <c r="J1045" s="149"/>
      <c r="K1045" s="128">
        <f>$M$1044*'Electricity EFs'!B2</f>
        <v>0.108614134</v>
      </c>
      <c r="L1045" s="149"/>
      <c r="M1045" s="149"/>
      <c r="N1045" s="149"/>
      <c r="O1045" s="188"/>
      <c r="P1045" s="189"/>
      <c r="Q1045" s="116"/>
      <c r="R1045" s="116"/>
      <c r="S1045" s="116"/>
      <c r="T1045" s="116"/>
      <c r="U1045" s="116"/>
      <c r="V1045" s="116"/>
      <c r="W1045" s="116"/>
      <c r="X1045" s="116"/>
      <c r="Y1045" s="116"/>
      <c r="Z1045" s="116"/>
    </row>
    <row r="1046" hidden="1">
      <c r="A1046" s="126" t="s">
        <v>816</v>
      </c>
      <c r="B1046" s="190" t="s">
        <v>606</v>
      </c>
      <c r="C1046" s="191" t="s">
        <v>1059</v>
      </c>
      <c r="D1046" s="149" t="s">
        <v>797</v>
      </c>
      <c r="E1046" s="149"/>
      <c r="F1046" s="149" t="s">
        <v>955</v>
      </c>
      <c r="G1046" s="149"/>
      <c r="H1046" s="149"/>
      <c r="I1046" s="149"/>
      <c r="J1046" s="149"/>
      <c r="K1046" s="128">
        <f>$M$1044*'Electricity EFs'!B3</f>
        <v>0.08180661261</v>
      </c>
      <c r="L1046" s="149"/>
      <c r="M1046" s="149"/>
      <c r="N1046" s="149"/>
      <c r="O1046" s="188"/>
      <c r="P1046" s="189"/>
      <c r="Q1046" s="116"/>
      <c r="R1046" s="116"/>
      <c r="S1046" s="116"/>
      <c r="T1046" s="116"/>
      <c r="U1046" s="116"/>
      <c r="V1046" s="116"/>
      <c r="W1046" s="116"/>
      <c r="X1046" s="116"/>
      <c r="Y1046" s="116"/>
      <c r="Z1046" s="116"/>
    </row>
    <row r="1047" hidden="1">
      <c r="A1047" s="126" t="s">
        <v>28</v>
      </c>
      <c r="B1047" s="190" t="s">
        <v>606</v>
      </c>
      <c r="C1047" s="191" t="s">
        <v>1059</v>
      </c>
      <c r="D1047" s="149" t="s">
        <v>797</v>
      </c>
      <c r="E1047" s="149"/>
      <c r="F1047" s="149" t="s">
        <v>955</v>
      </c>
      <c r="G1047" s="149"/>
      <c r="H1047" s="149"/>
      <c r="I1047" s="149"/>
      <c r="J1047" s="149"/>
      <c r="K1047" s="128">
        <f>$M$1044*'Electricity EFs'!B4</f>
        <v>0.08800166073</v>
      </c>
      <c r="L1047" s="149"/>
      <c r="M1047" s="149"/>
      <c r="N1047" s="149"/>
      <c r="O1047" s="188"/>
      <c r="P1047" s="189"/>
      <c r="Q1047" s="116"/>
      <c r="R1047" s="116"/>
      <c r="S1047" s="116"/>
      <c r="T1047" s="116"/>
      <c r="U1047" s="116"/>
      <c r="V1047" s="116"/>
      <c r="W1047" s="116"/>
      <c r="X1047" s="116"/>
      <c r="Y1047" s="116"/>
      <c r="Z1047" s="116"/>
    </row>
    <row r="1048" hidden="1">
      <c r="A1048" s="126" t="s">
        <v>817</v>
      </c>
      <c r="B1048" s="190" t="s">
        <v>606</v>
      </c>
      <c r="C1048" s="191" t="s">
        <v>1059</v>
      </c>
      <c r="D1048" s="149" t="s">
        <v>797</v>
      </c>
      <c r="E1048" s="149"/>
      <c r="F1048" s="149" t="s">
        <v>955</v>
      </c>
      <c r="G1048" s="149"/>
      <c r="H1048" s="149"/>
      <c r="I1048" s="149"/>
      <c r="J1048" s="149"/>
      <c r="K1048" s="128">
        <f>$M$1044*'Electricity EFs'!B5</f>
        <v>0.08604243064</v>
      </c>
      <c r="L1048" s="149"/>
      <c r="M1048" s="149"/>
      <c r="N1048" s="149"/>
      <c r="O1048" s="188"/>
      <c r="P1048" s="189"/>
      <c r="Q1048" s="116"/>
      <c r="R1048" s="116"/>
      <c r="S1048" s="116"/>
      <c r="T1048" s="116"/>
      <c r="U1048" s="116"/>
      <c r="V1048" s="116"/>
      <c r="W1048" s="116"/>
      <c r="X1048" s="116"/>
      <c r="Y1048" s="116"/>
      <c r="Z1048" s="116"/>
    </row>
    <row r="1049" hidden="1">
      <c r="A1049" s="126" t="s">
        <v>818</v>
      </c>
      <c r="B1049" s="190" t="s">
        <v>606</v>
      </c>
      <c r="C1049" s="191" t="s">
        <v>1059</v>
      </c>
      <c r="D1049" s="149" t="s">
        <v>797</v>
      </c>
      <c r="E1049" s="149"/>
      <c r="F1049" s="149" t="s">
        <v>955</v>
      </c>
      <c r="G1049" s="149"/>
      <c r="H1049" s="149"/>
      <c r="I1049" s="149"/>
      <c r="J1049" s="149"/>
      <c r="K1049" s="128">
        <f>$M$1044*'Electricity EFs'!B6</f>
        <v>0.01001231433</v>
      </c>
      <c r="L1049" s="149"/>
      <c r="M1049" s="149"/>
      <c r="N1049" s="149"/>
      <c r="O1049" s="188"/>
      <c r="P1049" s="189"/>
      <c r="Q1049" s="116"/>
      <c r="R1049" s="116"/>
      <c r="S1049" s="116"/>
      <c r="T1049" s="116"/>
      <c r="U1049" s="116"/>
      <c r="V1049" s="116"/>
      <c r="W1049" s="116"/>
      <c r="X1049" s="116"/>
      <c r="Y1049" s="116"/>
      <c r="Z1049" s="116"/>
    </row>
    <row r="1050" hidden="1">
      <c r="A1050" s="126" t="s">
        <v>819</v>
      </c>
      <c r="B1050" s="190" t="s">
        <v>606</v>
      </c>
      <c r="C1050" s="191" t="s">
        <v>1059</v>
      </c>
      <c r="D1050" s="149" t="s">
        <v>797</v>
      </c>
      <c r="E1050" s="149"/>
      <c r="F1050" s="149" t="s">
        <v>955</v>
      </c>
      <c r="G1050" s="149"/>
      <c r="H1050" s="149"/>
      <c r="I1050" s="149"/>
      <c r="J1050" s="149"/>
      <c r="K1050" s="128">
        <f>$M$1044*'Electricity EFs'!B7</f>
        <v>0.05749875984</v>
      </c>
      <c r="L1050" s="149"/>
      <c r="M1050" s="149"/>
      <c r="N1050" s="149"/>
      <c r="O1050" s="188"/>
      <c r="P1050" s="189"/>
      <c r="Q1050" s="116"/>
      <c r="R1050" s="116"/>
      <c r="S1050" s="116"/>
      <c r="T1050" s="116"/>
      <c r="U1050" s="116"/>
      <c r="V1050" s="116"/>
      <c r="W1050" s="116"/>
      <c r="X1050" s="116"/>
      <c r="Y1050" s="116"/>
      <c r="Z1050" s="116"/>
    </row>
    <row r="1051" hidden="1">
      <c r="A1051" s="126" t="s">
        <v>820</v>
      </c>
      <c r="B1051" s="190" t="s">
        <v>606</v>
      </c>
      <c r="C1051" s="191" t="s">
        <v>1059</v>
      </c>
      <c r="D1051" s="149" t="s">
        <v>797</v>
      </c>
      <c r="E1051" s="149"/>
      <c r="F1051" s="149" t="s">
        <v>955</v>
      </c>
      <c r="G1051" s="149"/>
      <c r="H1051" s="149"/>
      <c r="I1051" s="149"/>
      <c r="J1051" s="149"/>
      <c r="K1051" s="128">
        <f>$M$1044*'Electricity EFs'!B8</f>
        <v>0.1248238906</v>
      </c>
      <c r="L1051" s="149"/>
      <c r="M1051" s="149"/>
      <c r="N1051" s="149"/>
      <c r="O1051" s="188"/>
      <c r="P1051" s="189"/>
      <c r="Q1051" s="116"/>
      <c r="R1051" s="116"/>
      <c r="S1051" s="116"/>
      <c r="T1051" s="116"/>
      <c r="U1051" s="116"/>
      <c r="V1051" s="116"/>
      <c r="W1051" s="116"/>
      <c r="X1051" s="116"/>
      <c r="Y1051" s="116"/>
      <c r="Z1051" s="116"/>
    </row>
    <row r="1052" hidden="1">
      <c r="A1052" s="126" t="s">
        <v>821</v>
      </c>
      <c r="B1052" s="190" t="s">
        <v>606</v>
      </c>
      <c r="C1052" s="191" t="s">
        <v>1059</v>
      </c>
      <c r="D1052" s="149" t="s">
        <v>797</v>
      </c>
      <c r="E1052" s="149"/>
      <c r="F1052" s="149" t="s">
        <v>955</v>
      </c>
      <c r="G1052" s="149"/>
      <c r="H1052" s="149"/>
      <c r="I1052" s="149"/>
      <c r="J1052" s="149"/>
      <c r="K1052" s="128">
        <f>$M$1044*'Electricity EFs'!B9</f>
        <v>0.02624836283</v>
      </c>
      <c r="L1052" s="149"/>
      <c r="M1052" s="149"/>
      <c r="N1052" s="149"/>
      <c r="O1052" s="188"/>
      <c r="P1052" s="189"/>
      <c r="Q1052" s="116"/>
      <c r="R1052" s="116"/>
      <c r="S1052" s="116"/>
      <c r="T1052" s="116"/>
      <c r="U1052" s="116"/>
      <c r="V1052" s="116"/>
      <c r="W1052" s="116"/>
      <c r="X1052" s="116"/>
      <c r="Y1052" s="116"/>
      <c r="Z1052" s="116"/>
    </row>
    <row r="1053" hidden="1">
      <c r="A1053" s="126" t="s">
        <v>822</v>
      </c>
      <c r="B1053" s="190" t="s">
        <v>606</v>
      </c>
      <c r="C1053" s="191" t="s">
        <v>1059</v>
      </c>
      <c r="D1053" s="149" t="s">
        <v>797</v>
      </c>
      <c r="E1053" s="149"/>
      <c r="F1053" s="149" t="s">
        <v>955</v>
      </c>
      <c r="G1053" s="149"/>
      <c r="H1053" s="149"/>
      <c r="I1053" s="149"/>
      <c r="J1053" s="149"/>
      <c r="K1053" s="128">
        <f>$M$1044*'Electricity EFs'!B10</f>
        <v>0.1001744733</v>
      </c>
      <c r="L1053" s="149"/>
      <c r="M1053" s="149"/>
      <c r="N1053" s="149"/>
      <c r="O1053" s="188"/>
      <c r="P1053" s="189"/>
      <c r="Q1053" s="116"/>
      <c r="R1053" s="116"/>
      <c r="S1053" s="116"/>
      <c r="T1053" s="116"/>
      <c r="U1053" s="116"/>
      <c r="V1053" s="116"/>
      <c r="W1053" s="116"/>
      <c r="X1053" s="116"/>
      <c r="Y1053" s="116"/>
      <c r="Z1053" s="116"/>
    </row>
    <row r="1054" hidden="1">
      <c r="A1054" s="126" t="s">
        <v>823</v>
      </c>
      <c r="B1054" s="190" t="s">
        <v>606</v>
      </c>
      <c r="C1054" s="191" t="s">
        <v>1059</v>
      </c>
      <c r="D1054" s="149" t="s">
        <v>797</v>
      </c>
      <c r="E1054" s="149"/>
      <c r="F1054" s="149" t="s">
        <v>955</v>
      </c>
      <c r="G1054" s="149"/>
      <c r="H1054" s="149"/>
      <c r="I1054" s="149"/>
      <c r="J1054" s="149"/>
      <c r="K1054" s="128">
        <f>$M$1044*'Electricity EFs'!B11</f>
        <v>0.06270460405</v>
      </c>
      <c r="L1054" s="149"/>
      <c r="M1054" s="149"/>
      <c r="N1054" s="149"/>
      <c r="O1054" s="188"/>
      <c r="P1054" s="189"/>
      <c r="Q1054" s="116"/>
      <c r="R1054" s="116"/>
      <c r="S1054" s="116"/>
      <c r="T1054" s="116"/>
      <c r="U1054" s="116"/>
      <c r="V1054" s="116"/>
      <c r="W1054" s="116"/>
      <c r="X1054" s="116"/>
      <c r="Y1054" s="116"/>
      <c r="Z1054" s="116"/>
    </row>
    <row r="1055" hidden="1">
      <c r="A1055" s="126" t="s">
        <v>142</v>
      </c>
      <c r="B1055" s="190" t="s">
        <v>606</v>
      </c>
      <c r="C1055" s="191" t="s">
        <v>1059</v>
      </c>
      <c r="D1055" s="149" t="s">
        <v>797</v>
      </c>
      <c r="E1055" s="149"/>
      <c r="F1055" s="149" t="s">
        <v>955</v>
      </c>
      <c r="G1055" s="149"/>
      <c r="H1055" s="149"/>
      <c r="I1055" s="149"/>
      <c r="J1055" s="149"/>
      <c r="K1055" s="128">
        <f>$M$1044*'Electricity EFs'!B12</f>
        <v>0.1868914807</v>
      </c>
      <c r="L1055" s="149"/>
      <c r="M1055" s="149"/>
      <c r="N1055" s="149"/>
      <c r="O1055" s="188"/>
      <c r="P1055" s="189"/>
      <c r="Q1055" s="116"/>
      <c r="R1055" s="116"/>
      <c r="S1055" s="116"/>
      <c r="T1055" s="116"/>
      <c r="U1055" s="116"/>
      <c r="V1055" s="116"/>
      <c r="W1055" s="116"/>
      <c r="X1055" s="116"/>
      <c r="Y1055" s="116"/>
      <c r="Z1055" s="116"/>
    </row>
    <row r="1056" hidden="1">
      <c r="A1056" s="126" t="s">
        <v>824</v>
      </c>
      <c r="B1056" s="190" t="s">
        <v>606</v>
      </c>
      <c r="C1056" s="191" t="s">
        <v>1059</v>
      </c>
      <c r="D1056" s="149" t="s">
        <v>797</v>
      </c>
      <c r="E1056" s="149"/>
      <c r="F1056" s="149" t="s">
        <v>955</v>
      </c>
      <c r="G1056" s="149"/>
      <c r="H1056" s="149"/>
      <c r="I1056" s="149"/>
      <c r="J1056" s="149"/>
      <c r="K1056" s="128">
        <f>$M$1044*'Electricity EFs'!B13</f>
        <v>0.03646329034</v>
      </c>
      <c r="L1056" s="149"/>
      <c r="M1056" s="149"/>
      <c r="N1056" s="149"/>
      <c r="O1056" s="188"/>
      <c r="P1056" s="189"/>
      <c r="Q1056" s="116"/>
      <c r="R1056" s="116"/>
      <c r="S1056" s="116"/>
      <c r="T1056" s="116"/>
      <c r="U1056" s="116"/>
      <c r="V1056" s="116"/>
      <c r="W1056" s="116"/>
      <c r="X1056" s="116"/>
      <c r="Y1056" s="116"/>
      <c r="Z1056" s="116"/>
    </row>
    <row r="1057" hidden="1">
      <c r="A1057" s="126" t="s">
        <v>13</v>
      </c>
      <c r="B1057" s="190" t="s">
        <v>606</v>
      </c>
      <c r="C1057" s="191" t="s">
        <v>1059</v>
      </c>
      <c r="D1057" s="149" t="s">
        <v>797</v>
      </c>
      <c r="E1057" s="149"/>
      <c r="F1057" s="149" t="s">
        <v>955</v>
      </c>
      <c r="G1057" s="149"/>
      <c r="H1057" s="149"/>
      <c r="I1057" s="149"/>
      <c r="J1057" s="149"/>
      <c r="K1057" s="128">
        <f>$M$1044*'Electricity EFs'!B14</f>
        <v>0.1338451484</v>
      </c>
      <c r="L1057" s="149"/>
      <c r="M1057" s="149"/>
      <c r="N1057" s="149"/>
      <c r="O1057" s="188"/>
      <c r="P1057" s="189"/>
      <c r="Q1057" s="116"/>
      <c r="R1057" s="116"/>
      <c r="S1057" s="116"/>
      <c r="T1057" s="116"/>
      <c r="U1057" s="116"/>
      <c r="V1057" s="116"/>
      <c r="W1057" s="116"/>
      <c r="X1057" s="116"/>
      <c r="Y1057" s="116"/>
      <c r="Z1057" s="116"/>
    </row>
    <row r="1058" hidden="1">
      <c r="A1058" s="149" t="s">
        <v>943</v>
      </c>
      <c r="B1058" s="190" t="s">
        <v>606</v>
      </c>
      <c r="C1058" s="191" t="s">
        <v>1062</v>
      </c>
      <c r="D1058" s="149" t="s">
        <v>797</v>
      </c>
      <c r="E1058" s="184" t="s">
        <v>1063</v>
      </c>
      <c r="F1058" s="149" t="s">
        <v>955</v>
      </c>
      <c r="G1058" s="149" t="s">
        <v>995</v>
      </c>
      <c r="H1058" s="149">
        <v>1.0</v>
      </c>
      <c r="I1058" s="149" t="s">
        <v>941</v>
      </c>
      <c r="J1058" s="184" t="s">
        <v>942</v>
      </c>
      <c r="K1058" s="143"/>
      <c r="L1058" s="149"/>
      <c r="M1058" s="149">
        <v>0.13</v>
      </c>
      <c r="N1058" s="149" t="s">
        <v>944</v>
      </c>
      <c r="O1058" s="125" t="s">
        <v>996</v>
      </c>
      <c r="P1058" s="192" t="s">
        <v>1064</v>
      </c>
      <c r="Q1058" s="116"/>
      <c r="R1058" s="116"/>
      <c r="S1058" s="116"/>
      <c r="T1058" s="116"/>
      <c r="U1058" s="116"/>
      <c r="V1058" s="116"/>
      <c r="W1058" s="116"/>
      <c r="X1058" s="116"/>
      <c r="Y1058" s="116"/>
      <c r="Z1058" s="116"/>
    </row>
    <row r="1059" hidden="1">
      <c r="A1059" s="126" t="s">
        <v>98</v>
      </c>
      <c r="B1059" s="190" t="s">
        <v>606</v>
      </c>
      <c r="C1059" s="191" t="s">
        <v>1062</v>
      </c>
      <c r="D1059" s="149" t="s">
        <v>797</v>
      </c>
      <c r="E1059" s="149"/>
      <c r="F1059" s="149" t="s">
        <v>955</v>
      </c>
      <c r="G1059" s="149"/>
      <c r="H1059" s="149"/>
      <c r="I1059" s="149"/>
      <c r="J1059" s="149"/>
      <c r="K1059" s="128">
        <f>$M$1058*'Electricity EFs'!B2</f>
        <v>0.108614134</v>
      </c>
      <c r="L1059" s="149"/>
      <c r="M1059" s="149"/>
      <c r="N1059" s="149"/>
      <c r="O1059" s="188"/>
      <c r="P1059" s="189"/>
      <c r="Q1059" s="116"/>
      <c r="R1059" s="116"/>
      <c r="S1059" s="116"/>
      <c r="T1059" s="116"/>
      <c r="U1059" s="116"/>
      <c r="V1059" s="116"/>
      <c r="W1059" s="116"/>
      <c r="X1059" s="116"/>
      <c r="Y1059" s="116"/>
      <c r="Z1059" s="116"/>
    </row>
    <row r="1060" hidden="1">
      <c r="A1060" s="126" t="s">
        <v>816</v>
      </c>
      <c r="B1060" s="190" t="s">
        <v>606</v>
      </c>
      <c r="C1060" s="191" t="s">
        <v>1062</v>
      </c>
      <c r="D1060" s="149" t="s">
        <v>797</v>
      </c>
      <c r="E1060" s="149"/>
      <c r="F1060" s="149" t="s">
        <v>955</v>
      </c>
      <c r="G1060" s="149"/>
      <c r="H1060" s="149"/>
      <c r="I1060" s="149"/>
      <c r="J1060" s="149"/>
      <c r="K1060" s="128">
        <f>$M$1058*'Electricity EFs'!B3</f>
        <v>0.08180661261</v>
      </c>
      <c r="L1060" s="149"/>
      <c r="M1060" s="149"/>
      <c r="N1060" s="149"/>
      <c r="O1060" s="188"/>
      <c r="P1060" s="189"/>
      <c r="Q1060" s="116"/>
      <c r="R1060" s="116"/>
      <c r="S1060" s="116"/>
      <c r="T1060" s="116"/>
      <c r="U1060" s="116"/>
      <c r="V1060" s="116"/>
      <c r="W1060" s="116"/>
      <c r="X1060" s="116"/>
      <c r="Y1060" s="116"/>
      <c r="Z1060" s="116"/>
    </row>
    <row r="1061" hidden="1">
      <c r="A1061" s="126" t="s">
        <v>28</v>
      </c>
      <c r="B1061" s="190" t="s">
        <v>606</v>
      </c>
      <c r="C1061" s="191" t="s">
        <v>1062</v>
      </c>
      <c r="D1061" s="149" t="s">
        <v>797</v>
      </c>
      <c r="E1061" s="149"/>
      <c r="F1061" s="149" t="s">
        <v>955</v>
      </c>
      <c r="G1061" s="149"/>
      <c r="H1061" s="149"/>
      <c r="I1061" s="149"/>
      <c r="J1061" s="149"/>
      <c r="K1061" s="128">
        <f>$M$1058*'Electricity EFs'!B4</f>
        <v>0.08800166073</v>
      </c>
      <c r="L1061" s="149"/>
      <c r="M1061" s="149"/>
      <c r="N1061" s="149"/>
      <c r="O1061" s="188"/>
      <c r="P1061" s="189"/>
      <c r="Q1061" s="116"/>
      <c r="R1061" s="116"/>
      <c r="S1061" s="116"/>
      <c r="T1061" s="116"/>
      <c r="U1061" s="116"/>
      <c r="V1061" s="116"/>
      <c r="W1061" s="116"/>
      <c r="X1061" s="116"/>
      <c r="Y1061" s="116"/>
      <c r="Z1061" s="116"/>
    </row>
    <row r="1062" hidden="1">
      <c r="A1062" s="126" t="s">
        <v>817</v>
      </c>
      <c r="B1062" s="190" t="s">
        <v>606</v>
      </c>
      <c r="C1062" s="191" t="s">
        <v>1062</v>
      </c>
      <c r="D1062" s="149" t="s">
        <v>797</v>
      </c>
      <c r="E1062" s="149"/>
      <c r="F1062" s="149" t="s">
        <v>955</v>
      </c>
      <c r="G1062" s="149"/>
      <c r="H1062" s="149"/>
      <c r="I1062" s="149"/>
      <c r="J1062" s="149"/>
      <c r="K1062" s="128">
        <f>$M$1058*'Electricity EFs'!B5</f>
        <v>0.08604243064</v>
      </c>
      <c r="L1062" s="149"/>
      <c r="M1062" s="149"/>
      <c r="N1062" s="149"/>
      <c r="O1062" s="188"/>
      <c r="P1062" s="189"/>
      <c r="Q1062" s="116"/>
      <c r="R1062" s="116"/>
      <c r="S1062" s="116"/>
      <c r="T1062" s="116"/>
      <c r="U1062" s="116"/>
      <c r="V1062" s="116"/>
      <c r="W1062" s="116"/>
      <c r="X1062" s="116"/>
      <c r="Y1062" s="116"/>
      <c r="Z1062" s="116"/>
    </row>
    <row r="1063" hidden="1">
      <c r="A1063" s="126" t="s">
        <v>818</v>
      </c>
      <c r="B1063" s="190" t="s">
        <v>606</v>
      </c>
      <c r="C1063" s="191" t="s">
        <v>1062</v>
      </c>
      <c r="D1063" s="149" t="s">
        <v>797</v>
      </c>
      <c r="E1063" s="149"/>
      <c r="F1063" s="149" t="s">
        <v>955</v>
      </c>
      <c r="G1063" s="149"/>
      <c r="H1063" s="149"/>
      <c r="I1063" s="149"/>
      <c r="J1063" s="149"/>
      <c r="K1063" s="128">
        <f>$M$1058*'Electricity EFs'!B6</f>
        <v>0.01001231433</v>
      </c>
      <c r="L1063" s="149"/>
      <c r="M1063" s="149"/>
      <c r="N1063" s="149"/>
      <c r="O1063" s="188"/>
      <c r="P1063" s="189"/>
      <c r="Q1063" s="116"/>
      <c r="R1063" s="116"/>
      <c r="S1063" s="116"/>
      <c r="T1063" s="116"/>
      <c r="U1063" s="116"/>
      <c r="V1063" s="116"/>
      <c r="W1063" s="116"/>
      <c r="X1063" s="116"/>
      <c r="Y1063" s="116"/>
      <c r="Z1063" s="116"/>
    </row>
    <row r="1064" hidden="1">
      <c r="A1064" s="126" t="s">
        <v>819</v>
      </c>
      <c r="B1064" s="190" t="s">
        <v>606</v>
      </c>
      <c r="C1064" s="191" t="s">
        <v>1062</v>
      </c>
      <c r="D1064" s="149" t="s">
        <v>797</v>
      </c>
      <c r="E1064" s="149"/>
      <c r="F1064" s="149" t="s">
        <v>955</v>
      </c>
      <c r="G1064" s="149"/>
      <c r="H1064" s="149"/>
      <c r="I1064" s="149"/>
      <c r="J1064" s="149"/>
      <c r="K1064" s="128">
        <f>$M$1058*'Electricity EFs'!B7</f>
        <v>0.05749875984</v>
      </c>
      <c r="L1064" s="149"/>
      <c r="M1064" s="149"/>
      <c r="N1064" s="149"/>
      <c r="O1064" s="188"/>
      <c r="P1064" s="189"/>
      <c r="Q1064" s="116"/>
      <c r="R1064" s="116"/>
      <c r="S1064" s="116"/>
      <c r="T1064" s="116"/>
      <c r="U1064" s="116"/>
      <c r="V1064" s="116"/>
      <c r="W1064" s="116"/>
      <c r="X1064" s="116"/>
      <c r="Y1064" s="116"/>
      <c r="Z1064" s="116"/>
    </row>
    <row r="1065" hidden="1">
      <c r="A1065" s="126" t="s">
        <v>820</v>
      </c>
      <c r="B1065" s="190" t="s">
        <v>606</v>
      </c>
      <c r="C1065" s="191" t="s">
        <v>1062</v>
      </c>
      <c r="D1065" s="149" t="s">
        <v>797</v>
      </c>
      <c r="E1065" s="149"/>
      <c r="F1065" s="149" t="s">
        <v>955</v>
      </c>
      <c r="G1065" s="149"/>
      <c r="H1065" s="149"/>
      <c r="I1065" s="149"/>
      <c r="J1065" s="149"/>
      <c r="K1065" s="128">
        <f>$M$1058*'Electricity EFs'!B8</f>
        <v>0.1248238906</v>
      </c>
      <c r="L1065" s="149"/>
      <c r="M1065" s="149"/>
      <c r="N1065" s="149"/>
      <c r="O1065" s="188"/>
      <c r="P1065" s="189"/>
      <c r="Q1065" s="116"/>
      <c r="R1065" s="116"/>
      <c r="S1065" s="116"/>
      <c r="T1065" s="116"/>
      <c r="U1065" s="116"/>
      <c r="V1065" s="116"/>
      <c r="W1065" s="116"/>
      <c r="X1065" s="116"/>
      <c r="Y1065" s="116"/>
      <c r="Z1065" s="116"/>
    </row>
    <row r="1066" hidden="1">
      <c r="A1066" s="126" t="s">
        <v>821</v>
      </c>
      <c r="B1066" s="190" t="s">
        <v>606</v>
      </c>
      <c r="C1066" s="191" t="s">
        <v>1062</v>
      </c>
      <c r="D1066" s="149" t="s">
        <v>797</v>
      </c>
      <c r="E1066" s="149"/>
      <c r="F1066" s="149" t="s">
        <v>955</v>
      </c>
      <c r="G1066" s="149"/>
      <c r="H1066" s="149"/>
      <c r="I1066" s="149"/>
      <c r="J1066" s="149"/>
      <c r="K1066" s="128">
        <f>$M$1058*'Electricity EFs'!B9</f>
        <v>0.02624836283</v>
      </c>
      <c r="L1066" s="149"/>
      <c r="M1066" s="149"/>
      <c r="N1066" s="149"/>
      <c r="O1066" s="188"/>
      <c r="P1066" s="189"/>
      <c r="Q1066" s="116"/>
      <c r="R1066" s="116"/>
      <c r="S1066" s="116"/>
      <c r="T1066" s="116"/>
      <c r="U1066" s="116"/>
      <c r="V1066" s="116"/>
      <c r="W1066" s="116"/>
      <c r="X1066" s="116"/>
      <c r="Y1066" s="116"/>
      <c r="Z1066" s="116"/>
    </row>
    <row r="1067" hidden="1">
      <c r="A1067" s="126" t="s">
        <v>822</v>
      </c>
      <c r="B1067" s="190" t="s">
        <v>606</v>
      </c>
      <c r="C1067" s="191" t="s">
        <v>1062</v>
      </c>
      <c r="D1067" s="149" t="s">
        <v>797</v>
      </c>
      <c r="E1067" s="149"/>
      <c r="F1067" s="149" t="s">
        <v>955</v>
      </c>
      <c r="G1067" s="149"/>
      <c r="H1067" s="149"/>
      <c r="I1067" s="149"/>
      <c r="J1067" s="149"/>
      <c r="K1067" s="128">
        <f>$M$1058*'Electricity EFs'!B10</f>
        <v>0.1001744733</v>
      </c>
      <c r="L1067" s="149"/>
      <c r="M1067" s="149"/>
      <c r="N1067" s="149"/>
      <c r="O1067" s="188"/>
      <c r="P1067" s="189"/>
      <c r="Q1067" s="116"/>
      <c r="R1067" s="116"/>
      <c r="S1067" s="116"/>
      <c r="T1067" s="116"/>
      <c r="U1067" s="116"/>
      <c r="V1067" s="116"/>
      <c r="W1067" s="116"/>
      <c r="X1067" s="116"/>
      <c r="Y1067" s="116"/>
      <c r="Z1067" s="116"/>
    </row>
    <row r="1068" hidden="1">
      <c r="A1068" s="126" t="s">
        <v>823</v>
      </c>
      <c r="B1068" s="190" t="s">
        <v>606</v>
      </c>
      <c r="C1068" s="191" t="s">
        <v>1062</v>
      </c>
      <c r="D1068" s="149" t="s">
        <v>797</v>
      </c>
      <c r="E1068" s="149"/>
      <c r="F1068" s="149" t="s">
        <v>955</v>
      </c>
      <c r="G1068" s="149"/>
      <c r="H1068" s="149"/>
      <c r="I1068" s="149"/>
      <c r="J1068" s="149"/>
      <c r="K1068" s="128">
        <f>$M$1058*'Electricity EFs'!B11</f>
        <v>0.06270460405</v>
      </c>
      <c r="L1068" s="149"/>
      <c r="M1068" s="149"/>
      <c r="N1068" s="149"/>
      <c r="O1068" s="188"/>
      <c r="P1068" s="189"/>
      <c r="Q1068" s="116"/>
      <c r="R1068" s="116"/>
      <c r="S1068" s="116"/>
      <c r="T1068" s="116"/>
      <c r="U1068" s="116"/>
      <c r="V1068" s="116"/>
      <c r="W1068" s="116"/>
      <c r="X1068" s="116"/>
      <c r="Y1068" s="116"/>
      <c r="Z1068" s="116"/>
    </row>
    <row r="1069" hidden="1">
      <c r="A1069" s="126" t="s">
        <v>142</v>
      </c>
      <c r="B1069" s="190" t="s">
        <v>606</v>
      </c>
      <c r="C1069" s="191" t="s">
        <v>1062</v>
      </c>
      <c r="D1069" s="149" t="s">
        <v>797</v>
      </c>
      <c r="E1069" s="149"/>
      <c r="F1069" s="149" t="s">
        <v>955</v>
      </c>
      <c r="G1069" s="149"/>
      <c r="H1069" s="149"/>
      <c r="I1069" s="149"/>
      <c r="J1069" s="149"/>
      <c r="K1069" s="128">
        <f>$M$1058*'Electricity EFs'!B12</f>
        <v>0.1868914807</v>
      </c>
      <c r="L1069" s="149"/>
      <c r="M1069" s="149"/>
      <c r="N1069" s="149"/>
      <c r="O1069" s="188"/>
      <c r="P1069" s="189"/>
      <c r="Q1069" s="116"/>
      <c r="R1069" s="116"/>
      <c r="S1069" s="116"/>
      <c r="T1069" s="116"/>
      <c r="U1069" s="116"/>
      <c r="V1069" s="116"/>
      <c r="W1069" s="116"/>
      <c r="X1069" s="116"/>
      <c r="Y1069" s="116"/>
      <c r="Z1069" s="116"/>
    </row>
    <row r="1070" hidden="1">
      <c r="A1070" s="126" t="s">
        <v>824</v>
      </c>
      <c r="B1070" s="190" t="s">
        <v>606</v>
      </c>
      <c r="C1070" s="191" t="s">
        <v>1062</v>
      </c>
      <c r="D1070" s="149" t="s">
        <v>797</v>
      </c>
      <c r="E1070" s="149"/>
      <c r="F1070" s="149" t="s">
        <v>955</v>
      </c>
      <c r="G1070" s="149"/>
      <c r="H1070" s="149"/>
      <c r="I1070" s="149"/>
      <c r="J1070" s="149"/>
      <c r="K1070" s="128">
        <f>$M$1058*'Electricity EFs'!B13</f>
        <v>0.03646329034</v>
      </c>
      <c r="L1070" s="149"/>
      <c r="M1070" s="149"/>
      <c r="N1070" s="149"/>
      <c r="O1070" s="188"/>
      <c r="P1070" s="189"/>
      <c r="Q1070" s="116"/>
      <c r="R1070" s="116"/>
      <c r="S1070" s="116"/>
      <c r="T1070" s="116"/>
      <c r="U1070" s="116"/>
      <c r="V1070" s="116"/>
      <c r="W1070" s="116"/>
      <c r="X1070" s="116"/>
      <c r="Y1070" s="116"/>
      <c r="Z1070" s="116"/>
    </row>
    <row r="1071" hidden="1">
      <c r="A1071" s="126" t="s">
        <v>13</v>
      </c>
      <c r="B1071" s="190" t="s">
        <v>606</v>
      </c>
      <c r="C1071" s="191" t="s">
        <v>1062</v>
      </c>
      <c r="D1071" s="149" t="s">
        <v>797</v>
      </c>
      <c r="E1071" s="149"/>
      <c r="F1071" s="149" t="s">
        <v>955</v>
      </c>
      <c r="G1071" s="149"/>
      <c r="H1071" s="149"/>
      <c r="I1071" s="149"/>
      <c r="J1071" s="149"/>
      <c r="K1071" s="128">
        <f>$M$1058*'Electricity EFs'!B14</f>
        <v>0.1338451484</v>
      </c>
      <c r="L1071" s="149"/>
      <c r="M1071" s="149"/>
      <c r="N1071" s="149"/>
      <c r="O1071" s="188"/>
      <c r="P1071" s="189"/>
      <c r="Q1071" s="116"/>
      <c r="R1071" s="116"/>
      <c r="S1071" s="116"/>
      <c r="T1071" s="116"/>
      <c r="U1071" s="116"/>
      <c r="V1071" s="116"/>
      <c r="W1071" s="116"/>
      <c r="X1071" s="116"/>
      <c r="Y1071" s="116"/>
      <c r="Z1071" s="116"/>
    </row>
    <row r="1072" hidden="1">
      <c r="A1072" s="149" t="s">
        <v>943</v>
      </c>
      <c r="B1072" s="190" t="s">
        <v>606</v>
      </c>
      <c r="C1072" s="191" t="s">
        <v>647</v>
      </c>
      <c r="D1072" s="149" t="s">
        <v>797</v>
      </c>
      <c r="E1072" s="184" t="s">
        <v>1065</v>
      </c>
      <c r="F1072" s="149" t="s">
        <v>955</v>
      </c>
      <c r="G1072" s="149" t="s">
        <v>995</v>
      </c>
      <c r="H1072" s="149">
        <v>1.0</v>
      </c>
      <c r="I1072" s="149" t="s">
        <v>941</v>
      </c>
      <c r="J1072" s="184" t="s">
        <v>942</v>
      </c>
      <c r="K1072" s="143"/>
      <c r="L1072" s="149"/>
      <c r="M1072" s="149">
        <v>0.13</v>
      </c>
      <c r="N1072" s="149" t="s">
        <v>944</v>
      </c>
      <c r="O1072" s="125" t="s">
        <v>996</v>
      </c>
      <c r="P1072" s="192" t="s">
        <v>1066</v>
      </c>
      <c r="Q1072" s="116"/>
      <c r="R1072" s="116"/>
      <c r="S1072" s="116"/>
      <c r="T1072" s="116"/>
      <c r="U1072" s="116"/>
      <c r="V1072" s="116"/>
      <c r="W1072" s="116"/>
      <c r="X1072" s="116"/>
      <c r="Y1072" s="116"/>
      <c r="Z1072" s="116"/>
    </row>
    <row r="1073" hidden="1">
      <c r="A1073" s="126" t="s">
        <v>98</v>
      </c>
      <c r="B1073" s="190" t="s">
        <v>606</v>
      </c>
      <c r="C1073" s="191" t="s">
        <v>647</v>
      </c>
      <c r="D1073" s="149" t="s">
        <v>797</v>
      </c>
      <c r="E1073" s="149"/>
      <c r="F1073" s="149" t="s">
        <v>955</v>
      </c>
      <c r="G1073" s="149"/>
      <c r="H1073" s="149"/>
      <c r="I1073" s="149"/>
      <c r="J1073" s="149"/>
      <c r="K1073" s="128">
        <f>$M$1072*'Electricity EFs'!B2</f>
        <v>0.108614134</v>
      </c>
      <c r="L1073" s="149"/>
      <c r="M1073" s="149"/>
      <c r="N1073" s="149"/>
      <c r="O1073" s="188"/>
      <c r="P1073" s="189"/>
      <c r="Q1073" s="116"/>
      <c r="R1073" s="116"/>
      <c r="S1073" s="116"/>
      <c r="T1073" s="116"/>
      <c r="U1073" s="116"/>
      <c r="V1073" s="116"/>
      <c r="W1073" s="116"/>
      <c r="X1073" s="116"/>
      <c r="Y1073" s="116"/>
      <c r="Z1073" s="116"/>
    </row>
    <row r="1074" hidden="1">
      <c r="A1074" s="126" t="s">
        <v>816</v>
      </c>
      <c r="B1074" s="190" t="s">
        <v>606</v>
      </c>
      <c r="C1074" s="191" t="s">
        <v>647</v>
      </c>
      <c r="D1074" s="149" t="s">
        <v>797</v>
      </c>
      <c r="E1074" s="149"/>
      <c r="F1074" s="149" t="s">
        <v>955</v>
      </c>
      <c r="G1074" s="149"/>
      <c r="H1074" s="149"/>
      <c r="I1074" s="149"/>
      <c r="J1074" s="149"/>
      <c r="K1074" s="128">
        <f>$M$1072*'Electricity EFs'!B3</f>
        <v>0.08180661261</v>
      </c>
      <c r="L1074" s="149"/>
      <c r="M1074" s="149"/>
      <c r="N1074" s="149"/>
      <c r="O1074" s="188"/>
      <c r="P1074" s="189"/>
      <c r="Q1074" s="116"/>
      <c r="R1074" s="116"/>
      <c r="S1074" s="116"/>
      <c r="T1074" s="116"/>
      <c r="U1074" s="116"/>
      <c r="V1074" s="116"/>
      <c r="W1074" s="116"/>
      <c r="X1074" s="116"/>
      <c r="Y1074" s="116"/>
      <c r="Z1074" s="116"/>
    </row>
    <row r="1075" hidden="1">
      <c r="A1075" s="126" t="s">
        <v>28</v>
      </c>
      <c r="B1075" s="190" t="s">
        <v>606</v>
      </c>
      <c r="C1075" s="191" t="s">
        <v>647</v>
      </c>
      <c r="D1075" s="149" t="s">
        <v>797</v>
      </c>
      <c r="E1075" s="149"/>
      <c r="F1075" s="149" t="s">
        <v>955</v>
      </c>
      <c r="G1075" s="149"/>
      <c r="H1075" s="149"/>
      <c r="I1075" s="149"/>
      <c r="J1075" s="149"/>
      <c r="K1075" s="128">
        <f>$M$1072*'Electricity EFs'!B4</f>
        <v>0.08800166073</v>
      </c>
      <c r="L1075" s="149"/>
      <c r="M1075" s="149"/>
      <c r="N1075" s="149"/>
      <c r="O1075" s="188"/>
      <c r="P1075" s="189"/>
      <c r="Q1075" s="116"/>
      <c r="R1075" s="116"/>
      <c r="S1075" s="116"/>
      <c r="T1075" s="116"/>
      <c r="U1075" s="116"/>
      <c r="V1075" s="116"/>
      <c r="W1075" s="116"/>
      <c r="X1075" s="116"/>
      <c r="Y1075" s="116"/>
      <c r="Z1075" s="116"/>
    </row>
    <row r="1076" hidden="1">
      <c r="A1076" s="126" t="s">
        <v>817</v>
      </c>
      <c r="B1076" s="190" t="s">
        <v>606</v>
      </c>
      <c r="C1076" s="191" t="s">
        <v>647</v>
      </c>
      <c r="D1076" s="149" t="s">
        <v>797</v>
      </c>
      <c r="E1076" s="149"/>
      <c r="F1076" s="149" t="s">
        <v>955</v>
      </c>
      <c r="G1076" s="149"/>
      <c r="H1076" s="149"/>
      <c r="I1076" s="149"/>
      <c r="J1076" s="149"/>
      <c r="K1076" s="128">
        <f>$M$1072*'Electricity EFs'!B5</f>
        <v>0.08604243064</v>
      </c>
      <c r="L1076" s="149"/>
      <c r="M1076" s="149"/>
      <c r="N1076" s="149"/>
      <c r="O1076" s="188"/>
      <c r="P1076" s="189"/>
      <c r="Q1076" s="116"/>
      <c r="R1076" s="116"/>
      <c r="S1076" s="116"/>
      <c r="T1076" s="116"/>
      <c r="U1076" s="116"/>
      <c r="V1076" s="116"/>
      <c r="W1076" s="116"/>
      <c r="X1076" s="116"/>
      <c r="Y1076" s="116"/>
      <c r="Z1076" s="116"/>
    </row>
    <row r="1077" hidden="1">
      <c r="A1077" s="126" t="s">
        <v>818</v>
      </c>
      <c r="B1077" s="190" t="s">
        <v>606</v>
      </c>
      <c r="C1077" s="191" t="s">
        <v>647</v>
      </c>
      <c r="D1077" s="149" t="s">
        <v>797</v>
      </c>
      <c r="E1077" s="149"/>
      <c r="F1077" s="149" t="s">
        <v>955</v>
      </c>
      <c r="G1077" s="149"/>
      <c r="H1077" s="149"/>
      <c r="I1077" s="149"/>
      <c r="J1077" s="149"/>
      <c r="K1077" s="128">
        <f>$M$1072*'Electricity EFs'!B6</f>
        <v>0.01001231433</v>
      </c>
      <c r="L1077" s="149"/>
      <c r="M1077" s="149"/>
      <c r="N1077" s="149"/>
      <c r="O1077" s="188"/>
      <c r="P1077" s="189"/>
      <c r="Q1077" s="116"/>
      <c r="R1077" s="116"/>
      <c r="S1077" s="116"/>
      <c r="T1077" s="116"/>
      <c r="U1077" s="116"/>
      <c r="V1077" s="116"/>
      <c r="W1077" s="116"/>
      <c r="X1077" s="116"/>
      <c r="Y1077" s="116"/>
      <c r="Z1077" s="116"/>
    </row>
    <row r="1078" hidden="1">
      <c r="A1078" s="126" t="s">
        <v>819</v>
      </c>
      <c r="B1078" s="190" t="s">
        <v>606</v>
      </c>
      <c r="C1078" s="191" t="s">
        <v>647</v>
      </c>
      <c r="D1078" s="149" t="s">
        <v>797</v>
      </c>
      <c r="E1078" s="149"/>
      <c r="F1078" s="149" t="s">
        <v>955</v>
      </c>
      <c r="G1078" s="149"/>
      <c r="H1078" s="149"/>
      <c r="I1078" s="149"/>
      <c r="J1078" s="149"/>
      <c r="K1078" s="128">
        <f>$M$1072*'Electricity EFs'!B7</f>
        <v>0.05749875984</v>
      </c>
      <c r="L1078" s="149"/>
      <c r="M1078" s="149"/>
      <c r="N1078" s="149"/>
      <c r="O1078" s="188"/>
      <c r="P1078" s="189"/>
      <c r="Q1078" s="116"/>
      <c r="R1078" s="116"/>
      <c r="S1078" s="116"/>
      <c r="T1078" s="116"/>
      <c r="U1078" s="116"/>
      <c r="V1078" s="116"/>
      <c r="W1078" s="116"/>
      <c r="X1078" s="116"/>
      <c r="Y1078" s="116"/>
      <c r="Z1078" s="116"/>
    </row>
    <row r="1079" hidden="1">
      <c r="A1079" s="126" t="s">
        <v>820</v>
      </c>
      <c r="B1079" s="190" t="s">
        <v>606</v>
      </c>
      <c r="C1079" s="191" t="s">
        <v>647</v>
      </c>
      <c r="D1079" s="149" t="s">
        <v>797</v>
      </c>
      <c r="E1079" s="149"/>
      <c r="F1079" s="149" t="s">
        <v>955</v>
      </c>
      <c r="G1079" s="149"/>
      <c r="H1079" s="149"/>
      <c r="I1079" s="149"/>
      <c r="J1079" s="149"/>
      <c r="K1079" s="128">
        <f>$M$1072*'Electricity EFs'!B8</f>
        <v>0.1248238906</v>
      </c>
      <c r="L1079" s="149"/>
      <c r="M1079" s="149"/>
      <c r="N1079" s="149"/>
      <c r="O1079" s="188"/>
      <c r="P1079" s="189"/>
      <c r="Q1079" s="116"/>
      <c r="R1079" s="116"/>
      <c r="S1079" s="116"/>
      <c r="T1079" s="116"/>
      <c r="U1079" s="116"/>
      <c r="V1079" s="116"/>
      <c r="W1079" s="116"/>
      <c r="X1079" s="116"/>
      <c r="Y1079" s="116"/>
      <c r="Z1079" s="116"/>
    </row>
    <row r="1080" hidden="1">
      <c r="A1080" s="126" t="s">
        <v>821</v>
      </c>
      <c r="B1080" s="190" t="s">
        <v>606</v>
      </c>
      <c r="C1080" s="191" t="s">
        <v>647</v>
      </c>
      <c r="D1080" s="149" t="s">
        <v>797</v>
      </c>
      <c r="E1080" s="149"/>
      <c r="F1080" s="149" t="s">
        <v>955</v>
      </c>
      <c r="G1080" s="149"/>
      <c r="H1080" s="149"/>
      <c r="I1080" s="149"/>
      <c r="J1080" s="149"/>
      <c r="K1080" s="128">
        <f>$M$1072*'Electricity EFs'!B9</f>
        <v>0.02624836283</v>
      </c>
      <c r="L1080" s="149"/>
      <c r="M1080" s="149"/>
      <c r="N1080" s="149"/>
      <c r="O1080" s="188"/>
      <c r="P1080" s="189"/>
      <c r="Q1080" s="116"/>
      <c r="R1080" s="116"/>
      <c r="S1080" s="116"/>
      <c r="T1080" s="116"/>
      <c r="U1080" s="116"/>
      <c r="V1080" s="116"/>
      <c r="W1080" s="116"/>
      <c r="X1080" s="116"/>
      <c r="Y1080" s="116"/>
      <c r="Z1080" s="116"/>
    </row>
    <row r="1081" hidden="1">
      <c r="A1081" s="126" t="s">
        <v>822</v>
      </c>
      <c r="B1081" s="190" t="s">
        <v>606</v>
      </c>
      <c r="C1081" s="191" t="s">
        <v>647</v>
      </c>
      <c r="D1081" s="149" t="s">
        <v>797</v>
      </c>
      <c r="E1081" s="149"/>
      <c r="F1081" s="149" t="s">
        <v>955</v>
      </c>
      <c r="G1081" s="149"/>
      <c r="H1081" s="149"/>
      <c r="I1081" s="149"/>
      <c r="J1081" s="149"/>
      <c r="K1081" s="128">
        <f>$M$1072*'Electricity EFs'!B10</f>
        <v>0.1001744733</v>
      </c>
      <c r="L1081" s="149"/>
      <c r="M1081" s="149"/>
      <c r="N1081" s="149"/>
      <c r="O1081" s="188"/>
      <c r="P1081" s="189"/>
      <c r="Q1081" s="116"/>
      <c r="R1081" s="116"/>
      <c r="S1081" s="116"/>
      <c r="T1081" s="116"/>
      <c r="U1081" s="116"/>
      <c r="V1081" s="116"/>
      <c r="W1081" s="116"/>
      <c r="X1081" s="116"/>
      <c r="Y1081" s="116"/>
      <c r="Z1081" s="116"/>
    </row>
    <row r="1082" hidden="1">
      <c r="A1082" s="126" t="s">
        <v>823</v>
      </c>
      <c r="B1082" s="190" t="s">
        <v>606</v>
      </c>
      <c r="C1082" s="191" t="s">
        <v>647</v>
      </c>
      <c r="D1082" s="149" t="s">
        <v>797</v>
      </c>
      <c r="E1082" s="149"/>
      <c r="F1082" s="149" t="s">
        <v>955</v>
      </c>
      <c r="G1082" s="149"/>
      <c r="H1082" s="149"/>
      <c r="I1082" s="149"/>
      <c r="J1082" s="149"/>
      <c r="K1082" s="128">
        <f>$M$1072*'Electricity EFs'!B11</f>
        <v>0.06270460405</v>
      </c>
      <c r="L1082" s="149"/>
      <c r="M1082" s="149"/>
      <c r="N1082" s="149"/>
      <c r="O1082" s="188"/>
      <c r="P1082" s="189"/>
      <c r="Q1082" s="116"/>
      <c r="R1082" s="116"/>
      <c r="S1082" s="116"/>
      <c r="T1082" s="116"/>
      <c r="U1082" s="116"/>
      <c r="V1082" s="116"/>
      <c r="W1082" s="116"/>
      <c r="X1082" s="116"/>
      <c r="Y1082" s="116"/>
      <c r="Z1082" s="116"/>
    </row>
    <row r="1083" hidden="1">
      <c r="A1083" s="126" t="s">
        <v>142</v>
      </c>
      <c r="B1083" s="190" t="s">
        <v>606</v>
      </c>
      <c r="C1083" s="191" t="s">
        <v>647</v>
      </c>
      <c r="D1083" s="149" t="s">
        <v>797</v>
      </c>
      <c r="E1083" s="149"/>
      <c r="F1083" s="149" t="s">
        <v>955</v>
      </c>
      <c r="G1083" s="149"/>
      <c r="H1083" s="149"/>
      <c r="I1083" s="149"/>
      <c r="J1083" s="149"/>
      <c r="K1083" s="128">
        <f>$M$1072*'Electricity EFs'!B12</f>
        <v>0.1868914807</v>
      </c>
      <c r="L1083" s="149"/>
      <c r="M1083" s="149"/>
      <c r="N1083" s="149"/>
      <c r="O1083" s="188"/>
      <c r="P1083" s="189"/>
      <c r="Q1083" s="116"/>
      <c r="R1083" s="116"/>
      <c r="S1083" s="116"/>
      <c r="T1083" s="116"/>
      <c r="U1083" s="116"/>
      <c r="V1083" s="116"/>
      <c r="W1083" s="116"/>
      <c r="X1083" s="116"/>
      <c r="Y1083" s="116"/>
      <c r="Z1083" s="116"/>
    </row>
    <row r="1084" hidden="1">
      <c r="A1084" s="126" t="s">
        <v>824</v>
      </c>
      <c r="B1084" s="190" t="s">
        <v>606</v>
      </c>
      <c r="C1084" s="191" t="s">
        <v>647</v>
      </c>
      <c r="D1084" s="149" t="s">
        <v>797</v>
      </c>
      <c r="E1084" s="149"/>
      <c r="F1084" s="149" t="s">
        <v>955</v>
      </c>
      <c r="G1084" s="149"/>
      <c r="H1084" s="149"/>
      <c r="I1084" s="149"/>
      <c r="J1084" s="149"/>
      <c r="K1084" s="128">
        <f>$M$1072*'Electricity EFs'!B13</f>
        <v>0.03646329034</v>
      </c>
      <c r="L1084" s="149"/>
      <c r="M1084" s="149"/>
      <c r="N1084" s="149"/>
      <c r="O1084" s="188"/>
      <c r="P1084" s="189"/>
      <c r="Q1084" s="116"/>
      <c r="R1084" s="116"/>
      <c r="S1084" s="116"/>
      <c r="T1084" s="116"/>
      <c r="U1084" s="116"/>
      <c r="V1084" s="116"/>
      <c r="W1084" s="116"/>
      <c r="X1084" s="116"/>
      <c r="Y1084" s="116"/>
      <c r="Z1084" s="116"/>
    </row>
    <row r="1085" hidden="1">
      <c r="A1085" s="126" t="s">
        <v>13</v>
      </c>
      <c r="B1085" s="190" t="s">
        <v>606</v>
      </c>
      <c r="C1085" s="191" t="s">
        <v>647</v>
      </c>
      <c r="D1085" s="149" t="s">
        <v>797</v>
      </c>
      <c r="E1085" s="149"/>
      <c r="F1085" s="149" t="s">
        <v>955</v>
      </c>
      <c r="G1085" s="149"/>
      <c r="H1085" s="149"/>
      <c r="I1085" s="149"/>
      <c r="J1085" s="149"/>
      <c r="K1085" s="128">
        <f>$M$1072*'Electricity EFs'!B14</f>
        <v>0.1338451484</v>
      </c>
      <c r="L1085" s="149"/>
      <c r="M1085" s="149"/>
      <c r="N1085" s="149"/>
      <c r="O1085" s="188"/>
      <c r="P1085" s="189"/>
      <c r="Q1085" s="116"/>
      <c r="R1085" s="116"/>
      <c r="S1085" s="116"/>
      <c r="T1085" s="116"/>
      <c r="U1085" s="116"/>
      <c r="V1085" s="116"/>
      <c r="W1085" s="116"/>
      <c r="X1085" s="116"/>
      <c r="Y1085" s="116"/>
      <c r="Z1085" s="116"/>
    </row>
    <row r="1086" hidden="1">
      <c r="A1086" s="149" t="s">
        <v>943</v>
      </c>
      <c r="B1086" s="190" t="s">
        <v>606</v>
      </c>
      <c r="C1086" s="191" t="s">
        <v>1067</v>
      </c>
      <c r="D1086" s="149" t="s">
        <v>797</v>
      </c>
      <c r="E1086" s="184" t="s">
        <v>1068</v>
      </c>
      <c r="F1086" s="149" t="s">
        <v>955</v>
      </c>
      <c r="G1086" s="149" t="s">
        <v>995</v>
      </c>
      <c r="H1086" s="149">
        <v>1.0</v>
      </c>
      <c r="I1086" s="149" t="s">
        <v>941</v>
      </c>
      <c r="J1086" s="184" t="s">
        <v>942</v>
      </c>
      <c r="K1086" s="143"/>
      <c r="L1086" s="149"/>
      <c r="M1086" s="149">
        <v>0.13</v>
      </c>
      <c r="N1086" s="149" t="s">
        <v>944</v>
      </c>
      <c r="O1086" s="125" t="s">
        <v>996</v>
      </c>
      <c r="P1086" s="192" t="s">
        <v>1069</v>
      </c>
      <c r="Q1086" s="116"/>
      <c r="R1086" s="116"/>
      <c r="S1086" s="116"/>
      <c r="T1086" s="116"/>
      <c r="U1086" s="116"/>
      <c r="V1086" s="116"/>
      <c r="W1086" s="116"/>
      <c r="X1086" s="116"/>
      <c r="Y1086" s="116"/>
      <c r="Z1086" s="116"/>
    </row>
    <row r="1087" hidden="1">
      <c r="A1087" s="126" t="s">
        <v>98</v>
      </c>
      <c r="B1087" s="190" t="s">
        <v>606</v>
      </c>
      <c r="C1087" s="191" t="s">
        <v>1067</v>
      </c>
      <c r="D1087" s="149" t="s">
        <v>797</v>
      </c>
      <c r="E1087" s="149"/>
      <c r="F1087" s="149" t="s">
        <v>955</v>
      </c>
      <c r="G1087" s="149"/>
      <c r="H1087" s="149"/>
      <c r="I1087" s="149"/>
      <c r="J1087" s="149"/>
      <c r="K1087" s="128">
        <f>$M$1086*'Electricity EFs'!B2</f>
        <v>0.108614134</v>
      </c>
      <c r="L1087" s="149"/>
      <c r="M1087" s="149"/>
      <c r="N1087" s="149"/>
      <c r="O1087" s="188"/>
      <c r="P1087" s="193"/>
      <c r="Q1087" s="116"/>
      <c r="R1087" s="116"/>
      <c r="S1087" s="116"/>
      <c r="T1087" s="116"/>
      <c r="U1087" s="116"/>
      <c r="V1087" s="116"/>
      <c r="W1087" s="116"/>
      <c r="X1087" s="116"/>
      <c r="Y1087" s="116"/>
      <c r="Z1087" s="116"/>
    </row>
    <row r="1088" hidden="1">
      <c r="A1088" s="126" t="s">
        <v>816</v>
      </c>
      <c r="B1088" s="190" t="s">
        <v>606</v>
      </c>
      <c r="C1088" s="191" t="s">
        <v>1067</v>
      </c>
      <c r="D1088" s="149" t="s">
        <v>797</v>
      </c>
      <c r="E1088" s="149"/>
      <c r="F1088" s="149" t="s">
        <v>955</v>
      </c>
      <c r="G1088" s="149"/>
      <c r="H1088" s="149"/>
      <c r="I1088" s="149"/>
      <c r="J1088" s="149"/>
      <c r="K1088" s="128">
        <f>$M$1086*'Electricity EFs'!B3</f>
        <v>0.08180661261</v>
      </c>
      <c r="L1088" s="149"/>
      <c r="M1088" s="149"/>
      <c r="N1088" s="149"/>
      <c r="O1088" s="188"/>
      <c r="P1088" s="193"/>
      <c r="Q1088" s="116"/>
      <c r="R1088" s="116"/>
      <c r="S1088" s="116"/>
      <c r="T1088" s="116"/>
      <c r="U1088" s="116"/>
      <c r="V1088" s="116"/>
      <c r="W1088" s="116"/>
      <c r="X1088" s="116"/>
      <c r="Y1088" s="116"/>
      <c r="Z1088" s="116"/>
    </row>
    <row r="1089" hidden="1">
      <c r="A1089" s="126" t="s">
        <v>28</v>
      </c>
      <c r="B1089" s="190" t="s">
        <v>606</v>
      </c>
      <c r="C1089" s="191" t="s">
        <v>1067</v>
      </c>
      <c r="D1089" s="149" t="s">
        <v>797</v>
      </c>
      <c r="E1089" s="149"/>
      <c r="F1089" s="149" t="s">
        <v>955</v>
      </c>
      <c r="G1089" s="149"/>
      <c r="H1089" s="149"/>
      <c r="I1089" s="149"/>
      <c r="J1089" s="149"/>
      <c r="K1089" s="128">
        <f>$M$1086*'Electricity EFs'!B4</f>
        <v>0.08800166073</v>
      </c>
      <c r="L1089" s="149"/>
      <c r="M1089" s="149"/>
      <c r="N1089" s="149"/>
      <c r="O1089" s="188"/>
      <c r="P1089" s="193"/>
      <c r="Q1089" s="116"/>
      <c r="R1089" s="116"/>
      <c r="S1089" s="116"/>
      <c r="T1089" s="116"/>
      <c r="U1089" s="116"/>
      <c r="V1089" s="116"/>
      <c r="W1089" s="116"/>
      <c r="X1089" s="116"/>
      <c r="Y1089" s="116"/>
      <c r="Z1089" s="116"/>
    </row>
    <row r="1090" hidden="1">
      <c r="A1090" s="126" t="s">
        <v>817</v>
      </c>
      <c r="B1090" s="190" t="s">
        <v>606</v>
      </c>
      <c r="C1090" s="191" t="s">
        <v>1067</v>
      </c>
      <c r="D1090" s="149" t="s">
        <v>797</v>
      </c>
      <c r="E1090" s="149"/>
      <c r="F1090" s="149" t="s">
        <v>955</v>
      </c>
      <c r="G1090" s="149"/>
      <c r="H1090" s="149"/>
      <c r="I1090" s="149"/>
      <c r="J1090" s="149"/>
      <c r="K1090" s="128">
        <f>$M$1086*'Electricity EFs'!B5</f>
        <v>0.08604243064</v>
      </c>
      <c r="L1090" s="149"/>
      <c r="M1090" s="149"/>
      <c r="N1090" s="149"/>
      <c r="O1090" s="188"/>
      <c r="P1090" s="193"/>
      <c r="Q1090" s="116"/>
      <c r="R1090" s="116"/>
      <c r="S1090" s="116"/>
      <c r="T1090" s="116"/>
      <c r="U1090" s="116"/>
      <c r="V1090" s="116"/>
      <c r="W1090" s="116"/>
      <c r="X1090" s="116"/>
      <c r="Y1090" s="116"/>
      <c r="Z1090" s="116"/>
    </row>
    <row r="1091" hidden="1">
      <c r="A1091" s="126" t="s">
        <v>818</v>
      </c>
      <c r="B1091" s="190" t="s">
        <v>606</v>
      </c>
      <c r="C1091" s="191" t="s">
        <v>1067</v>
      </c>
      <c r="D1091" s="149" t="s">
        <v>797</v>
      </c>
      <c r="E1091" s="149"/>
      <c r="F1091" s="149" t="s">
        <v>955</v>
      </c>
      <c r="G1091" s="149"/>
      <c r="H1091" s="149"/>
      <c r="I1091" s="149"/>
      <c r="J1091" s="149"/>
      <c r="K1091" s="128">
        <f>$M$1086*'Electricity EFs'!B6</f>
        <v>0.01001231433</v>
      </c>
      <c r="L1091" s="149"/>
      <c r="M1091" s="149"/>
      <c r="N1091" s="149"/>
      <c r="O1091" s="188"/>
      <c r="P1091" s="193"/>
      <c r="Q1091" s="116"/>
      <c r="R1091" s="116"/>
      <c r="S1091" s="116"/>
      <c r="T1091" s="116"/>
      <c r="U1091" s="116"/>
      <c r="V1091" s="116"/>
      <c r="W1091" s="116"/>
      <c r="X1091" s="116"/>
      <c r="Y1091" s="116"/>
      <c r="Z1091" s="116"/>
    </row>
    <row r="1092" hidden="1">
      <c r="A1092" s="126" t="s">
        <v>819</v>
      </c>
      <c r="B1092" s="190" t="s">
        <v>606</v>
      </c>
      <c r="C1092" s="191" t="s">
        <v>1067</v>
      </c>
      <c r="D1092" s="149" t="s">
        <v>797</v>
      </c>
      <c r="E1092" s="149"/>
      <c r="F1092" s="149" t="s">
        <v>955</v>
      </c>
      <c r="G1092" s="149"/>
      <c r="H1092" s="149"/>
      <c r="I1092" s="149"/>
      <c r="J1092" s="149"/>
      <c r="K1092" s="128">
        <f>$M$1086*'Electricity EFs'!B7</f>
        <v>0.05749875984</v>
      </c>
      <c r="L1092" s="149"/>
      <c r="M1092" s="149"/>
      <c r="N1092" s="149"/>
      <c r="O1092" s="188"/>
      <c r="P1092" s="193"/>
      <c r="Q1092" s="116"/>
      <c r="R1092" s="116"/>
      <c r="S1092" s="116"/>
      <c r="T1092" s="116"/>
      <c r="U1092" s="116"/>
      <c r="V1092" s="116"/>
      <c r="W1092" s="116"/>
      <c r="X1092" s="116"/>
      <c r="Y1092" s="116"/>
      <c r="Z1092" s="116"/>
    </row>
    <row r="1093" hidden="1">
      <c r="A1093" s="126" t="s">
        <v>820</v>
      </c>
      <c r="B1093" s="190" t="s">
        <v>606</v>
      </c>
      <c r="C1093" s="191" t="s">
        <v>1067</v>
      </c>
      <c r="D1093" s="149" t="s">
        <v>797</v>
      </c>
      <c r="E1093" s="149"/>
      <c r="F1093" s="149" t="s">
        <v>955</v>
      </c>
      <c r="G1093" s="149"/>
      <c r="H1093" s="149"/>
      <c r="I1093" s="149"/>
      <c r="J1093" s="149"/>
      <c r="K1093" s="128">
        <f>$M$1086*'Electricity EFs'!B8</f>
        <v>0.1248238906</v>
      </c>
      <c r="L1093" s="149"/>
      <c r="M1093" s="149"/>
      <c r="N1093" s="149"/>
      <c r="O1093" s="188"/>
      <c r="P1093" s="193"/>
      <c r="Q1093" s="116"/>
      <c r="R1093" s="116"/>
      <c r="S1093" s="116"/>
      <c r="T1093" s="116"/>
      <c r="U1093" s="116"/>
      <c r="V1093" s="116"/>
      <c r="W1093" s="116"/>
      <c r="X1093" s="116"/>
      <c r="Y1093" s="116"/>
      <c r="Z1093" s="116"/>
    </row>
    <row r="1094" hidden="1">
      <c r="A1094" s="126" t="s">
        <v>821</v>
      </c>
      <c r="B1094" s="190" t="s">
        <v>606</v>
      </c>
      <c r="C1094" s="191" t="s">
        <v>1067</v>
      </c>
      <c r="D1094" s="149" t="s">
        <v>797</v>
      </c>
      <c r="E1094" s="149"/>
      <c r="F1094" s="149" t="s">
        <v>955</v>
      </c>
      <c r="G1094" s="149"/>
      <c r="H1094" s="149"/>
      <c r="I1094" s="149"/>
      <c r="J1094" s="149"/>
      <c r="K1094" s="128">
        <f>$M$1086*'Electricity EFs'!B9</f>
        <v>0.02624836283</v>
      </c>
      <c r="L1094" s="149"/>
      <c r="M1094" s="149"/>
      <c r="N1094" s="149"/>
      <c r="O1094" s="188"/>
      <c r="P1094" s="193"/>
      <c r="Q1094" s="116"/>
      <c r="R1094" s="116"/>
      <c r="S1094" s="116"/>
      <c r="T1094" s="116"/>
      <c r="U1094" s="116"/>
      <c r="V1094" s="116"/>
      <c r="W1094" s="116"/>
      <c r="X1094" s="116"/>
      <c r="Y1094" s="116"/>
      <c r="Z1094" s="116"/>
    </row>
    <row r="1095" hidden="1">
      <c r="A1095" s="126" t="s">
        <v>822</v>
      </c>
      <c r="B1095" s="190" t="s">
        <v>606</v>
      </c>
      <c r="C1095" s="191" t="s">
        <v>1067</v>
      </c>
      <c r="D1095" s="149" t="s">
        <v>797</v>
      </c>
      <c r="E1095" s="149"/>
      <c r="F1095" s="149" t="s">
        <v>955</v>
      </c>
      <c r="G1095" s="149"/>
      <c r="H1095" s="149"/>
      <c r="I1095" s="149"/>
      <c r="J1095" s="149"/>
      <c r="K1095" s="128">
        <f>$M$1086*'Electricity EFs'!B10</f>
        <v>0.1001744733</v>
      </c>
      <c r="L1095" s="149"/>
      <c r="M1095" s="149"/>
      <c r="N1095" s="149"/>
      <c r="O1095" s="188"/>
      <c r="P1095" s="193"/>
      <c r="Q1095" s="116"/>
      <c r="R1095" s="116"/>
      <c r="S1095" s="116"/>
      <c r="T1095" s="116"/>
      <c r="U1095" s="116"/>
      <c r="V1095" s="116"/>
      <c r="W1095" s="116"/>
      <c r="X1095" s="116"/>
      <c r="Y1095" s="116"/>
      <c r="Z1095" s="116"/>
    </row>
    <row r="1096" hidden="1">
      <c r="A1096" s="126" t="s">
        <v>823</v>
      </c>
      <c r="B1096" s="190" t="s">
        <v>606</v>
      </c>
      <c r="C1096" s="191" t="s">
        <v>1067</v>
      </c>
      <c r="D1096" s="149" t="s">
        <v>797</v>
      </c>
      <c r="E1096" s="149"/>
      <c r="F1096" s="149" t="s">
        <v>955</v>
      </c>
      <c r="G1096" s="149"/>
      <c r="H1096" s="149"/>
      <c r="I1096" s="149"/>
      <c r="J1096" s="149"/>
      <c r="K1096" s="128">
        <f>$M$1086*'Electricity EFs'!B11</f>
        <v>0.06270460405</v>
      </c>
      <c r="L1096" s="149"/>
      <c r="M1096" s="149"/>
      <c r="N1096" s="149"/>
      <c r="O1096" s="188"/>
      <c r="P1096" s="193"/>
      <c r="Q1096" s="116"/>
      <c r="R1096" s="116"/>
      <c r="S1096" s="116"/>
      <c r="T1096" s="116"/>
      <c r="U1096" s="116"/>
      <c r="V1096" s="116"/>
      <c r="W1096" s="116"/>
      <c r="X1096" s="116"/>
      <c r="Y1096" s="116"/>
      <c r="Z1096" s="116"/>
    </row>
    <row r="1097" hidden="1">
      <c r="A1097" s="126" t="s">
        <v>142</v>
      </c>
      <c r="B1097" s="190" t="s">
        <v>606</v>
      </c>
      <c r="C1097" s="191" t="s">
        <v>1067</v>
      </c>
      <c r="D1097" s="149" t="s">
        <v>797</v>
      </c>
      <c r="E1097" s="149"/>
      <c r="F1097" s="149" t="s">
        <v>955</v>
      </c>
      <c r="G1097" s="149"/>
      <c r="H1097" s="149"/>
      <c r="I1097" s="149"/>
      <c r="J1097" s="149"/>
      <c r="K1097" s="128">
        <f>$M$1086*'Electricity EFs'!B12</f>
        <v>0.1868914807</v>
      </c>
      <c r="L1097" s="149"/>
      <c r="M1097" s="149"/>
      <c r="N1097" s="149"/>
      <c r="O1097" s="188"/>
      <c r="P1097" s="193"/>
      <c r="Q1097" s="116"/>
      <c r="R1097" s="116"/>
      <c r="S1097" s="116"/>
      <c r="T1097" s="116"/>
      <c r="U1097" s="116"/>
      <c r="V1097" s="116"/>
      <c r="W1097" s="116"/>
      <c r="X1097" s="116"/>
      <c r="Y1097" s="116"/>
      <c r="Z1097" s="116"/>
    </row>
    <row r="1098" hidden="1">
      <c r="A1098" s="126" t="s">
        <v>824</v>
      </c>
      <c r="B1098" s="190" t="s">
        <v>606</v>
      </c>
      <c r="C1098" s="191" t="s">
        <v>1067</v>
      </c>
      <c r="D1098" s="149" t="s">
        <v>797</v>
      </c>
      <c r="E1098" s="149"/>
      <c r="F1098" s="149" t="s">
        <v>955</v>
      </c>
      <c r="G1098" s="149"/>
      <c r="H1098" s="149"/>
      <c r="I1098" s="149"/>
      <c r="J1098" s="149"/>
      <c r="K1098" s="128">
        <f>$M$1086*'Electricity EFs'!B13</f>
        <v>0.03646329034</v>
      </c>
      <c r="L1098" s="149"/>
      <c r="M1098" s="149"/>
      <c r="N1098" s="149"/>
      <c r="O1098" s="188"/>
      <c r="P1098" s="193"/>
      <c r="Q1098" s="116"/>
      <c r="R1098" s="116"/>
      <c r="S1098" s="116"/>
      <c r="T1098" s="116"/>
      <c r="U1098" s="116"/>
      <c r="V1098" s="116"/>
      <c r="W1098" s="116"/>
      <c r="X1098" s="116"/>
      <c r="Y1098" s="116"/>
      <c r="Z1098" s="116"/>
    </row>
    <row r="1099" hidden="1">
      <c r="A1099" s="126" t="s">
        <v>13</v>
      </c>
      <c r="B1099" s="190" t="s">
        <v>606</v>
      </c>
      <c r="C1099" s="191" t="s">
        <v>1067</v>
      </c>
      <c r="D1099" s="149" t="s">
        <v>797</v>
      </c>
      <c r="E1099" s="149"/>
      <c r="F1099" s="149" t="s">
        <v>955</v>
      </c>
      <c r="G1099" s="149"/>
      <c r="H1099" s="149"/>
      <c r="I1099" s="149"/>
      <c r="J1099" s="149"/>
      <c r="K1099" s="128">
        <f>$M$1086*'Electricity EFs'!B14</f>
        <v>0.1338451484</v>
      </c>
      <c r="L1099" s="149"/>
      <c r="M1099" s="149"/>
      <c r="N1099" s="149"/>
      <c r="O1099" s="188"/>
      <c r="P1099" s="193"/>
      <c r="Q1099" s="116"/>
      <c r="R1099" s="116"/>
      <c r="S1099" s="116"/>
      <c r="T1099" s="116"/>
      <c r="U1099" s="116"/>
      <c r="V1099" s="116"/>
      <c r="W1099" s="116"/>
      <c r="X1099" s="116"/>
      <c r="Y1099" s="116"/>
      <c r="Z1099" s="116"/>
    </row>
    <row r="1100" hidden="1">
      <c r="A1100" s="149" t="s">
        <v>1070</v>
      </c>
      <c r="B1100" s="194" t="s">
        <v>652</v>
      </c>
      <c r="C1100" s="195" t="s">
        <v>653</v>
      </c>
      <c r="D1100" s="149" t="s">
        <v>797</v>
      </c>
      <c r="E1100" s="149" t="s">
        <v>106</v>
      </c>
      <c r="F1100" s="149" t="s">
        <v>955</v>
      </c>
      <c r="G1100" s="149" t="s">
        <v>1071</v>
      </c>
      <c r="H1100" s="149">
        <v>1.45</v>
      </c>
      <c r="I1100" s="149" t="s">
        <v>1072</v>
      </c>
      <c r="J1100" s="184" t="s">
        <v>1073</v>
      </c>
      <c r="K1100" s="143"/>
      <c r="L1100" s="149"/>
      <c r="M1100" s="149">
        <f>(0.0199*0.277777778)/1.46</f>
        <v>0.003786149166</v>
      </c>
      <c r="N1100" s="149" t="s">
        <v>991</v>
      </c>
      <c r="O1100" s="125" t="s">
        <v>1073</v>
      </c>
      <c r="P1100" s="193" t="s">
        <v>905</v>
      </c>
      <c r="Q1100" s="116"/>
      <c r="R1100" s="116"/>
      <c r="S1100" s="116"/>
      <c r="T1100" s="116"/>
      <c r="U1100" s="116"/>
      <c r="V1100" s="116"/>
      <c r="W1100" s="116"/>
      <c r="X1100" s="116"/>
      <c r="Y1100" s="116"/>
      <c r="Z1100" s="116"/>
    </row>
    <row r="1101" hidden="1">
      <c r="A1101" s="126" t="s">
        <v>98</v>
      </c>
      <c r="B1101" s="194" t="s">
        <v>652</v>
      </c>
      <c r="C1101" s="195" t="s">
        <v>653</v>
      </c>
      <c r="D1101" s="149" t="s">
        <v>797</v>
      </c>
      <c r="E1101" s="149" t="s">
        <v>106</v>
      </c>
      <c r="F1101" s="149" t="s">
        <v>955</v>
      </c>
      <c r="G1101" s="149"/>
      <c r="H1101" s="149"/>
      <c r="I1101" s="149"/>
      <c r="J1101" s="149"/>
      <c r="K1101" s="128">
        <f>$M$1100*'Electricity EFs'!B2</f>
        <v>0.003163302407</v>
      </c>
      <c r="L1101" s="149"/>
      <c r="M1101" s="149"/>
      <c r="N1101" s="149"/>
      <c r="O1101" s="188"/>
      <c r="P1101" s="193"/>
      <c r="Q1101" s="116"/>
      <c r="R1101" s="116"/>
      <c r="S1101" s="116"/>
      <c r="T1101" s="116"/>
      <c r="U1101" s="116"/>
      <c r="V1101" s="116"/>
      <c r="W1101" s="116"/>
      <c r="X1101" s="116"/>
      <c r="Y1101" s="116"/>
      <c r="Z1101" s="116"/>
    </row>
    <row r="1102" hidden="1">
      <c r="A1102" s="126" t="s">
        <v>816</v>
      </c>
      <c r="B1102" s="194" t="s">
        <v>652</v>
      </c>
      <c r="C1102" s="195" t="s">
        <v>653</v>
      </c>
      <c r="D1102" s="149" t="s">
        <v>797</v>
      </c>
      <c r="E1102" s="149" t="s">
        <v>106</v>
      </c>
      <c r="F1102" s="149" t="s">
        <v>955</v>
      </c>
      <c r="G1102" s="149"/>
      <c r="H1102" s="149"/>
      <c r="I1102" s="149"/>
      <c r="J1102" s="149"/>
      <c r="K1102" s="128">
        <f>$M$1100*'Electricity EFs'!B3</f>
        <v>0.002382554139</v>
      </c>
      <c r="L1102" s="149"/>
      <c r="M1102" s="149"/>
      <c r="N1102" s="149"/>
      <c r="O1102" s="188"/>
      <c r="P1102" s="193"/>
      <c r="Q1102" s="116"/>
      <c r="R1102" s="116"/>
      <c r="S1102" s="116"/>
      <c r="T1102" s="116"/>
      <c r="U1102" s="116"/>
      <c r="V1102" s="116"/>
      <c r="W1102" s="116"/>
      <c r="X1102" s="116"/>
      <c r="Y1102" s="116"/>
      <c r="Z1102" s="116"/>
    </row>
    <row r="1103" hidden="1">
      <c r="A1103" s="126" t="s">
        <v>28</v>
      </c>
      <c r="B1103" s="194" t="s">
        <v>652</v>
      </c>
      <c r="C1103" s="195" t="s">
        <v>653</v>
      </c>
      <c r="D1103" s="149" t="s">
        <v>797</v>
      </c>
      <c r="E1103" s="149" t="s">
        <v>106</v>
      </c>
      <c r="F1103" s="149" t="s">
        <v>955</v>
      </c>
      <c r="G1103" s="149"/>
      <c r="H1103" s="149"/>
      <c r="I1103" s="149"/>
      <c r="J1103" s="149"/>
      <c r="K1103" s="128">
        <f>$M$1100*'Electricity EFs'!B4</f>
        <v>0.00256298011</v>
      </c>
      <c r="L1103" s="149"/>
      <c r="M1103" s="149"/>
      <c r="N1103" s="149"/>
      <c r="O1103" s="188"/>
      <c r="P1103" s="193"/>
      <c r="Q1103" s="116"/>
      <c r="R1103" s="116"/>
      <c r="S1103" s="116"/>
      <c r="T1103" s="116"/>
      <c r="U1103" s="116"/>
      <c r="V1103" s="116"/>
      <c r="W1103" s="116"/>
      <c r="X1103" s="116"/>
      <c r="Y1103" s="116"/>
      <c r="Z1103" s="116"/>
    </row>
    <row r="1104" hidden="1">
      <c r="A1104" s="126" t="s">
        <v>817</v>
      </c>
      <c r="B1104" s="194" t="s">
        <v>652</v>
      </c>
      <c r="C1104" s="195" t="s">
        <v>653</v>
      </c>
      <c r="D1104" s="149" t="s">
        <v>797</v>
      </c>
      <c r="E1104" s="149" t="s">
        <v>106</v>
      </c>
      <c r="F1104" s="149" t="s">
        <v>955</v>
      </c>
      <c r="G1104" s="149"/>
      <c r="H1104" s="149"/>
      <c r="I1104" s="149"/>
      <c r="J1104" s="149"/>
      <c r="K1104" s="128">
        <f>$M$1100*'Electricity EFs'!B5</f>
        <v>0.002505919054</v>
      </c>
      <c r="L1104" s="149"/>
      <c r="M1104" s="149"/>
      <c r="N1104" s="149"/>
      <c r="O1104" s="188"/>
      <c r="P1104" s="193"/>
      <c r="Q1104" s="116"/>
      <c r="R1104" s="116"/>
      <c r="S1104" s="116"/>
      <c r="T1104" s="116"/>
      <c r="U1104" s="116"/>
      <c r="V1104" s="116"/>
      <c r="W1104" s="116"/>
      <c r="X1104" s="116"/>
      <c r="Y1104" s="116"/>
      <c r="Z1104" s="116"/>
    </row>
    <row r="1105" hidden="1">
      <c r="A1105" s="126" t="s">
        <v>818</v>
      </c>
      <c r="B1105" s="194" t="s">
        <v>652</v>
      </c>
      <c r="C1105" s="195" t="s">
        <v>653</v>
      </c>
      <c r="D1105" s="149" t="s">
        <v>797</v>
      </c>
      <c r="E1105" s="149" t="s">
        <v>106</v>
      </c>
      <c r="F1105" s="149" t="s">
        <v>955</v>
      </c>
      <c r="G1105" s="149"/>
      <c r="H1105" s="149"/>
      <c r="I1105" s="149"/>
      <c r="J1105" s="149"/>
      <c r="K1105" s="128">
        <f>$M$1100*'Electricity EFs'!B6</f>
        <v>0.0002916008888</v>
      </c>
      <c r="L1105" s="149"/>
      <c r="M1105" s="149"/>
      <c r="N1105" s="149"/>
      <c r="O1105" s="188"/>
      <c r="P1105" s="193"/>
      <c r="Q1105" s="116"/>
      <c r="R1105" s="116"/>
      <c r="S1105" s="116"/>
      <c r="T1105" s="116"/>
      <c r="U1105" s="116"/>
      <c r="V1105" s="116"/>
      <c r="W1105" s="116"/>
      <c r="X1105" s="116"/>
      <c r="Y1105" s="116"/>
      <c r="Z1105" s="116"/>
    </row>
    <row r="1106" hidden="1">
      <c r="A1106" s="126" t="s">
        <v>819</v>
      </c>
      <c r="B1106" s="194" t="s">
        <v>652</v>
      </c>
      <c r="C1106" s="195" t="s">
        <v>653</v>
      </c>
      <c r="D1106" s="149" t="s">
        <v>797</v>
      </c>
      <c r="E1106" s="149" t="s">
        <v>106</v>
      </c>
      <c r="F1106" s="149" t="s">
        <v>955</v>
      </c>
      <c r="G1106" s="149"/>
      <c r="H1106" s="149"/>
      <c r="I1106" s="149"/>
      <c r="J1106" s="149"/>
      <c r="K1106" s="128">
        <f>$M$1100*'Electricity EFs'!B7</f>
        <v>0.001674606782</v>
      </c>
      <c r="L1106" s="149"/>
      <c r="M1106" s="149"/>
      <c r="N1106" s="149"/>
      <c r="O1106" s="188"/>
      <c r="P1106" s="193"/>
      <c r="Q1106" s="116"/>
      <c r="R1106" s="116"/>
      <c r="S1106" s="116"/>
      <c r="T1106" s="116"/>
      <c r="U1106" s="116"/>
      <c r="V1106" s="116"/>
      <c r="W1106" s="116"/>
      <c r="X1106" s="116"/>
      <c r="Y1106" s="116"/>
      <c r="Z1106" s="116"/>
    </row>
    <row r="1107" hidden="1">
      <c r="A1107" s="126" t="s">
        <v>820</v>
      </c>
      <c r="B1107" s="194" t="s">
        <v>652</v>
      </c>
      <c r="C1107" s="195" t="s">
        <v>653</v>
      </c>
      <c r="D1107" s="149" t="s">
        <v>797</v>
      </c>
      <c r="E1107" s="149" t="s">
        <v>106</v>
      </c>
      <c r="F1107" s="149" t="s">
        <v>955</v>
      </c>
      <c r="G1107" s="149"/>
      <c r="H1107" s="149"/>
      <c r="I1107" s="149"/>
      <c r="J1107" s="149"/>
      <c r="K1107" s="128">
        <f>$M$1100*'Electricity EFs'!B8</f>
        <v>0.003635398994</v>
      </c>
      <c r="L1107" s="149"/>
      <c r="M1107" s="149"/>
      <c r="N1107" s="149"/>
      <c r="O1107" s="188"/>
      <c r="P1107" s="193"/>
      <c r="Q1107" s="116"/>
      <c r="R1107" s="116"/>
      <c r="S1107" s="116"/>
      <c r="T1107" s="116"/>
      <c r="U1107" s="116"/>
      <c r="V1107" s="116"/>
      <c r="W1107" s="116"/>
      <c r="X1107" s="116"/>
      <c r="Y1107" s="116"/>
      <c r="Z1107" s="116"/>
    </row>
    <row r="1108" hidden="1">
      <c r="A1108" s="126" t="s">
        <v>821</v>
      </c>
      <c r="B1108" s="194" t="s">
        <v>652</v>
      </c>
      <c r="C1108" s="195" t="s">
        <v>653</v>
      </c>
      <c r="D1108" s="149" t="s">
        <v>797</v>
      </c>
      <c r="E1108" s="149" t="s">
        <v>106</v>
      </c>
      <c r="F1108" s="149" t="s">
        <v>955</v>
      </c>
      <c r="G1108" s="149"/>
      <c r="H1108" s="149"/>
      <c r="I1108" s="149"/>
      <c r="J1108" s="149"/>
      <c r="K1108" s="128">
        <f>$M$1100*'Electricity EFs'!B9</f>
        <v>0.0007644632078</v>
      </c>
      <c r="L1108" s="149"/>
      <c r="M1108" s="149"/>
      <c r="N1108" s="149"/>
      <c r="O1108" s="188"/>
      <c r="P1108" s="193"/>
      <c r="Q1108" s="116"/>
      <c r="R1108" s="116"/>
      <c r="S1108" s="116"/>
      <c r="T1108" s="116"/>
      <c r="U1108" s="116"/>
      <c r="V1108" s="116"/>
      <c r="W1108" s="116"/>
      <c r="X1108" s="116"/>
      <c r="Y1108" s="116"/>
      <c r="Z1108" s="116"/>
    </row>
    <row r="1109" hidden="1">
      <c r="A1109" s="126" t="s">
        <v>822</v>
      </c>
      <c r="B1109" s="194" t="s">
        <v>652</v>
      </c>
      <c r="C1109" s="195" t="s">
        <v>653</v>
      </c>
      <c r="D1109" s="149" t="s">
        <v>797</v>
      </c>
      <c r="E1109" s="149" t="s">
        <v>106</v>
      </c>
      <c r="F1109" s="149" t="s">
        <v>955</v>
      </c>
      <c r="G1109" s="149"/>
      <c r="H1109" s="149"/>
      <c r="I1109" s="149"/>
      <c r="J1109" s="149"/>
      <c r="K1109" s="128">
        <f>$M$1100*'Electricity EFs'!B10</f>
        <v>0.002917503835</v>
      </c>
      <c r="L1109" s="149"/>
      <c r="M1109" s="149"/>
      <c r="N1109" s="149"/>
      <c r="O1109" s="188"/>
      <c r="P1109" s="193"/>
      <c r="Q1109" s="116"/>
      <c r="R1109" s="116"/>
      <c r="S1109" s="116"/>
      <c r="T1109" s="116"/>
      <c r="U1109" s="116"/>
      <c r="V1109" s="116"/>
      <c r="W1109" s="116"/>
      <c r="X1109" s="116"/>
      <c r="Y1109" s="116"/>
      <c r="Z1109" s="116"/>
    </row>
    <row r="1110" hidden="1">
      <c r="A1110" s="126" t="s">
        <v>823</v>
      </c>
      <c r="B1110" s="194" t="s">
        <v>652</v>
      </c>
      <c r="C1110" s="195" t="s">
        <v>653</v>
      </c>
      <c r="D1110" s="149" t="s">
        <v>797</v>
      </c>
      <c r="E1110" s="149" t="s">
        <v>106</v>
      </c>
      <c r="F1110" s="149" t="s">
        <v>955</v>
      </c>
      <c r="G1110" s="149"/>
      <c r="H1110" s="149"/>
      <c r="I1110" s="149"/>
      <c r="J1110" s="149"/>
      <c r="K1110" s="128">
        <f>$M$1100*'Electricity EFs'!B11</f>
        <v>0.001826222956</v>
      </c>
      <c r="L1110" s="149"/>
      <c r="M1110" s="149"/>
      <c r="N1110" s="149"/>
      <c r="O1110" s="188"/>
      <c r="P1110" s="193"/>
      <c r="Q1110" s="116"/>
      <c r="R1110" s="116"/>
      <c r="S1110" s="116"/>
      <c r="T1110" s="116"/>
      <c r="U1110" s="116"/>
      <c r="V1110" s="116"/>
      <c r="W1110" s="116"/>
      <c r="X1110" s="116"/>
      <c r="Y1110" s="116"/>
      <c r="Z1110" s="116"/>
    </row>
    <row r="1111" hidden="1">
      <c r="A1111" s="126" t="s">
        <v>142</v>
      </c>
      <c r="B1111" s="194" t="s">
        <v>652</v>
      </c>
      <c r="C1111" s="195" t="s">
        <v>653</v>
      </c>
      <c r="D1111" s="149" t="s">
        <v>797</v>
      </c>
      <c r="E1111" s="149" t="s">
        <v>106</v>
      </c>
      <c r="F1111" s="149" t="s">
        <v>955</v>
      </c>
      <c r="G1111" s="149"/>
      <c r="H1111" s="149"/>
      <c r="I1111" s="149"/>
      <c r="J1111" s="149"/>
      <c r="K1111" s="128">
        <f>$M$1100*'Electricity EFs'!B12</f>
        <v>0.005443069413</v>
      </c>
      <c r="L1111" s="149"/>
      <c r="M1111" s="149"/>
      <c r="N1111" s="149"/>
      <c r="O1111" s="188"/>
      <c r="P1111" s="193"/>
      <c r="Q1111" s="116"/>
      <c r="R1111" s="116"/>
      <c r="S1111" s="116"/>
      <c r="T1111" s="116"/>
      <c r="U1111" s="116"/>
      <c r="V1111" s="116"/>
      <c r="W1111" s="116"/>
      <c r="X1111" s="116"/>
      <c r="Y1111" s="116"/>
      <c r="Z1111" s="116"/>
    </row>
    <row r="1112" hidden="1">
      <c r="A1112" s="126" t="s">
        <v>824</v>
      </c>
      <c r="B1112" s="194" t="s">
        <v>652</v>
      </c>
      <c r="C1112" s="195" t="s">
        <v>653</v>
      </c>
      <c r="D1112" s="149" t="s">
        <v>797</v>
      </c>
      <c r="E1112" s="149" t="s">
        <v>106</v>
      </c>
      <c r="F1112" s="149" t="s">
        <v>955</v>
      </c>
      <c r="G1112" s="149"/>
      <c r="H1112" s="149"/>
      <c r="I1112" s="149"/>
      <c r="J1112" s="149"/>
      <c r="K1112" s="128">
        <f>$M$1100*'Electricity EFs'!B13</f>
        <v>0.001061965048</v>
      </c>
      <c r="L1112" s="149"/>
      <c r="M1112" s="149"/>
      <c r="N1112" s="149"/>
      <c r="O1112" s="188"/>
      <c r="P1112" s="193"/>
      <c r="Q1112" s="116"/>
      <c r="R1112" s="116"/>
      <c r="S1112" s="116"/>
      <c r="T1112" s="116"/>
      <c r="U1112" s="116"/>
      <c r="V1112" s="116"/>
      <c r="W1112" s="116"/>
      <c r="X1112" s="116"/>
      <c r="Y1112" s="116"/>
      <c r="Z1112" s="116"/>
    </row>
    <row r="1113" hidden="1">
      <c r="A1113" s="126" t="s">
        <v>13</v>
      </c>
      <c r="B1113" s="194" t="s">
        <v>652</v>
      </c>
      <c r="C1113" s="195" t="s">
        <v>653</v>
      </c>
      <c r="D1113" s="149" t="s">
        <v>797</v>
      </c>
      <c r="E1113" s="149" t="s">
        <v>106</v>
      </c>
      <c r="F1113" s="149" t="s">
        <v>955</v>
      </c>
      <c r="G1113" s="149"/>
      <c r="H1113" s="149"/>
      <c r="I1113" s="149"/>
      <c r="J1113" s="149"/>
      <c r="K1113" s="128">
        <f>$M$1100*'Electricity EFs'!B14</f>
        <v>0.003898136131</v>
      </c>
      <c r="L1113" s="149"/>
      <c r="M1113" s="149"/>
      <c r="N1113" s="149"/>
      <c r="O1113" s="188"/>
      <c r="P1113" s="193"/>
      <c r="Q1113" s="116"/>
      <c r="R1113" s="116"/>
      <c r="S1113" s="116"/>
      <c r="T1113" s="116"/>
      <c r="U1113" s="116"/>
      <c r="V1113" s="116"/>
      <c r="W1113" s="116"/>
      <c r="X1113" s="116"/>
      <c r="Y1113" s="116"/>
      <c r="Z1113" s="116"/>
    </row>
    <row r="1114" hidden="1">
      <c r="A1114" s="149" t="s">
        <v>1070</v>
      </c>
      <c r="B1114" s="194" t="s">
        <v>652</v>
      </c>
      <c r="C1114" s="195" t="s">
        <v>653</v>
      </c>
      <c r="D1114" s="149" t="s">
        <v>797</v>
      </c>
      <c r="E1114" s="149" t="s">
        <v>106</v>
      </c>
      <c r="F1114" s="149" t="s">
        <v>955</v>
      </c>
      <c r="G1114" s="149" t="s">
        <v>1071</v>
      </c>
      <c r="H1114" s="149">
        <v>1.45</v>
      </c>
      <c r="I1114" s="149" t="s">
        <v>1072</v>
      </c>
      <c r="J1114" s="184" t="s">
        <v>1073</v>
      </c>
      <c r="K1114" s="143"/>
      <c r="L1114" s="149"/>
      <c r="M1114" s="149">
        <f>(0.0199*0.277777778)/1.46</f>
        <v>0.003786149166</v>
      </c>
      <c r="N1114" s="149" t="s">
        <v>991</v>
      </c>
      <c r="O1114" s="188" t="s">
        <v>1074</v>
      </c>
      <c r="P1114" s="193" t="s">
        <v>905</v>
      </c>
      <c r="Q1114" s="116"/>
      <c r="R1114" s="116"/>
      <c r="S1114" s="116"/>
      <c r="T1114" s="116"/>
      <c r="U1114" s="116"/>
      <c r="V1114" s="116"/>
      <c r="W1114" s="116"/>
      <c r="X1114" s="116"/>
      <c r="Y1114" s="116"/>
      <c r="Z1114" s="116"/>
    </row>
    <row r="1115" hidden="1">
      <c r="A1115" s="126" t="s">
        <v>98</v>
      </c>
      <c r="B1115" s="194" t="s">
        <v>652</v>
      </c>
      <c r="C1115" s="195" t="s">
        <v>653</v>
      </c>
      <c r="D1115" s="149" t="s">
        <v>797</v>
      </c>
      <c r="E1115" s="149" t="s">
        <v>106</v>
      </c>
      <c r="F1115" s="149" t="s">
        <v>955</v>
      </c>
      <c r="G1115" s="149"/>
      <c r="H1115" s="149"/>
      <c r="I1115" s="149"/>
      <c r="J1115" s="149"/>
      <c r="K1115" s="128">
        <f>$M$1114*'Electricity EFs'!B2</f>
        <v>0.003163302407</v>
      </c>
      <c r="L1115" s="149"/>
      <c r="M1115" s="149"/>
      <c r="N1115" s="149"/>
      <c r="O1115" s="188"/>
      <c r="P1115" s="193"/>
      <c r="Q1115" s="116"/>
      <c r="R1115" s="116"/>
      <c r="S1115" s="116"/>
      <c r="T1115" s="116"/>
      <c r="U1115" s="116"/>
      <c r="V1115" s="116"/>
      <c r="W1115" s="116"/>
      <c r="X1115" s="116"/>
      <c r="Y1115" s="116"/>
      <c r="Z1115" s="116"/>
    </row>
    <row r="1116" hidden="1">
      <c r="A1116" s="126" t="s">
        <v>816</v>
      </c>
      <c r="B1116" s="194" t="s">
        <v>652</v>
      </c>
      <c r="C1116" s="195" t="s">
        <v>653</v>
      </c>
      <c r="D1116" s="149" t="s">
        <v>797</v>
      </c>
      <c r="E1116" s="149" t="s">
        <v>106</v>
      </c>
      <c r="F1116" s="149" t="s">
        <v>955</v>
      </c>
      <c r="G1116" s="149"/>
      <c r="H1116" s="149"/>
      <c r="I1116" s="149"/>
      <c r="J1116" s="149"/>
      <c r="K1116" s="128">
        <f>$M$1114*'Electricity EFs'!B3</f>
        <v>0.002382554139</v>
      </c>
      <c r="L1116" s="149"/>
      <c r="M1116" s="149"/>
      <c r="N1116" s="149"/>
      <c r="O1116" s="188"/>
      <c r="P1116" s="193"/>
      <c r="Q1116" s="116"/>
      <c r="R1116" s="116"/>
      <c r="S1116" s="116"/>
      <c r="T1116" s="116"/>
      <c r="U1116" s="116"/>
      <c r="V1116" s="116"/>
      <c r="W1116" s="116"/>
      <c r="X1116" s="116"/>
      <c r="Y1116" s="116"/>
      <c r="Z1116" s="116"/>
    </row>
    <row r="1117" hidden="1">
      <c r="A1117" s="126" t="s">
        <v>28</v>
      </c>
      <c r="B1117" s="194" t="s">
        <v>652</v>
      </c>
      <c r="C1117" s="195" t="s">
        <v>653</v>
      </c>
      <c r="D1117" s="149" t="s">
        <v>797</v>
      </c>
      <c r="E1117" s="149" t="s">
        <v>106</v>
      </c>
      <c r="F1117" s="149" t="s">
        <v>955</v>
      </c>
      <c r="G1117" s="149"/>
      <c r="H1117" s="149"/>
      <c r="I1117" s="149"/>
      <c r="J1117" s="149"/>
      <c r="K1117" s="128">
        <f>$M$1114*'Electricity EFs'!B4</f>
        <v>0.00256298011</v>
      </c>
      <c r="L1117" s="149"/>
      <c r="M1117" s="149"/>
      <c r="N1117" s="149"/>
      <c r="O1117" s="188"/>
      <c r="P1117" s="193"/>
      <c r="Q1117" s="116"/>
      <c r="R1117" s="116"/>
      <c r="S1117" s="116"/>
      <c r="T1117" s="116"/>
      <c r="U1117" s="116"/>
      <c r="V1117" s="116"/>
      <c r="W1117" s="116"/>
      <c r="X1117" s="116"/>
      <c r="Y1117" s="116"/>
      <c r="Z1117" s="116"/>
    </row>
    <row r="1118" hidden="1">
      <c r="A1118" s="126" t="s">
        <v>817</v>
      </c>
      <c r="B1118" s="194" t="s">
        <v>652</v>
      </c>
      <c r="C1118" s="195" t="s">
        <v>653</v>
      </c>
      <c r="D1118" s="149" t="s">
        <v>797</v>
      </c>
      <c r="E1118" s="149" t="s">
        <v>106</v>
      </c>
      <c r="F1118" s="149" t="s">
        <v>955</v>
      </c>
      <c r="G1118" s="149"/>
      <c r="H1118" s="149"/>
      <c r="I1118" s="149"/>
      <c r="J1118" s="149"/>
      <c r="K1118" s="128">
        <f>$M$1114*'Electricity EFs'!B5</f>
        <v>0.002505919054</v>
      </c>
      <c r="L1118" s="149"/>
      <c r="M1118" s="149"/>
      <c r="N1118" s="149"/>
      <c r="O1118" s="188"/>
      <c r="P1118" s="193"/>
      <c r="Q1118" s="116"/>
      <c r="R1118" s="116"/>
      <c r="S1118" s="116"/>
      <c r="T1118" s="116"/>
      <c r="U1118" s="116"/>
      <c r="V1118" s="116"/>
      <c r="W1118" s="116"/>
      <c r="X1118" s="116"/>
      <c r="Y1118" s="116"/>
      <c r="Z1118" s="116"/>
    </row>
    <row r="1119" hidden="1">
      <c r="A1119" s="126" t="s">
        <v>818</v>
      </c>
      <c r="B1119" s="194" t="s">
        <v>652</v>
      </c>
      <c r="C1119" s="195" t="s">
        <v>653</v>
      </c>
      <c r="D1119" s="149" t="s">
        <v>797</v>
      </c>
      <c r="E1119" s="149" t="s">
        <v>106</v>
      </c>
      <c r="F1119" s="149" t="s">
        <v>955</v>
      </c>
      <c r="G1119" s="149"/>
      <c r="H1119" s="149"/>
      <c r="I1119" s="149"/>
      <c r="J1119" s="149"/>
      <c r="K1119" s="128">
        <f>$M$1114*'Electricity EFs'!B6</f>
        <v>0.0002916008888</v>
      </c>
      <c r="L1119" s="149"/>
      <c r="M1119" s="149"/>
      <c r="N1119" s="149"/>
      <c r="O1119" s="188"/>
      <c r="P1119" s="193"/>
      <c r="Q1119" s="116"/>
      <c r="R1119" s="116"/>
      <c r="S1119" s="116"/>
      <c r="T1119" s="116"/>
      <c r="U1119" s="116"/>
      <c r="V1119" s="116"/>
      <c r="W1119" s="116"/>
      <c r="X1119" s="116"/>
      <c r="Y1119" s="116"/>
      <c r="Z1119" s="116"/>
    </row>
    <row r="1120" hidden="1">
      <c r="A1120" s="126" t="s">
        <v>819</v>
      </c>
      <c r="B1120" s="194" t="s">
        <v>652</v>
      </c>
      <c r="C1120" s="195" t="s">
        <v>653</v>
      </c>
      <c r="D1120" s="149" t="s">
        <v>797</v>
      </c>
      <c r="E1120" s="149" t="s">
        <v>106</v>
      </c>
      <c r="F1120" s="149" t="s">
        <v>955</v>
      </c>
      <c r="G1120" s="149"/>
      <c r="H1120" s="149"/>
      <c r="I1120" s="149"/>
      <c r="J1120" s="149"/>
      <c r="K1120" s="128">
        <f>$M$1114*'Electricity EFs'!B7</f>
        <v>0.001674606782</v>
      </c>
      <c r="L1120" s="149"/>
      <c r="M1120" s="149"/>
      <c r="N1120" s="149"/>
      <c r="O1120" s="188"/>
      <c r="P1120" s="193"/>
      <c r="Q1120" s="116"/>
      <c r="R1120" s="116"/>
      <c r="S1120" s="116"/>
      <c r="T1120" s="116"/>
      <c r="U1120" s="116"/>
      <c r="V1120" s="116"/>
      <c r="W1120" s="116"/>
      <c r="X1120" s="116"/>
      <c r="Y1120" s="116"/>
      <c r="Z1120" s="116"/>
    </row>
    <row r="1121" hidden="1">
      <c r="A1121" s="126" t="s">
        <v>820</v>
      </c>
      <c r="B1121" s="194" t="s">
        <v>652</v>
      </c>
      <c r="C1121" s="195" t="s">
        <v>653</v>
      </c>
      <c r="D1121" s="149" t="s">
        <v>797</v>
      </c>
      <c r="E1121" s="149" t="s">
        <v>106</v>
      </c>
      <c r="F1121" s="149" t="s">
        <v>955</v>
      </c>
      <c r="G1121" s="149"/>
      <c r="H1121" s="149"/>
      <c r="I1121" s="149"/>
      <c r="J1121" s="149"/>
      <c r="K1121" s="128">
        <f>$M$1114*'Electricity EFs'!B8</f>
        <v>0.003635398994</v>
      </c>
      <c r="L1121" s="149"/>
      <c r="M1121" s="149"/>
      <c r="N1121" s="149"/>
      <c r="O1121" s="188"/>
      <c r="P1121" s="193"/>
      <c r="Q1121" s="116"/>
      <c r="R1121" s="116"/>
      <c r="S1121" s="116"/>
      <c r="T1121" s="116"/>
      <c r="U1121" s="116"/>
      <c r="V1121" s="116"/>
      <c r="W1121" s="116"/>
      <c r="X1121" s="116"/>
      <c r="Y1121" s="116"/>
      <c r="Z1121" s="116"/>
    </row>
    <row r="1122" hidden="1">
      <c r="A1122" s="126" t="s">
        <v>821</v>
      </c>
      <c r="B1122" s="194" t="s">
        <v>652</v>
      </c>
      <c r="C1122" s="195" t="s">
        <v>653</v>
      </c>
      <c r="D1122" s="149" t="s">
        <v>797</v>
      </c>
      <c r="E1122" s="149" t="s">
        <v>106</v>
      </c>
      <c r="F1122" s="149" t="s">
        <v>955</v>
      </c>
      <c r="G1122" s="149"/>
      <c r="H1122" s="149"/>
      <c r="I1122" s="149"/>
      <c r="J1122" s="149"/>
      <c r="K1122" s="128">
        <f>$M$1114*'Electricity EFs'!B9</f>
        <v>0.0007644632078</v>
      </c>
      <c r="L1122" s="149"/>
      <c r="M1122" s="149"/>
      <c r="N1122" s="149"/>
      <c r="O1122" s="188"/>
      <c r="P1122" s="193"/>
      <c r="Q1122" s="116"/>
      <c r="R1122" s="116"/>
      <c r="S1122" s="116"/>
      <c r="T1122" s="116"/>
      <c r="U1122" s="116"/>
      <c r="V1122" s="116"/>
      <c r="W1122" s="116"/>
      <c r="X1122" s="116"/>
      <c r="Y1122" s="116"/>
      <c r="Z1122" s="116"/>
    </row>
    <row r="1123" hidden="1">
      <c r="A1123" s="126" t="s">
        <v>822</v>
      </c>
      <c r="B1123" s="194" t="s">
        <v>652</v>
      </c>
      <c r="C1123" s="195" t="s">
        <v>653</v>
      </c>
      <c r="D1123" s="149" t="s">
        <v>797</v>
      </c>
      <c r="E1123" s="149" t="s">
        <v>106</v>
      </c>
      <c r="F1123" s="149" t="s">
        <v>955</v>
      </c>
      <c r="G1123" s="149"/>
      <c r="H1123" s="149"/>
      <c r="I1123" s="149"/>
      <c r="J1123" s="149"/>
      <c r="K1123" s="128">
        <f>$M$1114*'Electricity EFs'!B10</f>
        <v>0.002917503835</v>
      </c>
      <c r="L1123" s="149"/>
      <c r="M1123" s="149"/>
      <c r="N1123" s="149"/>
      <c r="O1123" s="188"/>
      <c r="P1123" s="193"/>
      <c r="Q1123" s="116"/>
      <c r="R1123" s="116"/>
      <c r="S1123" s="116"/>
      <c r="T1123" s="116"/>
      <c r="U1123" s="116"/>
      <c r="V1123" s="116"/>
      <c r="W1123" s="116"/>
      <c r="X1123" s="116"/>
      <c r="Y1123" s="116"/>
      <c r="Z1123" s="116"/>
    </row>
    <row r="1124" hidden="1">
      <c r="A1124" s="126" t="s">
        <v>823</v>
      </c>
      <c r="B1124" s="194" t="s">
        <v>652</v>
      </c>
      <c r="C1124" s="195" t="s">
        <v>653</v>
      </c>
      <c r="D1124" s="149" t="s">
        <v>797</v>
      </c>
      <c r="E1124" s="149" t="s">
        <v>106</v>
      </c>
      <c r="F1124" s="149" t="s">
        <v>955</v>
      </c>
      <c r="G1124" s="149"/>
      <c r="H1124" s="149"/>
      <c r="I1124" s="149"/>
      <c r="J1124" s="149"/>
      <c r="K1124" s="128">
        <f>$M$1114*'Electricity EFs'!B11</f>
        <v>0.001826222956</v>
      </c>
      <c r="L1124" s="149"/>
      <c r="M1124" s="149"/>
      <c r="N1124" s="149"/>
      <c r="O1124" s="188"/>
      <c r="P1124" s="193"/>
      <c r="Q1124" s="116"/>
      <c r="R1124" s="116"/>
      <c r="S1124" s="116"/>
      <c r="T1124" s="116"/>
      <c r="U1124" s="116"/>
      <c r="V1124" s="116"/>
      <c r="W1124" s="116"/>
      <c r="X1124" s="116"/>
      <c r="Y1124" s="116"/>
      <c r="Z1124" s="116"/>
    </row>
    <row r="1125" hidden="1">
      <c r="A1125" s="126" t="s">
        <v>142</v>
      </c>
      <c r="B1125" s="194" t="s">
        <v>652</v>
      </c>
      <c r="C1125" s="195" t="s">
        <v>653</v>
      </c>
      <c r="D1125" s="149" t="s">
        <v>797</v>
      </c>
      <c r="E1125" s="149" t="s">
        <v>106</v>
      </c>
      <c r="F1125" s="149" t="s">
        <v>955</v>
      </c>
      <c r="G1125" s="149"/>
      <c r="H1125" s="149"/>
      <c r="I1125" s="149"/>
      <c r="J1125" s="149"/>
      <c r="K1125" s="128">
        <f>$M$1114*'Electricity EFs'!B12</f>
        <v>0.005443069413</v>
      </c>
      <c r="L1125" s="149"/>
      <c r="M1125" s="149"/>
      <c r="N1125" s="149"/>
      <c r="O1125" s="188"/>
      <c r="P1125" s="193"/>
      <c r="Q1125" s="116"/>
      <c r="R1125" s="116"/>
      <c r="S1125" s="116"/>
      <c r="T1125" s="116"/>
      <c r="U1125" s="116"/>
      <c r="V1125" s="116"/>
      <c r="W1125" s="116"/>
      <c r="X1125" s="116"/>
      <c r="Y1125" s="116"/>
      <c r="Z1125" s="116"/>
    </row>
    <row r="1126" hidden="1">
      <c r="A1126" s="126" t="s">
        <v>824</v>
      </c>
      <c r="B1126" s="194" t="s">
        <v>652</v>
      </c>
      <c r="C1126" s="195" t="s">
        <v>653</v>
      </c>
      <c r="D1126" s="149" t="s">
        <v>797</v>
      </c>
      <c r="E1126" s="149" t="s">
        <v>106</v>
      </c>
      <c r="F1126" s="149" t="s">
        <v>955</v>
      </c>
      <c r="G1126" s="149"/>
      <c r="H1126" s="149"/>
      <c r="I1126" s="149"/>
      <c r="J1126" s="149"/>
      <c r="K1126" s="128">
        <f>$M$1114*'Electricity EFs'!B13</f>
        <v>0.001061965048</v>
      </c>
      <c r="L1126" s="149"/>
      <c r="M1126" s="149"/>
      <c r="N1126" s="149"/>
      <c r="O1126" s="188"/>
      <c r="P1126" s="193"/>
      <c r="Q1126" s="116"/>
      <c r="R1126" s="116"/>
      <c r="S1126" s="116"/>
      <c r="T1126" s="116"/>
      <c r="U1126" s="116"/>
      <c r="V1126" s="116"/>
      <c r="W1126" s="116"/>
      <c r="X1126" s="116"/>
      <c r="Y1126" s="116"/>
      <c r="Z1126" s="116"/>
    </row>
    <row r="1127" hidden="1">
      <c r="A1127" s="126" t="s">
        <v>13</v>
      </c>
      <c r="B1127" s="194" t="s">
        <v>652</v>
      </c>
      <c r="C1127" s="195" t="s">
        <v>653</v>
      </c>
      <c r="D1127" s="149" t="s">
        <v>797</v>
      </c>
      <c r="E1127" s="149" t="s">
        <v>106</v>
      </c>
      <c r="F1127" s="149" t="s">
        <v>955</v>
      </c>
      <c r="G1127" s="149"/>
      <c r="H1127" s="149"/>
      <c r="I1127" s="149"/>
      <c r="J1127" s="149"/>
      <c r="K1127" s="128">
        <f>$M$1114*'Electricity EFs'!B14</f>
        <v>0.003898136131</v>
      </c>
      <c r="L1127" s="149"/>
      <c r="M1127" s="149"/>
      <c r="N1127" s="149"/>
      <c r="O1127" s="188"/>
      <c r="P1127" s="193"/>
      <c r="Q1127" s="116"/>
      <c r="R1127" s="116"/>
      <c r="S1127" s="116"/>
      <c r="T1127" s="116"/>
      <c r="U1127" s="116"/>
      <c r="V1127" s="116"/>
      <c r="W1127" s="116"/>
      <c r="X1127" s="116"/>
      <c r="Y1127" s="116"/>
      <c r="Z1127" s="116"/>
    </row>
    <row r="1128" hidden="1">
      <c r="A1128" s="149" t="s">
        <v>1070</v>
      </c>
      <c r="B1128" s="194" t="s">
        <v>652</v>
      </c>
      <c r="C1128" s="195" t="s">
        <v>659</v>
      </c>
      <c r="D1128" s="149" t="s">
        <v>797</v>
      </c>
      <c r="E1128" s="149" t="s">
        <v>106</v>
      </c>
      <c r="F1128" s="149" t="s">
        <v>955</v>
      </c>
      <c r="G1128" s="149" t="s">
        <v>1071</v>
      </c>
      <c r="H1128" s="149">
        <v>1.45</v>
      </c>
      <c r="I1128" s="149" t="s">
        <v>1072</v>
      </c>
      <c r="J1128" s="184" t="s">
        <v>1073</v>
      </c>
      <c r="K1128" s="143"/>
      <c r="L1128" s="149"/>
      <c r="M1128" s="149">
        <f>(0.0199*0.277777778)/1.46</f>
        <v>0.003786149166</v>
      </c>
      <c r="N1128" s="149" t="s">
        <v>991</v>
      </c>
      <c r="O1128" s="188" t="s">
        <v>1075</v>
      </c>
      <c r="P1128" s="193" t="s">
        <v>905</v>
      </c>
      <c r="Q1128" s="116"/>
      <c r="R1128" s="116"/>
      <c r="S1128" s="116"/>
      <c r="T1128" s="116"/>
      <c r="U1128" s="116"/>
      <c r="V1128" s="116"/>
      <c r="W1128" s="116"/>
      <c r="X1128" s="116"/>
      <c r="Y1128" s="116"/>
      <c r="Z1128" s="116"/>
    </row>
    <row r="1129" hidden="1">
      <c r="A1129" s="126" t="s">
        <v>98</v>
      </c>
      <c r="B1129" s="194" t="s">
        <v>652</v>
      </c>
      <c r="C1129" s="195" t="s">
        <v>659</v>
      </c>
      <c r="D1129" s="149" t="s">
        <v>797</v>
      </c>
      <c r="E1129" s="149" t="s">
        <v>106</v>
      </c>
      <c r="F1129" s="149" t="s">
        <v>955</v>
      </c>
      <c r="G1129" s="149"/>
      <c r="H1129" s="149"/>
      <c r="I1129" s="149"/>
      <c r="J1129" s="149"/>
      <c r="K1129" s="128">
        <f>$M$1128*'Electricity EFs'!B2</f>
        <v>0.003163302407</v>
      </c>
      <c r="L1129" s="149"/>
      <c r="M1129" s="149"/>
      <c r="N1129" s="149"/>
      <c r="O1129" s="188"/>
      <c r="P1129" s="193"/>
      <c r="Q1129" s="116"/>
      <c r="R1129" s="116"/>
      <c r="S1129" s="116"/>
      <c r="T1129" s="116"/>
      <c r="U1129" s="116"/>
      <c r="V1129" s="116"/>
      <c r="W1129" s="116"/>
      <c r="X1129" s="116"/>
      <c r="Y1129" s="116"/>
      <c r="Z1129" s="116"/>
    </row>
    <row r="1130" hidden="1">
      <c r="A1130" s="126" t="s">
        <v>816</v>
      </c>
      <c r="B1130" s="194" t="s">
        <v>652</v>
      </c>
      <c r="C1130" s="195" t="s">
        <v>659</v>
      </c>
      <c r="D1130" s="149" t="s">
        <v>797</v>
      </c>
      <c r="E1130" s="149" t="s">
        <v>106</v>
      </c>
      <c r="F1130" s="149" t="s">
        <v>955</v>
      </c>
      <c r="G1130" s="149"/>
      <c r="H1130" s="149"/>
      <c r="I1130" s="149"/>
      <c r="J1130" s="149"/>
      <c r="K1130" s="128">
        <f>$M$1128*'Electricity EFs'!B3</f>
        <v>0.002382554139</v>
      </c>
      <c r="L1130" s="149"/>
      <c r="M1130" s="149"/>
      <c r="N1130" s="149"/>
      <c r="O1130" s="188"/>
      <c r="P1130" s="193"/>
      <c r="Q1130" s="116"/>
      <c r="R1130" s="116"/>
      <c r="S1130" s="116"/>
      <c r="T1130" s="116"/>
      <c r="U1130" s="116"/>
      <c r="V1130" s="116"/>
      <c r="W1130" s="116"/>
      <c r="X1130" s="116"/>
      <c r="Y1130" s="116"/>
      <c r="Z1130" s="116"/>
    </row>
    <row r="1131" hidden="1">
      <c r="A1131" s="126" t="s">
        <v>28</v>
      </c>
      <c r="B1131" s="194" t="s">
        <v>652</v>
      </c>
      <c r="C1131" s="195" t="s">
        <v>659</v>
      </c>
      <c r="D1131" s="149" t="s">
        <v>797</v>
      </c>
      <c r="E1131" s="149" t="s">
        <v>106</v>
      </c>
      <c r="F1131" s="149" t="s">
        <v>955</v>
      </c>
      <c r="G1131" s="149"/>
      <c r="H1131" s="149"/>
      <c r="I1131" s="149"/>
      <c r="J1131" s="149"/>
      <c r="K1131" s="128">
        <f>$M$1128*'Electricity EFs'!B4</f>
        <v>0.00256298011</v>
      </c>
      <c r="L1131" s="149"/>
      <c r="M1131" s="149"/>
      <c r="N1131" s="149"/>
      <c r="O1131" s="188"/>
      <c r="P1131" s="193"/>
      <c r="Q1131" s="116"/>
      <c r="R1131" s="116"/>
      <c r="S1131" s="116"/>
      <c r="T1131" s="116"/>
      <c r="U1131" s="116"/>
      <c r="V1131" s="116"/>
      <c r="W1131" s="116"/>
      <c r="X1131" s="116"/>
      <c r="Y1131" s="116"/>
      <c r="Z1131" s="116"/>
    </row>
    <row r="1132" hidden="1">
      <c r="A1132" s="126" t="s">
        <v>817</v>
      </c>
      <c r="B1132" s="194" t="s">
        <v>652</v>
      </c>
      <c r="C1132" s="195" t="s">
        <v>659</v>
      </c>
      <c r="D1132" s="149" t="s">
        <v>797</v>
      </c>
      <c r="E1132" s="149" t="s">
        <v>106</v>
      </c>
      <c r="F1132" s="149" t="s">
        <v>955</v>
      </c>
      <c r="G1132" s="149"/>
      <c r="H1132" s="149"/>
      <c r="I1132" s="149"/>
      <c r="J1132" s="149"/>
      <c r="K1132" s="128">
        <f>$M$1128*'Electricity EFs'!B5</f>
        <v>0.002505919054</v>
      </c>
      <c r="L1132" s="149"/>
      <c r="M1132" s="149"/>
      <c r="N1132" s="149"/>
      <c r="O1132" s="188"/>
      <c r="P1132" s="193"/>
      <c r="Q1132" s="116"/>
      <c r="R1132" s="116"/>
      <c r="S1132" s="116"/>
      <c r="T1132" s="116"/>
      <c r="U1132" s="116"/>
      <c r="V1132" s="116"/>
      <c r="W1132" s="116"/>
      <c r="X1132" s="116"/>
      <c r="Y1132" s="116"/>
      <c r="Z1132" s="116"/>
    </row>
    <row r="1133" hidden="1">
      <c r="A1133" s="126" t="s">
        <v>818</v>
      </c>
      <c r="B1133" s="194" t="s">
        <v>652</v>
      </c>
      <c r="C1133" s="195" t="s">
        <v>659</v>
      </c>
      <c r="D1133" s="149" t="s">
        <v>797</v>
      </c>
      <c r="E1133" s="149" t="s">
        <v>106</v>
      </c>
      <c r="F1133" s="149" t="s">
        <v>955</v>
      </c>
      <c r="G1133" s="149"/>
      <c r="H1133" s="149"/>
      <c r="I1133" s="149"/>
      <c r="J1133" s="149"/>
      <c r="K1133" s="128">
        <f>$M$1128*'Electricity EFs'!B6</f>
        <v>0.0002916008888</v>
      </c>
      <c r="L1133" s="149"/>
      <c r="M1133" s="149"/>
      <c r="N1133" s="149"/>
      <c r="O1133" s="188"/>
      <c r="P1133" s="193"/>
      <c r="Q1133" s="116"/>
      <c r="R1133" s="116"/>
      <c r="S1133" s="116"/>
      <c r="T1133" s="116"/>
      <c r="U1133" s="116"/>
      <c r="V1133" s="116"/>
      <c r="W1133" s="116"/>
      <c r="X1133" s="116"/>
      <c r="Y1133" s="116"/>
      <c r="Z1133" s="116"/>
    </row>
    <row r="1134" hidden="1">
      <c r="A1134" s="126" t="s">
        <v>819</v>
      </c>
      <c r="B1134" s="194" t="s">
        <v>652</v>
      </c>
      <c r="C1134" s="195" t="s">
        <v>659</v>
      </c>
      <c r="D1134" s="149" t="s">
        <v>797</v>
      </c>
      <c r="E1134" s="149" t="s">
        <v>106</v>
      </c>
      <c r="F1134" s="149" t="s">
        <v>955</v>
      </c>
      <c r="G1134" s="149"/>
      <c r="H1134" s="149"/>
      <c r="I1134" s="149"/>
      <c r="J1134" s="149"/>
      <c r="K1134" s="128">
        <f>$M$1128*'Electricity EFs'!B7</f>
        <v>0.001674606782</v>
      </c>
      <c r="L1134" s="149"/>
      <c r="M1134" s="149"/>
      <c r="N1134" s="149"/>
      <c r="O1134" s="188"/>
      <c r="P1134" s="193"/>
      <c r="Q1134" s="116"/>
      <c r="R1134" s="116"/>
      <c r="S1134" s="116"/>
      <c r="T1134" s="116"/>
      <c r="U1134" s="116"/>
      <c r="V1134" s="116"/>
      <c r="W1134" s="116"/>
      <c r="X1134" s="116"/>
      <c r="Y1134" s="116"/>
      <c r="Z1134" s="116"/>
    </row>
    <row r="1135" hidden="1">
      <c r="A1135" s="126" t="s">
        <v>820</v>
      </c>
      <c r="B1135" s="194" t="s">
        <v>652</v>
      </c>
      <c r="C1135" s="195" t="s">
        <v>659</v>
      </c>
      <c r="D1135" s="149" t="s">
        <v>797</v>
      </c>
      <c r="E1135" s="149" t="s">
        <v>106</v>
      </c>
      <c r="F1135" s="149" t="s">
        <v>955</v>
      </c>
      <c r="G1135" s="149"/>
      <c r="H1135" s="149"/>
      <c r="I1135" s="149"/>
      <c r="J1135" s="149"/>
      <c r="K1135" s="128">
        <f>$M$1128*'Electricity EFs'!B8</f>
        <v>0.003635398994</v>
      </c>
      <c r="L1135" s="149"/>
      <c r="M1135" s="149"/>
      <c r="N1135" s="149"/>
      <c r="O1135" s="188"/>
      <c r="P1135" s="193"/>
      <c r="Q1135" s="116"/>
      <c r="R1135" s="116"/>
      <c r="S1135" s="116"/>
      <c r="T1135" s="116"/>
      <c r="U1135" s="116"/>
      <c r="V1135" s="116"/>
      <c r="W1135" s="116"/>
      <c r="X1135" s="116"/>
      <c r="Y1135" s="116"/>
      <c r="Z1135" s="116"/>
    </row>
    <row r="1136" hidden="1">
      <c r="A1136" s="126" t="s">
        <v>821</v>
      </c>
      <c r="B1136" s="194" t="s">
        <v>652</v>
      </c>
      <c r="C1136" s="195" t="s">
        <v>659</v>
      </c>
      <c r="D1136" s="149" t="s">
        <v>797</v>
      </c>
      <c r="E1136" s="149" t="s">
        <v>106</v>
      </c>
      <c r="F1136" s="149" t="s">
        <v>955</v>
      </c>
      <c r="G1136" s="149"/>
      <c r="H1136" s="149"/>
      <c r="I1136" s="149"/>
      <c r="J1136" s="149"/>
      <c r="K1136" s="128">
        <f>$M$1128*'Electricity EFs'!B9</f>
        <v>0.0007644632078</v>
      </c>
      <c r="L1136" s="149"/>
      <c r="M1136" s="149"/>
      <c r="N1136" s="149"/>
      <c r="O1136" s="188"/>
      <c r="P1136" s="193"/>
      <c r="Q1136" s="116"/>
      <c r="R1136" s="116"/>
      <c r="S1136" s="116"/>
      <c r="T1136" s="116"/>
      <c r="U1136" s="116"/>
      <c r="V1136" s="116"/>
      <c r="W1136" s="116"/>
      <c r="X1136" s="116"/>
      <c r="Y1136" s="116"/>
      <c r="Z1136" s="116"/>
    </row>
    <row r="1137" hidden="1">
      <c r="A1137" s="126" t="s">
        <v>822</v>
      </c>
      <c r="B1137" s="194" t="s">
        <v>652</v>
      </c>
      <c r="C1137" s="195" t="s">
        <v>659</v>
      </c>
      <c r="D1137" s="149" t="s">
        <v>797</v>
      </c>
      <c r="E1137" s="149" t="s">
        <v>106</v>
      </c>
      <c r="F1137" s="149" t="s">
        <v>955</v>
      </c>
      <c r="G1137" s="149"/>
      <c r="H1137" s="149"/>
      <c r="I1137" s="149"/>
      <c r="J1137" s="149"/>
      <c r="K1137" s="128">
        <f>$M$1128*'Electricity EFs'!B10</f>
        <v>0.002917503835</v>
      </c>
      <c r="L1137" s="149"/>
      <c r="M1137" s="149"/>
      <c r="N1137" s="149"/>
      <c r="O1137" s="188"/>
      <c r="P1137" s="193"/>
      <c r="Q1137" s="116"/>
      <c r="R1137" s="116"/>
      <c r="S1137" s="116"/>
      <c r="T1137" s="116"/>
      <c r="U1137" s="116"/>
      <c r="V1137" s="116"/>
      <c r="W1137" s="116"/>
      <c r="X1137" s="116"/>
      <c r="Y1137" s="116"/>
      <c r="Z1137" s="116"/>
    </row>
    <row r="1138" hidden="1">
      <c r="A1138" s="126" t="s">
        <v>823</v>
      </c>
      <c r="B1138" s="194" t="s">
        <v>652</v>
      </c>
      <c r="C1138" s="195" t="s">
        <v>659</v>
      </c>
      <c r="D1138" s="149" t="s">
        <v>797</v>
      </c>
      <c r="E1138" s="149" t="s">
        <v>106</v>
      </c>
      <c r="F1138" s="149" t="s">
        <v>955</v>
      </c>
      <c r="G1138" s="149"/>
      <c r="H1138" s="149"/>
      <c r="I1138" s="149"/>
      <c r="J1138" s="149"/>
      <c r="K1138" s="128">
        <f>$M$1128*'Electricity EFs'!B11</f>
        <v>0.001826222956</v>
      </c>
      <c r="L1138" s="149"/>
      <c r="M1138" s="149"/>
      <c r="N1138" s="149"/>
      <c r="O1138" s="188"/>
      <c r="P1138" s="193"/>
      <c r="Q1138" s="116"/>
      <c r="R1138" s="116"/>
      <c r="S1138" s="116"/>
      <c r="T1138" s="116"/>
      <c r="U1138" s="116"/>
      <c r="V1138" s="116"/>
      <c r="W1138" s="116"/>
      <c r="X1138" s="116"/>
      <c r="Y1138" s="116"/>
      <c r="Z1138" s="116"/>
    </row>
    <row r="1139" hidden="1">
      <c r="A1139" s="126" t="s">
        <v>142</v>
      </c>
      <c r="B1139" s="194" t="s">
        <v>652</v>
      </c>
      <c r="C1139" s="195" t="s">
        <v>659</v>
      </c>
      <c r="D1139" s="149" t="s">
        <v>797</v>
      </c>
      <c r="E1139" s="149" t="s">
        <v>106</v>
      </c>
      <c r="F1139" s="149" t="s">
        <v>955</v>
      </c>
      <c r="G1139" s="149"/>
      <c r="H1139" s="149"/>
      <c r="I1139" s="149"/>
      <c r="J1139" s="149"/>
      <c r="K1139" s="128">
        <f>$M$1128*'Electricity EFs'!B12</f>
        <v>0.005443069413</v>
      </c>
      <c r="L1139" s="149"/>
      <c r="M1139" s="149"/>
      <c r="N1139" s="149"/>
      <c r="O1139" s="188"/>
      <c r="P1139" s="193"/>
      <c r="Q1139" s="116"/>
      <c r="R1139" s="116"/>
      <c r="S1139" s="116"/>
      <c r="T1139" s="116"/>
      <c r="U1139" s="116"/>
      <c r="V1139" s="116"/>
      <c r="W1139" s="116"/>
      <c r="X1139" s="116"/>
      <c r="Y1139" s="116"/>
      <c r="Z1139" s="116"/>
    </row>
    <row r="1140" hidden="1">
      <c r="A1140" s="126" t="s">
        <v>824</v>
      </c>
      <c r="B1140" s="194" t="s">
        <v>652</v>
      </c>
      <c r="C1140" s="195" t="s">
        <v>659</v>
      </c>
      <c r="D1140" s="149" t="s">
        <v>797</v>
      </c>
      <c r="E1140" s="149" t="s">
        <v>106</v>
      </c>
      <c r="F1140" s="149" t="s">
        <v>955</v>
      </c>
      <c r="G1140" s="149"/>
      <c r="H1140" s="149"/>
      <c r="I1140" s="149"/>
      <c r="J1140" s="149"/>
      <c r="K1140" s="128">
        <f>$M$1128*'Electricity EFs'!B13</f>
        <v>0.001061965048</v>
      </c>
      <c r="L1140" s="149"/>
      <c r="M1140" s="149"/>
      <c r="N1140" s="149"/>
      <c r="O1140" s="188"/>
      <c r="P1140" s="193"/>
      <c r="Q1140" s="116"/>
      <c r="R1140" s="116"/>
      <c r="S1140" s="116"/>
      <c r="T1140" s="116"/>
      <c r="U1140" s="116"/>
      <c r="V1140" s="116"/>
      <c r="W1140" s="116"/>
      <c r="X1140" s="116"/>
      <c r="Y1140" s="116"/>
      <c r="Z1140" s="116"/>
    </row>
    <row r="1141" hidden="1">
      <c r="A1141" s="126" t="s">
        <v>13</v>
      </c>
      <c r="B1141" s="194" t="s">
        <v>652</v>
      </c>
      <c r="C1141" s="195" t="s">
        <v>659</v>
      </c>
      <c r="D1141" s="149" t="s">
        <v>797</v>
      </c>
      <c r="E1141" s="149" t="s">
        <v>106</v>
      </c>
      <c r="F1141" s="149" t="s">
        <v>955</v>
      </c>
      <c r="G1141" s="149"/>
      <c r="H1141" s="149"/>
      <c r="I1141" s="149"/>
      <c r="J1141" s="149"/>
      <c r="K1141" s="128">
        <f>$M$1128*'Electricity EFs'!B14</f>
        <v>0.003898136131</v>
      </c>
      <c r="L1141" s="149"/>
      <c r="M1141" s="149"/>
      <c r="N1141" s="149"/>
      <c r="O1141" s="188"/>
      <c r="P1141" s="193"/>
      <c r="Q1141" s="116"/>
      <c r="R1141" s="116"/>
      <c r="S1141" s="116"/>
      <c r="T1141" s="116"/>
      <c r="U1141" s="116"/>
      <c r="V1141" s="116"/>
      <c r="W1141" s="116"/>
      <c r="X1141" s="116"/>
      <c r="Y1141" s="116"/>
      <c r="Z1141" s="116"/>
    </row>
    <row r="1142" hidden="1">
      <c r="A1142" s="149" t="s">
        <v>1070</v>
      </c>
      <c r="B1142" s="194" t="s">
        <v>652</v>
      </c>
      <c r="C1142" s="195" t="s">
        <v>662</v>
      </c>
      <c r="D1142" s="149" t="s">
        <v>797</v>
      </c>
      <c r="E1142" s="149" t="s">
        <v>106</v>
      </c>
      <c r="F1142" s="149" t="s">
        <v>955</v>
      </c>
      <c r="G1142" s="149" t="s">
        <v>1071</v>
      </c>
      <c r="H1142" s="149">
        <v>1.45</v>
      </c>
      <c r="I1142" s="149" t="s">
        <v>1072</v>
      </c>
      <c r="J1142" s="184" t="s">
        <v>1073</v>
      </c>
      <c r="K1142" s="143"/>
      <c r="L1142" s="149"/>
      <c r="M1142" s="149">
        <f>(0.0199*0.277777778)/1.46</f>
        <v>0.003786149166</v>
      </c>
      <c r="N1142" s="149" t="s">
        <v>991</v>
      </c>
      <c r="O1142" s="188" t="s">
        <v>1076</v>
      </c>
      <c r="P1142" s="193" t="s">
        <v>905</v>
      </c>
      <c r="Q1142" s="116"/>
      <c r="R1142" s="116"/>
      <c r="S1142" s="116"/>
      <c r="T1142" s="116"/>
      <c r="U1142" s="116"/>
      <c r="V1142" s="116"/>
      <c r="W1142" s="116"/>
      <c r="X1142" s="116"/>
      <c r="Y1142" s="116"/>
      <c r="Z1142" s="116"/>
    </row>
    <row r="1143" hidden="1">
      <c r="A1143" s="126" t="s">
        <v>98</v>
      </c>
      <c r="B1143" s="194" t="s">
        <v>652</v>
      </c>
      <c r="C1143" s="195" t="s">
        <v>662</v>
      </c>
      <c r="D1143" s="149" t="s">
        <v>797</v>
      </c>
      <c r="E1143" s="149" t="s">
        <v>106</v>
      </c>
      <c r="F1143" s="149" t="s">
        <v>955</v>
      </c>
      <c r="G1143" s="149"/>
      <c r="H1143" s="149"/>
      <c r="I1143" s="149"/>
      <c r="J1143" s="149"/>
      <c r="K1143" s="128">
        <f>$M$1142*'Electricity EFs'!B2</f>
        <v>0.003163302407</v>
      </c>
      <c r="L1143" s="149"/>
      <c r="M1143" s="149"/>
      <c r="N1143" s="149"/>
      <c r="O1143" s="188"/>
      <c r="P1143" s="193"/>
      <c r="Q1143" s="116"/>
      <c r="R1143" s="116"/>
      <c r="S1143" s="116"/>
      <c r="T1143" s="116"/>
      <c r="U1143" s="116"/>
      <c r="V1143" s="116"/>
      <c r="W1143" s="116"/>
      <c r="X1143" s="116"/>
      <c r="Y1143" s="116"/>
      <c r="Z1143" s="116"/>
    </row>
    <row r="1144" hidden="1">
      <c r="A1144" s="126" t="s">
        <v>816</v>
      </c>
      <c r="B1144" s="194" t="s">
        <v>652</v>
      </c>
      <c r="C1144" s="195" t="s">
        <v>662</v>
      </c>
      <c r="D1144" s="149" t="s">
        <v>797</v>
      </c>
      <c r="E1144" s="149" t="s">
        <v>106</v>
      </c>
      <c r="F1144" s="149" t="s">
        <v>955</v>
      </c>
      <c r="G1144" s="149"/>
      <c r="H1144" s="149"/>
      <c r="I1144" s="149"/>
      <c r="J1144" s="149"/>
      <c r="K1144" s="128">
        <f>$M$1142*'Electricity EFs'!B3</f>
        <v>0.002382554139</v>
      </c>
      <c r="L1144" s="149"/>
      <c r="M1144" s="149"/>
      <c r="N1144" s="149"/>
      <c r="O1144" s="188"/>
      <c r="P1144" s="193"/>
      <c r="Q1144" s="116"/>
      <c r="R1144" s="116"/>
      <c r="S1144" s="116"/>
      <c r="T1144" s="116"/>
      <c r="U1144" s="116"/>
      <c r="V1144" s="116"/>
      <c r="W1144" s="116"/>
      <c r="X1144" s="116"/>
      <c r="Y1144" s="116"/>
      <c r="Z1144" s="116"/>
    </row>
    <row r="1145" hidden="1">
      <c r="A1145" s="126" t="s">
        <v>28</v>
      </c>
      <c r="B1145" s="194" t="s">
        <v>652</v>
      </c>
      <c r="C1145" s="195" t="s">
        <v>662</v>
      </c>
      <c r="D1145" s="149" t="s">
        <v>797</v>
      </c>
      <c r="E1145" s="149" t="s">
        <v>106</v>
      </c>
      <c r="F1145" s="149" t="s">
        <v>955</v>
      </c>
      <c r="G1145" s="149"/>
      <c r="H1145" s="149"/>
      <c r="I1145" s="149"/>
      <c r="J1145" s="149"/>
      <c r="K1145" s="128">
        <f>$M$1142*'Electricity EFs'!B4</f>
        <v>0.00256298011</v>
      </c>
      <c r="L1145" s="149"/>
      <c r="M1145" s="149"/>
      <c r="N1145" s="149"/>
      <c r="O1145" s="188"/>
      <c r="P1145" s="193"/>
      <c r="Q1145" s="116"/>
      <c r="R1145" s="116"/>
      <c r="S1145" s="116"/>
      <c r="T1145" s="116"/>
      <c r="U1145" s="116"/>
      <c r="V1145" s="116"/>
      <c r="W1145" s="116"/>
      <c r="X1145" s="116"/>
      <c r="Y1145" s="116"/>
      <c r="Z1145" s="116"/>
    </row>
    <row r="1146" hidden="1">
      <c r="A1146" s="126" t="s">
        <v>817</v>
      </c>
      <c r="B1146" s="194" t="s">
        <v>652</v>
      </c>
      <c r="C1146" s="195" t="s">
        <v>662</v>
      </c>
      <c r="D1146" s="149" t="s">
        <v>797</v>
      </c>
      <c r="E1146" s="149" t="s">
        <v>106</v>
      </c>
      <c r="F1146" s="149" t="s">
        <v>955</v>
      </c>
      <c r="G1146" s="149"/>
      <c r="H1146" s="149"/>
      <c r="I1146" s="149"/>
      <c r="J1146" s="149"/>
      <c r="K1146" s="128">
        <f>$M$1142*'Electricity EFs'!B5</f>
        <v>0.002505919054</v>
      </c>
      <c r="L1146" s="149"/>
      <c r="M1146" s="149"/>
      <c r="N1146" s="149"/>
      <c r="O1146" s="188"/>
      <c r="P1146" s="193"/>
      <c r="Q1146" s="116"/>
      <c r="R1146" s="116"/>
      <c r="S1146" s="116"/>
      <c r="T1146" s="116"/>
      <c r="U1146" s="116"/>
      <c r="V1146" s="116"/>
      <c r="W1146" s="116"/>
      <c r="X1146" s="116"/>
      <c r="Y1146" s="116"/>
      <c r="Z1146" s="116"/>
    </row>
    <row r="1147" hidden="1">
      <c r="A1147" s="126" t="s">
        <v>818</v>
      </c>
      <c r="B1147" s="194" t="s">
        <v>652</v>
      </c>
      <c r="C1147" s="195" t="s">
        <v>662</v>
      </c>
      <c r="D1147" s="149" t="s">
        <v>797</v>
      </c>
      <c r="E1147" s="149" t="s">
        <v>106</v>
      </c>
      <c r="F1147" s="149" t="s">
        <v>955</v>
      </c>
      <c r="G1147" s="149"/>
      <c r="H1147" s="149"/>
      <c r="I1147" s="149"/>
      <c r="J1147" s="149"/>
      <c r="K1147" s="128">
        <f>$M$1142*'Electricity EFs'!B6</f>
        <v>0.0002916008888</v>
      </c>
      <c r="L1147" s="149"/>
      <c r="M1147" s="149"/>
      <c r="N1147" s="149"/>
      <c r="O1147" s="188"/>
      <c r="P1147" s="193"/>
      <c r="Q1147" s="116"/>
      <c r="R1147" s="116"/>
      <c r="S1147" s="116"/>
      <c r="T1147" s="116"/>
      <c r="U1147" s="116"/>
      <c r="V1147" s="116"/>
      <c r="W1147" s="116"/>
      <c r="X1147" s="116"/>
      <c r="Y1147" s="116"/>
      <c r="Z1147" s="116"/>
    </row>
    <row r="1148" hidden="1">
      <c r="A1148" s="126" t="s">
        <v>819</v>
      </c>
      <c r="B1148" s="194" t="s">
        <v>652</v>
      </c>
      <c r="C1148" s="195" t="s">
        <v>662</v>
      </c>
      <c r="D1148" s="149" t="s">
        <v>797</v>
      </c>
      <c r="E1148" s="149" t="s">
        <v>106</v>
      </c>
      <c r="F1148" s="149" t="s">
        <v>955</v>
      </c>
      <c r="G1148" s="149"/>
      <c r="H1148" s="149"/>
      <c r="I1148" s="149"/>
      <c r="J1148" s="149"/>
      <c r="K1148" s="128">
        <f>$M$1142*'Electricity EFs'!B7</f>
        <v>0.001674606782</v>
      </c>
      <c r="L1148" s="149"/>
      <c r="M1148" s="149"/>
      <c r="N1148" s="149"/>
      <c r="O1148" s="188"/>
      <c r="P1148" s="193"/>
      <c r="Q1148" s="116"/>
      <c r="R1148" s="116"/>
      <c r="S1148" s="116"/>
      <c r="T1148" s="116"/>
      <c r="U1148" s="116"/>
      <c r="V1148" s="116"/>
      <c r="W1148" s="116"/>
      <c r="X1148" s="116"/>
      <c r="Y1148" s="116"/>
      <c r="Z1148" s="116"/>
    </row>
    <row r="1149" hidden="1">
      <c r="A1149" s="126" t="s">
        <v>820</v>
      </c>
      <c r="B1149" s="194" t="s">
        <v>652</v>
      </c>
      <c r="C1149" s="195" t="s">
        <v>662</v>
      </c>
      <c r="D1149" s="149" t="s">
        <v>797</v>
      </c>
      <c r="E1149" s="149" t="s">
        <v>106</v>
      </c>
      <c r="F1149" s="149" t="s">
        <v>955</v>
      </c>
      <c r="G1149" s="149"/>
      <c r="H1149" s="149"/>
      <c r="I1149" s="149"/>
      <c r="J1149" s="149"/>
      <c r="K1149" s="128">
        <f>$M$1142*'Electricity EFs'!B8</f>
        <v>0.003635398994</v>
      </c>
      <c r="L1149" s="149"/>
      <c r="M1149" s="149"/>
      <c r="N1149" s="149"/>
      <c r="O1149" s="188"/>
      <c r="P1149" s="193"/>
      <c r="Q1149" s="116"/>
      <c r="R1149" s="116"/>
      <c r="S1149" s="116"/>
      <c r="T1149" s="116"/>
      <c r="U1149" s="116"/>
      <c r="V1149" s="116"/>
      <c r="W1149" s="116"/>
      <c r="X1149" s="116"/>
      <c r="Y1149" s="116"/>
      <c r="Z1149" s="116"/>
    </row>
    <row r="1150" hidden="1">
      <c r="A1150" s="126" t="s">
        <v>821</v>
      </c>
      <c r="B1150" s="194" t="s">
        <v>652</v>
      </c>
      <c r="C1150" s="195" t="s">
        <v>662</v>
      </c>
      <c r="D1150" s="149" t="s">
        <v>797</v>
      </c>
      <c r="E1150" s="149" t="s">
        <v>106</v>
      </c>
      <c r="F1150" s="149" t="s">
        <v>955</v>
      </c>
      <c r="G1150" s="149"/>
      <c r="H1150" s="149"/>
      <c r="I1150" s="149"/>
      <c r="J1150" s="149"/>
      <c r="K1150" s="128">
        <f>$M$1142*'Electricity EFs'!B9</f>
        <v>0.0007644632078</v>
      </c>
      <c r="L1150" s="149"/>
      <c r="M1150" s="149"/>
      <c r="N1150" s="149"/>
      <c r="O1150" s="188"/>
      <c r="P1150" s="193"/>
      <c r="Q1150" s="116"/>
      <c r="R1150" s="116"/>
      <c r="S1150" s="116"/>
      <c r="T1150" s="116"/>
      <c r="U1150" s="116"/>
      <c r="V1150" s="116"/>
      <c r="W1150" s="116"/>
      <c r="X1150" s="116"/>
      <c r="Y1150" s="116"/>
      <c r="Z1150" s="116"/>
    </row>
    <row r="1151" hidden="1">
      <c r="A1151" s="126" t="s">
        <v>822</v>
      </c>
      <c r="B1151" s="194" t="s">
        <v>652</v>
      </c>
      <c r="C1151" s="195" t="s">
        <v>662</v>
      </c>
      <c r="D1151" s="149" t="s">
        <v>797</v>
      </c>
      <c r="E1151" s="149" t="s">
        <v>106</v>
      </c>
      <c r="F1151" s="149" t="s">
        <v>955</v>
      </c>
      <c r="G1151" s="149"/>
      <c r="H1151" s="149"/>
      <c r="I1151" s="149"/>
      <c r="J1151" s="149"/>
      <c r="K1151" s="128">
        <f>$M$1142*'Electricity EFs'!B10</f>
        <v>0.002917503835</v>
      </c>
      <c r="L1151" s="149"/>
      <c r="M1151" s="149"/>
      <c r="N1151" s="149"/>
      <c r="O1151" s="188"/>
      <c r="P1151" s="193"/>
      <c r="Q1151" s="116"/>
      <c r="R1151" s="116"/>
      <c r="S1151" s="116"/>
      <c r="T1151" s="116"/>
      <c r="U1151" s="116"/>
      <c r="V1151" s="116"/>
      <c r="W1151" s="116"/>
      <c r="X1151" s="116"/>
      <c r="Y1151" s="116"/>
      <c r="Z1151" s="116"/>
    </row>
    <row r="1152" hidden="1">
      <c r="A1152" s="126" t="s">
        <v>823</v>
      </c>
      <c r="B1152" s="194" t="s">
        <v>652</v>
      </c>
      <c r="C1152" s="195" t="s">
        <v>662</v>
      </c>
      <c r="D1152" s="149" t="s">
        <v>797</v>
      </c>
      <c r="E1152" s="149" t="s">
        <v>106</v>
      </c>
      <c r="F1152" s="149" t="s">
        <v>955</v>
      </c>
      <c r="G1152" s="149"/>
      <c r="H1152" s="149"/>
      <c r="I1152" s="149"/>
      <c r="J1152" s="149"/>
      <c r="K1152" s="128">
        <f>$M$1142*'Electricity EFs'!B11</f>
        <v>0.001826222956</v>
      </c>
      <c r="L1152" s="149"/>
      <c r="M1152" s="149"/>
      <c r="N1152" s="149"/>
      <c r="O1152" s="188"/>
      <c r="P1152" s="193"/>
      <c r="Q1152" s="116"/>
      <c r="R1152" s="116"/>
      <c r="S1152" s="116"/>
      <c r="T1152" s="116"/>
      <c r="U1152" s="116"/>
      <c r="V1152" s="116"/>
      <c r="W1152" s="116"/>
      <c r="X1152" s="116"/>
      <c r="Y1152" s="116"/>
      <c r="Z1152" s="116"/>
    </row>
    <row r="1153" hidden="1">
      <c r="A1153" s="126" t="s">
        <v>142</v>
      </c>
      <c r="B1153" s="194" t="s">
        <v>652</v>
      </c>
      <c r="C1153" s="195" t="s">
        <v>662</v>
      </c>
      <c r="D1153" s="149" t="s">
        <v>797</v>
      </c>
      <c r="E1153" s="149" t="s">
        <v>106</v>
      </c>
      <c r="F1153" s="149" t="s">
        <v>955</v>
      </c>
      <c r="G1153" s="149"/>
      <c r="H1153" s="149"/>
      <c r="I1153" s="149"/>
      <c r="J1153" s="149"/>
      <c r="K1153" s="128">
        <f>$M$1142*'Electricity EFs'!B12</f>
        <v>0.005443069413</v>
      </c>
      <c r="L1153" s="149"/>
      <c r="M1153" s="149"/>
      <c r="N1153" s="149"/>
      <c r="O1153" s="188"/>
      <c r="P1153" s="193"/>
      <c r="Q1153" s="116"/>
      <c r="R1153" s="116"/>
      <c r="S1153" s="116"/>
      <c r="T1153" s="116"/>
      <c r="U1153" s="116"/>
      <c r="V1153" s="116"/>
      <c r="W1153" s="116"/>
      <c r="X1153" s="116"/>
      <c r="Y1153" s="116"/>
      <c r="Z1153" s="116"/>
    </row>
    <row r="1154" hidden="1">
      <c r="A1154" s="126" t="s">
        <v>824</v>
      </c>
      <c r="B1154" s="194" t="s">
        <v>652</v>
      </c>
      <c r="C1154" s="195" t="s">
        <v>662</v>
      </c>
      <c r="D1154" s="149" t="s">
        <v>797</v>
      </c>
      <c r="E1154" s="149" t="s">
        <v>106</v>
      </c>
      <c r="F1154" s="149" t="s">
        <v>955</v>
      </c>
      <c r="G1154" s="149"/>
      <c r="H1154" s="149"/>
      <c r="I1154" s="149"/>
      <c r="J1154" s="149"/>
      <c r="K1154" s="128">
        <f>$M$1142*'Electricity EFs'!B13</f>
        <v>0.001061965048</v>
      </c>
      <c r="L1154" s="149"/>
      <c r="M1154" s="149"/>
      <c r="N1154" s="149"/>
      <c r="O1154" s="188"/>
      <c r="P1154" s="193"/>
      <c r="Q1154" s="116"/>
      <c r="R1154" s="116"/>
      <c r="S1154" s="116"/>
      <c r="T1154" s="116"/>
      <c r="U1154" s="116"/>
      <c r="V1154" s="116"/>
      <c r="W1154" s="116"/>
      <c r="X1154" s="116"/>
      <c r="Y1154" s="116"/>
      <c r="Z1154" s="116"/>
    </row>
    <row r="1155" hidden="1">
      <c r="A1155" s="126" t="s">
        <v>13</v>
      </c>
      <c r="B1155" s="194" t="s">
        <v>652</v>
      </c>
      <c r="C1155" s="195" t="s">
        <v>662</v>
      </c>
      <c r="D1155" s="149" t="s">
        <v>797</v>
      </c>
      <c r="E1155" s="149" t="s">
        <v>106</v>
      </c>
      <c r="F1155" s="149" t="s">
        <v>955</v>
      </c>
      <c r="G1155" s="149"/>
      <c r="H1155" s="149"/>
      <c r="I1155" s="149"/>
      <c r="J1155" s="149"/>
      <c r="K1155" s="128">
        <f>$M$1142*'Electricity EFs'!B14</f>
        <v>0.003898136131</v>
      </c>
      <c r="L1155" s="149"/>
      <c r="M1155" s="149"/>
      <c r="N1155" s="149"/>
      <c r="O1155" s="188"/>
      <c r="P1155" s="193"/>
      <c r="Q1155" s="116"/>
      <c r="R1155" s="116"/>
      <c r="S1155" s="116"/>
      <c r="T1155" s="116"/>
      <c r="U1155" s="116"/>
      <c r="V1155" s="116"/>
      <c r="W1155" s="116"/>
      <c r="X1155" s="116"/>
      <c r="Y1155" s="116"/>
      <c r="Z1155" s="116"/>
    </row>
    <row r="1156" hidden="1">
      <c r="A1156" s="149" t="s">
        <v>1070</v>
      </c>
      <c r="B1156" s="194" t="s">
        <v>652</v>
      </c>
      <c r="C1156" s="195" t="s">
        <v>665</v>
      </c>
      <c r="D1156" s="149" t="s">
        <v>797</v>
      </c>
      <c r="E1156" s="149" t="s">
        <v>106</v>
      </c>
      <c r="F1156" s="149" t="s">
        <v>955</v>
      </c>
      <c r="G1156" s="149" t="s">
        <v>1071</v>
      </c>
      <c r="H1156" s="149">
        <v>1.45</v>
      </c>
      <c r="I1156" s="149" t="s">
        <v>1072</v>
      </c>
      <c r="J1156" s="184" t="s">
        <v>1073</v>
      </c>
      <c r="K1156" s="143"/>
      <c r="L1156" s="149"/>
      <c r="M1156" s="149">
        <f>(0.0199*0.277777778)/1.46</f>
        <v>0.003786149166</v>
      </c>
      <c r="N1156" s="149" t="s">
        <v>991</v>
      </c>
      <c r="O1156" s="188" t="s">
        <v>1077</v>
      </c>
      <c r="P1156" s="193" t="s">
        <v>905</v>
      </c>
      <c r="Q1156" s="116"/>
      <c r="R1156" s="116"/>
      <c r="S1156" s="116"/>
      <c r="T1156" s="116"/>
      <c r="U1156" s="116"/>
      <c r="V1156" s="116"/>
      <c r="W1156" s="116"/>
      <c r="X1156" s="116"/>
      <c r="Y1156" s="116"/>
      <c r="Z1156" s="116"/>
    </row>
    <row r="1157" hidden="1">
      <c r="A1157" s="126" t="s">
        <v>98</v>
      </c>
      <c r="B1157" s="194" t="s">
        <v>652</v>
      </c>
      <c r="C1157" s="195" t="s">
        <v>665</v>
      </c>
      <c r="D1157" s="149" t="s">
        <v>797</v>
      </c>
      <c r="E1157" s="149" t="s">
        <v>106</v>
      </c>
      <c r="F1157" s="149" t="s">
        <v>955</v>
      </c>
      <c r="G1157" s="149"/>
      <c r="H1157" s="149"/>
      <c r="I1157" s="149"/>
      <c r="J1157" s="149"/>
      <c r="K1157" s="128">
        <f>$M$1156*'Electricity EFs'!B2</f>
        <v>0.003163302407</v>
      </c>
      <c r="L1157" s="149"/>
      <c r="M1157" s="149"/>
      <c r="N1157" s="149"/>
      <c r="O1157" s="188"/>
      <c r="P1157" s="193"/>
      <c r="Q1157" s="116"/>
      <c r="R1157" s="116"/>
      <c r="S1157" s="116"/>
      <c r="T1157" s="116"/>
      <c r="U1157" s="116"/>
      <c r="V1157" s="116"/>
      <c r="W1157" s="116"/>
      <c r="X1157" s="116"/>
      <c r="Y1157" s="116"/>
      <c r="Z1157" s="116"/>
    </row>
    <row r="1158" hidden="1">
      <c r="A1158" s="126" t="s">
        <v>816</v>
      </c>
      <c r="B1158" s="194" t="s">
        <v>652</v>
      </c>
      <c r="C1158" s="195" t="s">
        <v>665</v>
      </c>
      <c r="D1158" s="149" t="s">
        <v>797</v>
      </c>
      <c r="E1158" s="149" t="s">
        <v>106</v>
      </c>
      <c r="F1158" s="149" t="s">
        <v>955</v>
      </c>
      <c r="G1158" s="149"/>
      <c r="H1158" s="149"/>
      <c r="I1158" s="149"/>
      <c r="J1158" s="149"/>
      <c r="K1158" s="128">
        <f>$M$1156*'Electricity EFs'!B3</f>
        <v>0.002382554139</v>
      </c>
      <c r="L1158" s="149"/>
      <c r="M1158" s="149"/>
      <c r="N1158" s="149"/>
      <c r="O1158" s="188"/>
      <c r="P1158" s="193"/>
      <c r="Q1158" s="116"/>
      <c r="R1158" s="116"/>
      <c r="S1158" s="116"/>
      <c r="T1158" s="116"/>
      <c r="U1158" s="116"/>
      <c r="V1158" s="116"/>
      <c r="W1158" s="116"/>
      <c r="X1158" s="116"/>
      <c r="Y1158" s="116"/>
      <c r="Z1158" s="116"/>
    </row>
    <row r="1159" hidden="1">
      <c r="A1159" s="126" t="s">
        <v>28</v>
      </c>
      <c r="B1159" s="194" t="s">
        <v>652</v>
      </c>
      <c r="C1159" s="195" t="s">
        <v>665</v>
      </c>
      <c r="D1159" s="149" t="s">
        <v>797</v>
      </c>
      <c r="E1159" s="149" t="s">
        <v>106</v>
      </c>
      <c r="F1159" s="149" t="s">
        <v>955</v>
      </c>
      <c r="G1159" s="149"/>
      <c r="H1159" s="149"/>
      <c r="I1159" s="149"/>
      <c r="J1159" s="149"/>
      <c r="K1159" s="128">
        <f>$M$1156*'Electricity EFs'!B4</f>
        <v>0.00256298011</v>
      </c>
      <c r="L1159" s="149"/>
      <c r="M1159" s="149"/>
      <c r="N1159" s="149"/>
      <c r="O1159" s="188"/>
      <c r="P1159" s="193"/>
      <c r="Q1159" s="116"/>
      <c r="R1159" s="116"/>
      <c r="S1159" s="116"/>
      <c r="T1159" s="116"/>
      <c r="U1159" s="116"/>
      <c r="V1159" s="116"/>
      <c r="W1159" s="116"/>
      <c r="X1159" s="116"/>
      <c r="Y1159" s="116"/>
      <c r="Z1159" s="116"/>
    </row>
    <row r="1160" hidden="1">
      <c r="A1160" s="126" t="s">
        <v>817</v>
      </c>
      <c r="B1160" s="194" t="s">
        <v>652</v>
      </c>
      <c r="C1160" s="195" t="s">
        <v>665</v>
      </c>
      <c r="D1160" s="149" t="s">
        <v>797</v>
      </c>
      <c r="E1160" s="149" t="s">
        <v>106</v>
      </c>
      <c r="F1160" s="149" t="s">
        <v>955</v>
      </c>
      <c r="G1160" s="149"/>
      <c r="H1160" s="149"/>
      <c r="I1160" s="149"/>
      <c r="J1160" s="149"/>
      <c r="K1160" s="128">
        <f>$M$1156*'Electricity EFs'!B5</f>
        <v>0.002505919054</v>
      </c>
      <c r="L1160" s="149"/>
      <c r="M1160" s="149"/>
      <c r="N1160" s="149"/>
      <c r="O1160" s="188"/>
      <c r="P1160" s="193"/>
      <c r="Q1160" s="116"/>
      <c r="R1160" s="116"/>
      <c r="S1160" s="116"/>
      <c r="T1160" s="116"/>
      <c r="U1160" s="116"/>
      <c r="V1160" s="116"/>
      <c r="W1160" s="116"/>
      <c r="X1160" s="116"/>
      <c r="Y1160" s="116"/>
      <c r="Z1160" s="116"/>
    </row>
    <row r="1161" hidden="1">
      <c r="A1161" s="126" t="s">
        <v>818</v>
      </c>
      <c r="B1161" s="194" t="s">
        <v>652</v>
      </c>
      <c r="C1161" s="195" t="s">
        <v>665</v>
      </c>
      <c r="D1161" s="149" t="s">
        <v>797</v>
      </c>
      <c r="E1161" s="149" t="s">
        <v>106</v>
      </c>
      <c r="F1161" s="149" t="s">
        <v>955</v>
      </c>
      <c r="G1161" s="149"/>
      <c r="H1161" s="149"/>
      <c r="I1161" s="149"/>
      <c r="J1161" s="149"/>
      <c r="K1161" s="128">
        <f>$M$1156*'Electricity EFs'!B6</f>
        <v>0.0002916008888</v>
      </c>
      <c r="L1161" s="149"/>
      <c r="M1161" s="149"/>
      <c r="N1161" s="149"/>
      <c r="O1161" s="188"/>
      <c r="P1161" s="193"/>
      <c r="Q1161" s="116"/>
      <c r="R1161" s="116"/>
      <c r="S1161" s="116"/>
      <c r="T1161" s="116"/>
      <c r="U1161" s="116"/>
      <c r="V1161" s="116"/>
      <c r="W1161" s="116"/>
      <c r="X1161" s="116"/>
      <c r="Y1161" s="116"/>
      <c r="Z1161" s="116"/>
    </row>
    <row r="1162" hidden="1">
      <c r="A1162" s="126" t="s">
        <v>819</v>
      </c>
      <c r="B1162" s="194" t="s">
        <v>652</v>
      </c>
      <c r="C1162" s="195" t="s">
        <v>665</v>
      </c>
      <c r="D1162" s="149" t="s">
        <v>797</v>
      </c>
      <c r="E1162" s="149" t="s">
        <v>106</v>
      </c>
      <c r="F1162" s="149" t="s">
        <v>955</v>
      </c>
      <c r="G1162" s="149"/>
      <c r="H1162" s="149"/>
      <c r="I1162" s="149"/>
      <c r="J1162" s="149"/>
      <c r="K1162" s="128">
        <f>$M$1156*'Electricity EFs'!B7</f>
        <v>0.001674606782</v>
      </c>
      <c r="L1162" s="149"/>
      <c r="M1162" s="149"/>
      <c r="N1162" s="149"/>
      <c r="O1162" s="188"/>
      <c r="P1162" s="193"/>
      <c r="Q1162" s="116"/>
      <c r="R1162" s="116"/>
      <c r="S1162" s="116"/>
      <c r="T1162" s="116"/>
      <c r="U1162" s="116"/>
      <c r="V1162" s="116"/>
      <c r="W1162" s="116"/>
      <c r="X1162" s="116"/>
      <c r="Y1162" s="116"/>
      <c r="Z1162" s="116"/>
    </row>
    <row r="1163" hidden="1">
      <c r="A1163" s="126" t="s">
        <v>820</v>
      </c>
      <c r="B1163" s="194" t="s">
        <v>652</v>
      </c>
      <c r="C1163" s="195" t="s">
        <v>665</v>
      </c>
      <c r="D1163" s="149" t="s">
        <v>797</v>
      </c>
      <c r="E1163" s="149" t="s">
        <v>106</v>
      </c>
      <c r="F1163" s="149" t="s">
        <v>955</v>
      </c>
      <c r="G1163" s="149"/>
      <c r="H1163" s="149"/>
      <c r="I1163" s="149"/>
      <c r="J1163" s="149"/>
      <c r="K1163" s="128">
        <f>$M$1156*'Electricity EFs'!B8</f>
        <v>0.003635398994</v>
      </c>
      <c r="L1163" s="149"/>
      <c r="M1163" s="149"/>
      <c r="N1163" s="149"/>
      <c r="O1163" s="188"/>
      <c r="P1163" s="193"/>
      <c r="Q1163" s="116"/>
      <c r="R1163" s="116"/>
      <c r="S1163" s="116"/>
      <c r="T1163" s="116"/>
      <c r="U1163" s="116"/>
      <c r="V1163" s="116"/>
      <c r="W1163" s="116"/>
      <c r="X1163" s="116"/>
      <c r="Y1163" s="116"/>
      <c r="Z1163" s="116"/>
    </row>
    <row r="1164" hidden="1">
      <c r="A1164" s="126" t="s">
        <v>821</v>
      </c>
      <c r="B1164" s="194" t="s">
        <v>652</v>
      </c>
      <c r="C1164" s="195" t="s">
        <v>665</v>
      </c>
      <c r="D1164" s="149" t="s">
        <v>797</v>
      </c>
      <c r="E1164" s="149" t="s">
        <v>106</v>
      </c>
      <c r="F1164" s="149" t="s">
        <v>955</v>
      </c>
      <c r="G1164" s="149"/>
      <c r="H1164" s="149"/>
      <c r="I1164" s="149"/>
      <c r="J1164" s="149"/>
      <c r="K1164" s="128">
        <f>$M$1156*'Electricity EFs'!B9</f>
        <v>0.0007644632078</v>
      </c>
      <c r="L1164" s="149"/>
      <c r="M1164" s="149"/>
      <c r="N1164" s="149"/>
      <c r="O1164" s="188"/>
      <c r="P1164" s="193"/>
      <c r="Q1164" s="116"/>
      <c r="R1164" s="116"/>
      <c r="S1164" s="116"/>
      <c r="T1164" s="116"/>
      <c r="U1164" s="116"/>
      <c r="V1164" s="116"/>
      <c r="W1164" s="116"/>
      <c r="X1164" s="116"/>
      <c r="Y1164" s="116"/>
      <c r="Z1164" s="116"/>
    </row>
    <row r="1165" hidden="1">
      <c r="A1165" s="126" t="s">
        <v>822</v>
      </c>
      <c r="B1165" s="194" t="s">
        <v>652</v>
      </c>
      <c r="C1165" s="195" t="s">
        <v>665</v>
      </c>
      <c r="D1165" s="149" t="s">
        <v>797</v>
      </c>
      <c r="E1165" s="149" t="s">
        <v>106</v>
      </c>
      <c r="F1165" s="149" t="s">
        <v>955</v>
      </c>
      <c r="G1165" s="149"/>
      <c r="H1165" s="149"/>
      <c r="I1165" s="149"/>
      <c r="J1165" s="149"/>
      <c r="K1165" s="128">
        <f>$M$1156*'Electricity EFs'!B10</f>
        <v>0.002917503835</v>
      </c>
      <c r="L1165" s="149"/>
      <c r="M1165" s="149"/>
      <c r="N1165" s="149"/>
      <c r="O1165" s="188"/>
      <c r="P1165" s="193"/>
      <c r="Q1165" s="116"/>
      <c r="R1165" s="116"/>
      <c r="S1165" s="116"/>
      <c r="T1165" s="116"/>
      <c r="U1165" s="116"/>
      <c r="V1165" s="116"/>
      <c r="W1165" s="116"/>
      <c r="X1165" s="116"/>
      <c r="Y1165" s="116"/>
      <c r="Z1165" s="116"/>
    </row>
    <row r="1166" hidden="1">
      <c r="A1166" s="126" t="s">
        <v>823</v>
      </c>
      <c r="B1166" s="194" t="s">
        <v>652</v>
      </c>
      <c r="C1166" s="195" t="s">
        <v>665</v>
      </c>
      <c r="D1166" s="149" t="s">
        <v>797</v>
      </c>
      <c r="E1166" s="149" t="s">
        <v>106</v>
      </c>
      <c r="F1166" s="149" t="s">
        <v>955</v>
      </c>
      <c r="G1166" s="149"/>
      <c r="H1166" s="149"/>
      <c r="I1166" s="149"/>
      <c r="J1166" s="149"/>
      <c r="K1166" s="128">
        <f>$M$1156*'Electricity EFs'!B11</f>
        <v>0.001826222956</v>
      </c>
      <c r="L1166" s="149"/>
      <c r="M1166" s="149"/>
      <c r="N1166" s="149"/>
      <c r="O1166" s="188"/>
      <c r="P1166" s="193"/>
      <c r="Q1166" s="116"/>
      <c r="R1166" s="116"/>
      <c r="S1166" s="116"/>
      <c r="T1166" s="116"/>
      <c r="U1166" s="116"/>
      <c r="V1166" s="116"/>
      <c r="W1166" s="116"/>
      <c r="X1166" s="116"/>
      <c r="Y1166" s="116"/>
      <c r="Z1166" s="116"/>
    </row>
    <row r="1167" hidden="1">
      <c r="A1167" s="126" t="s">
        <v>142</v>
      </c>
      <c r="B1167" s="194" t="s">
        <v>652</v>
      </c>
      <c r="C1167" s="195" t="s">
        <v>665</v>
      </c>
      <c r="D1167" s="149" t="s">
        <v>797</v>
      </c>
      <c r="E1167" s="149" t="s">
        <v>106</v>
      </c>
      <c r="F1167" s="149" t="s">
        <v>955</v>
      </c>
      <c r="G1167" s="149"/>
      <c r="H1167" s="149"/>
      <c r="I1167" s="149"/>
      <c r="J1167" s="149"/>
      <c r="K1167" s="128">
        <f>$M$1156*'Electricity EFs'!B12</f>
        <v>0.005443069413</v>
      </c>
      <c r="L1167" s="149"/>
      <c r="M1167" s="149"/>
      <c r="N1167" s="149"/>
      <c r="O1167" s="188"/>
      <c r="P1167" s="193"/>
      <c r="Q1167" s="116"/>
      <c r="R1167" s="116"/>
      <c r="S1167" s="116"/>
      <c r="T1167" s="116"/>
      <c r="U1167" s="116"/>
      <c r="V1167" s="116"/>
      <c r="W1167" s="116"/>
      <c r="X1167" s="116"/>
      <c r="Y1167" s="116"/>
      <c r="Z1167" s="116"/>
    </row>
    <row r="1168" hidden="1">
      <c r="A1168" s="126" t="s">
        <v>824</v>
      </c>
      <c r="B1168" s="194" t="s">
        <v>652</v>
      </c>
      <c r="C1168" s="195" t="s">
        <v>665</v>
      </c>
      <c r="D1168" s="149" t="s">
        <v>797</v>
      </c>
      <c r="E1168" s="149" t="s">
        <v>106</v>
      </c>
      <c r="F1168" s="149" t="s">
        <v>955</v>
      </c>
      <c r="G1168" s="149"/>
      <c r="H1168" s="149"/>
      <c r="I1168" s="149"/>
      <c r="J1168" s="149"/>
      <c r="K1168" s="128">
        <f>$M$1156*'Electricity EFs'!B13</f>
        <v>0.001061965048</v>
      </c>
      <c r="L1168" s="149"/>
      <c r="M1168" s="149"/>
      <c r="N1168" s="149"/>
      <c r="O1168" s="188"/>
      <c r="P1168" s="193"/>
      <c r="Q1168" s="116"/>
      <c r="R1168" s="116"/>
      <c r="S1168" s="116"/>
      <c r="T1168" s="116"/>
      <c r="U1168" s="116"/>
      <c r="V1168" s="116"/>
      <c r="W1168" s="116"/>
      <c r="X1168" s="116"/>
      <c r="Y1168" s="116"/>
      <c r="Z1168" s="116"/>
    </row>
    <row r="1169" hidden="1">
      <c r="A1169" s="126" t="s">
        <v>13</v>
      </c>
      <c r="B1169" s="194" t="s">
        <v>652</v>
      </c>
      <c r="C1169" s="195" t="s">
        <v>665</v>
      </c>
      <c r="D1169" s="149" t="s">
        <v>797</v>
      </c>
      <c r="E1169" s="149" t="s">
        <v>106</v>
      </c>
      <c r="F1169" s="149" t="s">
        <v>955</v>
      </c>
      <c r="G1169" s="149"/>
      <c r="H1169" s="149"/>
      <c r="I1169" s="149"/>
      <c r="J1169" s="149"/>
      <c r="K1169" s="128">
        <f>$M$1156*'Electricity EFs'!B14</f>
        <v>0.003898136131</v>
      </c>
      <c r="L1169" s="149"/>
      <c r="M1169" s="149"/>
      <c r="N1169" s="149"/>
      <c r="O1169" s="188"/>
      <c r="P1169" s="193"/>
      <c r="Q1169" s="116"/>
      <c r="R1169" s="116"/>
      <c r="S1169" s="116"/>
      <c r="T1169" s="116"/>
      <c r="U1169" s="116"/>
      <c r="V1169" s="116"/>
      <c r="W1169" s="116"/>
      <c r="X1169" s="116"/>
      <c r="Y1169" s="116"/>
      <c r="Z1169" s="116"/>
    </row>
    <row r="1170" hidden="1">
      <c r="A1170" s="149" t="s">
        <v>1070</v>
      </c>
      <c r="B1170" s="194" t="s">
        <v>652</v>
      </c>
      <c r="C1170" s="195" t="s">
        <v>668</v>
      </c>
      <c r="D1170" s="149" t="s">
        <v>797</v>
      </c>
      <c r="E1170" s="149" t="s">
        <v>106</v>
      </c>
      <c r="F1170" s="149" t="s">
        <v>955</v>
      </c>
      <c r="G1170" s="149" t="s">
        <v>1071</v>
      </c>
      <c r="H1170" s="149">
        <v>1.45</v>
      </c>
      <c r="I1170" s="149" t="s">
        <v>1072</v>
      </c>
      <c r="J1170" s="184" t="s">
        <v>1073</v>
      </c>
      <c r="K1170" s="143"/>
      <c r="L1170" s="149"/>
      <c r="M1170" s="149">
        <f>(0.0199*0.277777778)/1.46</f>
        <v>0.003786149166</v>
      </c>
      <c r="N1170" s="149" t="s">
        <v>991</v>
      </c>
      <c r="O1170" s="188" t="s">
        <v>1078</v>
      </c>
      <c r="P1170" s="193" t="s">
        <v>905</v>
      </c>
      <c r="Q1170" s="116"/>
      <c r="R1170" s="116"/>
      <c r="S1170" s="116"/>
      <c r="T1170" s="116"/>
      <c r="U1170" s="116"/>
      <c r="V1170" s="116"/>
      <c r="W1170" s="116"/>
      <c r="X1170" s="116"/>
      <c r="Y1170" s="116"/>
      <c r="Z1170" s="116"/>
    </row>
    <row r="1171" hidden="1">
      <c r="A1171" s="126" t="s">
        <v>98</v>
      </c>
      <c r="B1171" s="194" t="s">
        <v>652</v>
      </c>
      <c r="C1171" s="195" t="s">
        <v>668</v>
      </c>
      <c r="D1171" s="149" t="s">
        <v>797</v>
      </c>
      <c r="E1171" s="149" t="s">
        <v>106</v>
      </c>
      <c r="F1171" s="149" t="s">
        <v>955</v>
      </c>
      <c r="G1171" s="149"/>
      <c r="H1171" s="149"/>
      <c r="I1171" s="149"/>
      <c r="J1171" s="149"/>
      <c r="K1171" s="128">
        <f>$M$1170*'Electricity EFs'!B2</f>
        <v>0.003163302407</v>
      </c>
      <c r="L1171" s="149"/>
      <c r="M1171" s="149"/>
      <c r="N1171" s="149"/>
      <c r="O1171" s="188"/>
      <c r="P1171" s="193"/>
      <c r="Q1171" s="116"/>
      <c r="R1171" s="116"/>
      <c r="S1171" s="116"/>
      <c r="T1171" s="116"/>
      <c r="U1171" s="116"/>
      <c r="V1171" s="116"/>
      <c r="W1171" s="116"/>
      <c r="X1171" s="116"/>
      <c r="Y1171" s="116"/>
      <c r="Z1171" s="116"/>
    </row>
    <row r="1172" hidden="1">
      <c r="A1172" s="126" t="s">
        <v>816</v>
      </c>
      <c r="B1172" s="194" t="s">
        <v>652</v>
      </c>
      <c r="C1172" s="195" t="s">
        <v>668</v>
      </c>
      <c r="D1172" s="149" t="s">
        <v>797</v>
      </c>
      <c r="E1172" s="149" t="s">
        <v>106</v>
      </c>
      <c r="F1172" s="149" t="s">
        <v>955</v>
      </c>
      <c r="G1172" s="149"/>
      <c r="H1172" s="149"/>
      <c r="I1172" s="149"/>
      <c r="J1172" s="149"/>
      <c r="K1172" s="128">
        <f>$M$1170*'Electricity EFs'!B3</f>
        <v>0.002382554139</v>
      </c>
      <c r="L1172" s="149"/>
      <c r="M1172" s="149"/>
      <c r="N1172" s="149"/>
      <c r="O1172" s="188"/>
      <c r="P1172" s="193"/>
      <c r="Q1172" s="116"/>
      <c r="R1172" s="116"/>
      <c r="S1172" s="116"/>
      <c r="T1172" s="116"/>
      <c r="U1172" s="116"/>
      <c r="V1172" s="116"/>
      <c r="W1172" s="116"/>
      <c r="X1172" s="116"/>
      <c r="Y1172" s="116"/>
      <c r="Z1172" s="116"/>
    </row>
    <row r="1173" hidden="1">
      <c r="A1173" s="126" t="s">
        <v>28</v>
      </c>
      <c r="B1173" s="194" t="s">
        <v>652</v>
      </c>
      <c r="C1173" s="195" t="s">
        <v>668</v>
      </c>
      <c r="D1173" s="149" t="s">
        <v>797</v>
      </c>
      <c r="E1173" s="149" t="s">
        <v>106</v>
      </c>
      <c r="F1173" s="149" t="s">
        <v>955</v>
      </c>
      <c r="G1173" s="149"/>
      <c r="H1173" s="149"/>
      <c r="I1173" s="149"/>
      <c r="J1173" s="149"/>
      <c r="K1173" s="128">
        <f>$M$1170*'Electricity EFs'!B4</f>
        <v>0.00256298011</v>
      </c>
      <c r="L1173" s="149"/>
      <c r="M1173" s="149"/>
      <c r="N1173" s="149"/>
      <c r="O1173" s="188"/>
      <c r="P1173" s="193"/>
      <c r="Q1173" s="116"/>
      <c r="R1173" s="116"/>
      <c r="S1173" s="116"/>
      <c r="T1173" s="116"/>
      <c r="U1173" s="116"/>
      <c r="V1173" s="116"/>
      <c r="W1173" s="116"/>
      <c r="X1173" s="116"/>
      <c r="Y1173" s="116"/>
      <c r="Z1173" s="116"/>
    </row>
    <row r="1174" hidden="1">
      <c r="A1174" s="126" t="s">
        <v>817</v>
      </c>
      <c r="B1174" s="194" t="s">
        <v>652</v>
      </c>
      <c r="C1174" s="195" t="s">
        <v>668</v>
      </c>
      <c r="D1174" s="149" t="s">
        <v>797</v>
      </c>
      <c r="E1174" s="149" t="s">
        <v>106</v>
      </c>
      <c r="F1174" s="149" t="s">
        <v>955</v>
      </c>
      <c r="G1174" s="149"/>
      <c r="H1174" s="149"/>
      <c r="I1174" s="149"/>
      <c r="J1174" s="149"/>
      <c r="K1174" s="128">
        <f>$M$1170*'Electricity EFs'!B5</f>
        <v>0.002505919054</v>
      </c>
      <c r="L1174" s="149"/>
      <c r="M1174" s="149"/>
      <c r="N1174" s="149"/>
      <c r="O1174" s="188"/>
      <c r="P1174" s="193"/>
      <c r="Q1174" s="116"/>
      <c r="R1174" s="116"/>
      <c r="S1174" s="116"/>
      <c r="T1174" s="116"/>
      <c r="U1174" s="116"/>
      <c r="V1174" s="116"/>
      <c r="W1174" s="116"/>
      <c r="X1174" s="116"/>
      <c r="Y1174" s="116"/>
      <c r="Z1174" s="116"/>
    </row>
    <row r="1175" hidden="1">
      <c r="A1175" s="126" t="s">
        <v>818</v>
      </c>
      <c r="B1175" s="194" t="s">
        <v>652</v>
      </c>
      <c r="C1175" s="195" t="s">
        <v>668</v>
      </c>
      <c r="D1175" s="149" t="s">
        <v>797</v>
      </c>
      <c r="E1175" s="149" t="s">
        <v>106</v>
      </c>
      <c r="F1175" s="149" t="s">
        <v>955</v>
      </c>
      <c r="G1175" s="149"/>
      <c r="H1175" s="149"/>
      <c r="I1175" s="149"/>
      <c r="J1175" s="149"/>
      <c r="K1175" s="128">
        <f>$M$1170*'Electricity EFs'!B6</f>
        <v>0.0002916008888</v>
      </c>
      <c r="L1175" s="149"/>
      <c r="M1175" s="149"/>
      <c r="N1175" s="149"/>
      <c r="O1175" s="188"/>
      <c r="P1175" s="193"/>
      <c r="Q1175" s="116"/>
      <c r="R1175" s="116"/>
      <c r="S1175" s="116"/>
      <c r="T1175" s="116"/>
      <c r="U1175" s="116"/>
      <c r="V1175" s="116"/>
      <c r="W1175" s="116"/>
      <c r="X1175" s="116"/>
      <c r="Y1175" s="116"/>
      <c r="Z1175" s="116"/>
    </row>
    <row r="1176" hidden="1">
      <c r="A1176" s="126" t="s">
        <v>819</v>
      </c>
      <c r="B1176" s="194" t="s">
        <v>652</v>
      </c>
      <c r="C1176" s="195" t="s">
        <v>668</v>
      </c>
      <c r="D1176" s="149" t="s">
        <v>797</v>
      </c>
      <c r="E1176" s="149" t="s">
        <v>106</v>
      </c>
      <c r="F1176" s="149" t="s">
        <v>955</v>
      </c>
      <c r="G1176" s="149"/>
      <c r="H1176" s="149"/>
      <c r="I1176" s="149"/>
      <c r="J1176" s="149"/>
      <c r="K1176" s="128">
        <f>$M$1170*'Electricity EFs'!B7</f>
        <v>0.001674606782</v>
      </c>
      <c r="L1176" s="149"/>
      <c r="M1176" s="149"/>
      <c r="N1176" s="149"/>
      <c r="O1176" s="188"/>
      <c r="P1176" s="193"/>
      <c r="Q1176" s="116"/>
      <c r="R1176" s="116"/>
      <c r="S1176" s="116"/>
      <c r="T1176" s="116"/>
      <c r="U1176" s="116"/>
      <c r="V1176" s="116"/>
      <c r="W1176" s="116"/>
      <c r="X1176" s="116"/>
      <c r="Y1176" s="116"/>
      <c r="Z1176" s="116"/>
    </row>
    <row r="1177" hidden="1">
      <c r="A1177" s="126" t="s">
        <v>820</v>
      </c>
      <c r="B1177" s="194" t="s">
        <v>652</v>
      </c>
      <c r="C1177" s="195" t="s">
        <v>668</v>
      </c>
      <c r="D1177" s="149" t="s">
        <v>797</v>
      </c>
      <c r="E1177" s="149" t="s">
        <v>106</v>
      </c>
      <c r="F1177" s="149" t="s">
        <v>955</v>
      </c>
      <c r="G1177" s="149"/>
      <c r="H1177" s="149"/>
      <c r="I1177" s="149"/>
      <c r="J1177" s="149"/>
      <c r="K1177" s="128">
        <f>$M$1170*'Electricity EFs'!B8</f>
        <v>0.003635398994</v>
      </c>
      <c r="L1177" s="149"/>
      <c r="M1177" s="149"/>
      <c r="N1177" s="149"/>
      <c r="O1177" s="188"/>
      <c r="P1177" s="193"/>
      <c r="Q1177" s="116"/>
      <c r="R1177" s="116"/>
      <c r="S1177" s="116"/>
      <c r="T1177" s="116"/>
      <c r="U1177" s="116"/>
      <c r="V1177" s="116"/>
      <c r="W1177" s="116"/>
      <c r="X1177" s="116"/>
      <c r="Y1177" s="116"/>
      <c r="Z1177" s="116"/>
    </row>
    <row r="1178" hidden="1">
      <c r="A1178" s="126" t="s">
        <v>821</v>
      </c>
      <c r="B1178" s="194" t="s">
        <v>652</v>
      </c>
      <c r="C1178" s="195" t="s">
        <v>668</v>
      </c>
      <c r="D1178" s="149" t="s">
        <v>797</v>
      </c>
      <c r="E1178" s="149" t="s">
        <v>106</v>
      </c>
      <c r="F1178" s="149" t="s">
        <v>955</v>
      </c>
      <c r="G1178" s="149"/>
      <c r="H1178" s="149"/>
      <c r="I1178" s="149"/>
      <c r="J1178" s="149"/>
      <c r="K1178" s="128">
        <f>$M$1170*'Electricity EFs'!B9</f>
        <v>0.0007644632078</v>
      </c>
      <c r="L1178" s="149"/>
      <c r="M1178" s="149"/>
      <c r="N1178" s="149"/>
      <c r="O1178" s="188"/>
      <c r="P1178" s="193"/>
      <c r="Q1178" s="116"/>
      <c r="R1178" s="116"/>
      <c r="S1178" s="116"/>
      <c r="T1178" s="116"/>
      <c r="U1178" s="116"/>
      <c r="V1178" s="116"/>
      <c r="W1178" s="116"/>
      <c r="X1178" s="116"/>
      <c r="Y1178" s="116"/>
      <c r="Z1178" s="116"/>
    </row>
    <row r="1179" hidden="1">
      <c r="A1179" s="126" t="s">
        <v>822</v>
      </c>
      <c r="B1179" s="194" t="s">
        <v>652</v>
      </c>
      <c r="C1179" s="195" t="s">
        <v>668</v>
      </c>
      <c r="D1179" s="149" t="s">
        <v>797</v>
      </c>
      <c r="E1179" s="149" t="s">
        <v>106</v>
      </c>
      <c r="F1179" s="149" t="s">
        <v>955</v>
      </c>
      <c r="G1179" s="149"/>
      <c r="H1179" s="149"/>
      <c r="I1179" s="149"/>
      <c r="J1179" s="149"/>
      <c r="K1179" s="128">
        <f>$M$1170*'Electricity EFs'!B10</f>
        <v>0.002917503835</v>
      </c>
      <c r="L1179" s="149"/>
      <c r="M1179" s="149"/>
      <c r="N1179" s="149"/>
      <c r="O1179" s="188"/>
      <c r="P1179" s="193"/>
      <c r="Q1179" s="116"/>
      <c r="R1179" s="116"/>
      <c r="S1179" s="116"/>
      <c r="T1179" s="116"/>
      <c r="U1179" s="116"/>
      <c r="V1179" s="116"/>
      <c r="W1179" s="116"/>
      <c r="X1179" s="116"/>
      <c r="Y1179" s="116"/>
      <c r="Z1179" s="116"/>
    </row>
    <row r="1180" hidden="1">
      <c r="A1180" s="126" t="s">
        <v>823</v>
      </c>
      <c r="B1180" s="194" t="s">
        <v>652</v>
      </c>
      <c r="C1180" s="195" t="s">
        <v>668</v>
      </c>
      <c r="D1180" s="149" t="s">
        <v>797</v>
      </c>
      <c r="E1180" s="149" t="s">
        <v>106</v>
      </c>
      <c r="F1180" s="149" t="s">
        <v>955</v>
      </c>
      <c r="G1180" s="149"/>
      <c r="H1180" s="149"/>
      <c r="I1180" s="149"/>
      <c r="J1180" s="149"/>
      <c r="K1180" s="128">
        <f>$M$1170*'Electricity EFs'!B11</f>
        <v>0.001826222956</v>
      </c>
      <c r="L1180" s="149"/>
      <c r="M1180" s="149"/>
      <c r="N1180" s="149"/>
      <c r="O1180" s="188"/>
      <c r="P1180" s="193"/>
      <c r="Q1180" s="116"/>
      <c r="R1180" s="116"/>
      <c r="S1180" s="116"/>
      <c r="T1180" s="116"/>
      <c r="U1180" s="116"/>
      <c r="V1180" s="116"/>
      <c r="W1180" s="116"/>
      <c r="X1180" s="116"/>
      <c r="Y1180" s="116"/>
      <c r="Z1180" s="116"/>
    </row>
    <row r="1181" hidden="1">
      <c r="A1181" s="126" t="s">
        <v>142</v>
      </c>
      <c r="B1181" s="194" t="s">
        <v>652</v>
      </c>
      <c r="C1181" s="195" t="s">
        <v>668</v>
      </c>
      <c r="D1181" s="149" t="s">
        <v>797</v>
      </c>
      <c r="E1181" s="149" t="s">
        <v>106</v>
      </c>
      <c r="F1181" s="149" t="s">
        <v>955</v>
      </c>
      <c r="G1181" s="149"/>
      <c r="H1181" s="149"/>
      <c r="I1181" s="149"/>
      <c r="J1181" s="149"/>
      <c r="K1181" s="128">
        <f>$M$1170*'Electricity EFs'!B12</f>
        <v>0.005443069413</v>
      </c>
      <c r="L1181" s="149"/>
      <c r="M1181" s="149"/>
      <c r="N1181" s="149"/>
      <c r="O1181" s="188"/>
      <c r="P1181" s="193"/>
      <c r="Q1181" s="116"/>
      <c r="R1181" s="116"/>
      <c r="S1181" s="116"/>
      <c r="T1181" s="116"/>
      <c r="U1181" s="116"/>
      <c r="V1181" s="116"/>
      <c r="W1181" s="116"/>
      <c r="X1181" s="116"/>
      <c r="Y1181" s="116"/>
      <c r="Z1181" s="116"/>
    </row>
    <row r="1182" hidden="1">
      <c r="A1182" s="126" t="s">
        <v>824</v>
      </c>
      <c r="B1182" s="194" t="s">
        <v>652</v>
      </c>
      <c r="C1182" s="195" t="s">
        <v>668</v>
      </c>
      <c r="D1182" s="149" t="s">
        <v>797</v>
      </c>
      <c r="E1182" s="149" t="s">
        <v>106</v>
      </c>
      <c r="F1182" s="149" t="s">
        <v>955</v>
      </c>
      <c r="G1182" s="149"/>
      <c r="H1182" s="149"/>
      <c r="I1182" s="149"/>
      <c r="J1182" s="149"/>
      <c r="K1182" s="128">
        <f>$M$1170*'Electricity EFs'!B13</f>
        <v>0.001061965048</v>
      </c>
      <c r="L1182" s="149"/>
      <c r="M1182" s="149"/>
      <c r="N1182" s="149"/>
      <c r="O1182" s="188"/>
      <c r="P1182" s="193"/>
      <c r="Q1182" s="116"/>
      <c r="R1182" s="116"/>
      <c r="S1182" s="116"/>
      <c r="T1182" s="116"/>
      <c r="U1182" s="116"/>
      <c r="V1182" s="116"/>
      <c r="W1182" s="116"/>
      <c r="X1182" s="116"/>
      <c r="Y1182" s="116"/>
      <c r="Z1182" s="116"/>
    </row>
    <row r="1183" hidden="1">
      <c r="A1183" s="126" t="s">
        <v>13</v>
      </c>
      <c r="B1183" s="194" t="s">
        <v>652</v>
      </c>
      <c r="C1183" s="195" t="s">
        <v>668</v>
      </c>
      <c r="D1183" s="149" t="s">
        <v>797</v>
      </c>
      <c r="E1183" s="149" t="s">
        <v>106</v>
      </c>
      <c r="F1183" s="149" t="s">
        <v>955</v>
      </c>
      <c r="G1183" s="149"/>
      <c r="H1183" s="149"/>
      <c r="I1183" s="149"/>
      <c r="J1183" s="149"/>
      <c r="K1183" s="128">
        <f>$M$1170*'Electricity EFs'!B14</f>
        <v>0.003898136131</v>
      </c>
      <c r="L1183" s="149"/>
      <c r="M1183" s="149"/>
      <c r="N1183" s="149"/>
      <c r="O1183" s="188"/>
      <c r="P1183" s="193"/>
      <c r="Q1183" s="116"/>
      <c r="R1183" s="116"/>
      <c r="S1183" s="116"/>
      <c r="T1183" s="116"/>
      <c r="U1183" s="116"/>
      <c r="V1183" s="116"/>
      <c r="W1183" s="116"/>
      <c r="X1183" s="116"/>
      <c r="Y1183" s="116"/>
      <c r="Z1183" s="116"/>
    </row>
    <row r="1184" hidden="1">
      <c r="A1184" s="149" t="s">
        <v>1070</v>
      </c>
      <c r="B1184" s="194" t="s">
        <v>652</v>
      </c>
      <c r="C1184" s="196" t="s">
        <v>671</v>
      </c>
      <c r="D1184" s="149" t="s">
        <v>797</v>
      </c>
      <c r="E1184" s="149" t="s">
        <v>106</v>
      </c>
      <c r="F1184" s="149" t="s">
        <v>955</v>
      </c>
      <c r="G1184" s="149" t="s">
        <v>1071</v>
      </c>
      <c r="H1184" s="149">
        <v>1.45</v>
      </c>
      <c r="I1184" s="149" t="s">
        <v>1072</v>
      </c>
      <c r="J1184" s="184" t="s">
        <v>1073</v>
      </c>
      <c r="K1184" s="143"/>
      <c r="L1184" s="149"/>
      <c r="M1184" s="149">
        <f>(0.0199*0.277777778)/1.46</f>
        <v>0.003786149166</v>
      </c>
      <c r="N1184" s="149" t="s">
        <v>991</v>
      </c>
      <c r="O1184" s="188" t="s">
        <v>1079</v>
      </c>
      <c r="P1184" s="193" t="s">
        <v>905</v>
      </c>
      <c r="Q1184" s="116"/>
      <c r="R1184" s="116"/>
      <c r="S1184" s="116"/>
      <c r="T1184" s="116"/>
      <c r="U1184" s="116"/>
      <c r="V1184" s="116"/>
      <c r="W1184" s="116"/>
      <c r="X1184" s="116"/>
      <c r="Y1184" s="116"/>
      <c r="Z1184" s="116"/>
    </row>
    <row r="1185" hidden="1">
      <c r="A1185" s="126" t="s">
        <v>98</v>
      </c>
      <c r="B1185" s="194" t="s">
        <v>652</v>
      </c>
      <c r="C1185" s="196" t="s">
        <v>671</v>
      </c>
      <c r="D1185" s="149" t="s">
        <v>797</v>
      </c>
      <c r="E1185" s="149" t="s">
        <v>106</v>
      </c>
      <c r="F1185" s="149" t="s">
        <v>955</v>
      </c>
      <c r="G1185" s="149"/>
      <c r="H1185" s="149"/>
      <c r="I1185" s="149"/>
      <c r="J1185" s="149"/>
      <c r="K1185" s="128">
        <f>$M$1184*'Electricity EFs'!B2</f>
        <v>0.003163302407</v>
      </c>
      <c r="L1185" s="149"/>
      <c r="M1185" s="149"/>
      <c r="N1185" s="149"/>
      <c r="O1185" s="188"/>
      <c r="P1185" s="193"/>
      <c r="Q1185" s="116"/>
      <c r="R1185" s="116"/>
      <c r="S1185" s="116"/>
      <c r="T1185" s="116"/>
      <c r="U1185" s="116"/>
      <c r="V1185" s="116"/>
      <c r="W1185" s="116"/>
      <c r="X1185" s="116"/>
      <c r="Y1185" s="116"/>
      <c r="Z1185" s="116"/>
    </row>
    <row r="1186" hidden="1">
      <c r="A1186" s="126" t="s">
        <v>816</v>
      </c>
      <c r="B1186" s="194" t="s">
        <v>652</v>
      </c>
      <c r="C1186" s="196" t="s">
        <v>671</v>
      </c>
      <c r="D1186" s="149" t="s">
        <v>797</v>
      </c>
      <c r="E1186" s="149" t="s">
        <v>106</v>
      </c>
      <c r="F1186" s="149" t="s">
        <v>955</v>
      </c>
      <c r="G1186" s="149"/>
      <c r="H1186" s="149"/>
      <c r="I1186" s="149"/>
      <c r="J1186" s="149"/>
      <c r="K1186" s="128">
        <f>$M$1184*'Electricity EFs'!B3</f>
        <v>0.002382554139</v>
      </c>
      <c r="L1186" s="149"/>
      <c r="M1186" s="149"/>
      <c r="N1186" s="149"/>
      <c r="O1186" s="188"/>
      <c r="P1186" s="193"/>
      <c r="Q1186" s="116"/>
      <c r="R1186" s="116"/>
      <c r="S1186" s="116"/>
      <c r="T1186" s="116"/>
      <c r="U1186" s="116"/>
      <c r="V1186" s="116"/>
      <c r="W1186" s="116"/>
      <c r="X1186" s="116"/>
      <c r="Y1186" s="116"/>
      <c r="Z1186" s="116"/>
    </row>
    <row r="1187" hidden="1">
      <c r="A1187" s="126" t="s">
        <v>28</v>
      </c>
      <c r="B1187" s="194" t="s">
        <v>652</v>
      </c>
      <c r="C1187" s="196" t="s">
        <v>671</v>
      </c>
      <c r="D1187" s="149" t="s">
        <v>797</v>
      </c>
      <c r="E1187" s="149" t="s">
        <v>106</v>
      </c>
      <c r="F1187" s="149" t="s">
        <v>955</v>
      </c>
      <c r="G1187" s="149"/>
      <c r="H1187" s="149"/>
      <c r="I1187" s="149"/>
      <c r="J1187" s="149"/>
      <c r="K1187" s="128">
        <f>$M$1184*'Electricity EFs'!B4</f>
        <v>0.00256298011</v>
      </c>
      <c r="L1187" s="149"/>
      <c r="M1187" s="149"/>
      <c r="N1187" s="149"/>
      <c r="O1187" s="188"/>
      <c r="P1187" s="193"/>
      <c r="Q1187" s="116"/>
      <c r="R1187" s="116"/>
      <c r="S1187" s="116"/>
      <c r="T1187" s="116"/>
      <c r="U1187" s="116"/>
      <c r="V1187" s="116"/>
      <c r="W1187" s="116"/>
      <c r="X1187" s="116"/>
      <c r="Y1187" s="116"/>
      <c r="Z1187" s="116"/>
    </row>
    <row r="1188" hidden="1">
      <c r="A1188" s="126" t="s">
        <v>817</v>
      </c>
      <c r="B1188" s="194" t="s">
        <v>652</v>
      </c>
      <c r="C1188" s="196" t="s">
        <v>671</v>
      </c>
      <c r="D1188" s="149" t="s">
        <v>797</v>
      </c>
      <c r="E1188" s="149" t="s">
        <v>106</v>
      </c>
      <c r="F1188" s="149" t="s">
        <v>955</v>
      </c>
      <c r="G1188" s="149"/>
      <c r="H1188" s="149"/>
      <c r="I1188" s="149"/>
      <c r="J1188" s="149"/>
      <c r="K1188" s="128">
        <f>$M$1184*'Electricity EFs'!B5</f>
        <v>0.002505919054</v>
      </c>
      <c r="L1188" s="149"/>
      <c r="M1188" s="149"/>
      <c r="N1188" s="149"/>
      <c r="O1188" s="188"/>
      <c r="P1188" s="193"/>
      <c r="Q1188" s="116"/>
      <c r="R1188" s="116"/>
      <c r="S1188" s="116"/>
      <c r="T1188" s="116"/>
      <c r="U1188" s="116"/>
      <c r="V1188" s="116"/>
      <c r="W1188" s="116"/>
      <c r="X1188" s="116"/>
      <c r="Y1188" s="116"/>
      <c r="Z1188" s="116"/>
    </row>
    <row r="1189" hidden="1">
      <c r="A1189" s="126" t="s">
        <v>818</v>
      </c>
      <c r="B1189" s="194" t="s">
        <v>652</v>
      </c>
      <c r="C1189" s="196" t="s">
        <v>671</v>
      </c>
      <c r="D1189" s="149" t="s">
        <v>797</v>
      </c>
      <c r="E1189" s="149" t="s">
        <v>106</v>
      </c>
      <c r="F1189" s="149" t="s">
        <v>955</v>
      </c>
      <c r="G1189" s="149"/>
      <c r="H1189" s="149"/>
      <c r="I1189" s="149"/>
      <c r="J1189" s="149"/>
      <c r="K1189" s="128">
        <f>$M$1184*'Electricity EFs'!B6</f>
        <v>0.0002916008888</v>
      </c>
      <c r="L1189" s="149"/>
      <c r="M1189" s="149"/>
      <c r="N1189" s="149"/>
      <c r="O1189" s="188"/>
      <c r="P1189" s="193"/>
      <c r="Q1189" s="116"/>
      <c r="R1189" s="116"/>
      <c r="S1189" s="116"/>
      <c r="T1189" s="116"/>
      <c r="U1189" s="116"/>
      <c r="V1189" s="116"/>
      <c r="W1189" s="116"/>
      <c r="X1189" s="116"/>
      <c r="Y1189" s="116"/>
      <c r="Z1189" s="116"/>
    </row>
    <row r="1190" hidden="1">
      <c r="A1190" s="126" t="s">
        <v>819</v>
      </c>
      <c r="B1190" s="194" t="s">
        <v>652</v>
      </c>
      <c r="C1190" s="196" t="s">
        <v>671</v>
      </c>
      <c r="D1190" s="149" t="s">
        <v>797</v>
      </c>
      <c r="E1190" s="149" t="s">
        <v>106</v>
      </c>
      <c r="F1190" s="149" t="s">
        <v>955</v>
      </c>
      <c r="G1190" s="149"/>
      <c r="H1190" s="149"/>
      <c r="I1190" s="149"/>
      <c r="J1190" s="149"/>
      <c r="K1190" s="128">
        <f>$M$1184*'Electricity EFs'!B7</f>
        <v>0.001674606782</v>
      </c>
      <c r="L1190" s="149"/>
      <c r="M1190" s="149"/>
      <c r="N1190" s="149"/>
      <c r="O1190" s="188"/>
      <c r="P1190" s="193"/>
      <c r="Q1190" s="116"/>
      <c r="R1190" s="116"/>
      <c r="S1190" s="116"/>
      <c r="T1190" s="116"/>
      <c r="U1190" s="116"/>
      <c r="V1190" s="116"/>
      <c r="W1190" s="116"/>
      <c r="X1190" s="116"/>
      <c r="Y1190" s="116"/>
      <c r="Z1190" s="116"/>
    </row>
    <row r="1191" hidden="1">
      <c r="A1191" s="126" t="s">
        <v>820</v>
      </c>
      <c r="B1191" s="194" t="s">
        <v>652</v>
      </c>
      <c r="C1191" s="196" t="s">
        <v>671</v>
      </c>
      <c r="D1191" s="149" t="s">
        <v>797</v>
      </c>
      <c r="E1191" s="149" t="s">
        <v>106</v>
      </c>
      <c r="F1191" s="149" t="s">
        <v>955</v>
      </c>
      <c r="G1191" s="149"/>
      <c r="H1191" s="149"/>
      <c r="I1191" s="149"/>
      <c r="J1191" s="149"/>
      <c r="K1191" s="128">
        <f>$M$1184*'Electricity EFs'!B8</f>
        <v>0.003635398994</v>
      </c>
      <c r="L1191" s="149"/>
      <c r="M1191" s="149"/>
      <c r="N1191" s="149"/>
      <c r="O1191" s="188"/>
      <c r="P1191" s="193"/>
      <c r="Q1191" s="116"/>
      <c r="R1191" s="116"/>
      <c r="S1191" s="116"/>
      <c r="T1191" s="116"/>
      <c r="U1191" s="116"/>
      <c r="V1191" s="116"/>
      <c r="W1191" s="116"/>
      <c r="X1191" s="116"/>
      <c r="Y1191" s="116"/>
      <c r="Z1191" s="116"/>
    </row>
    <row r="1192" hidden="1">
      <c r="A1192" s="126" t="s">
        <v>821</v>
      </c>
      <c r="B1192" s="194" t="s">
        <v>652</v>
      </c>
      <c r="C1192" s="196" t="s">
        <v>671</v>
      </c>
      <c r="D1192" s="149" t="s">
        <v>797</v>
      </c>
      <c r="E1192" s="149" t="s">
        <v>106</v>
      </c>
      <c r="F1192" s="149" t="s">
        <v>955</v>
      </c>
      <c r="G1192" s="149"/>
      <c r="H1192" s="149"/>
      <c r="I1192" s="149"/>
      <c r="J1192" s="149"/>
      <c r="K1192" s="128">
        <f>$M$1184*'Electricity EFs'!B9</f>
        <v>0.0007644632078</v>
      </c>
      <c r="L1192" s="149"/>
      <c r="M1192" s="149"/>
      <c r="N1192" s="149"/>
      <c r="O1192" s="188"/>
      <c r="P1192" s="193"/>
      <c r="Q1192" s="116"/>
      <c r="R1192" s="116"/>
      <c r="S1192" s="116"/>
      <c r="T1192" s="116"/>
      <c r="U1192" s="116"/>
      <c r="V1192" s="116"/>
      <c r="W1192" s="116"/>
      <c r="X1192" s="116"/>
      <c r="Y1192" s="116"/>
      <c r="Z1192" s="116"/>
    </row>
    <row r="1193" hidden="1">
      <c r="A1193" s="126" t="s">
        <v>822</v>
      </c>
      <c r="B1193" s="194" t="s">
        <v>652</v>
      </c>
      <c r="C1193" s="196" t="s">
        <v>671</v>
      </c>
      <c r="D1193" s="149" t="s">
        <v>797</v>
      </c>
      <c r="E1193" s="149" t="s">
        <v>106</v>
      </c>
      <c r="F1193" s="149" t="s">
        <v>955</v>
      </c>
      <c r="G1193" s="149"/>
      <c r="H1193" s="149"/>
      <c r="I1193" s="149"/>
      <c r="J1193" s="149"/>
      <c r="K1193" s="128">
        <f>$M$1184*'Electricity EFs'!B10</f>
        <v>0.002917503835</v>
      </c>
      <c r="L1193" s="149"/>
      <c r="M1193" s="149"/>
      <c r="N1193" s="149"/>
      <c r="O1193" s="188"/>
      <c r="P1193" s="193"/>
      <c r="Q1193" s="116"/>
      <c r="R1193" s="116"/>
      <c r="S1193" s="116"/>
      <c r="T1193" s="116"/>
      <c r="U1193" s="116"/>
      <c r="V1193" s="116"/>
      <c r="W1193" s="116"/>
      <c r="X1193" s="116"/>
      <c r="Y1193" s="116"/>
      <c r="Z1193" s="116"/>
    </row>
    <row r="1194" hidden="1">
      <c r="A1194" s="126" t="s">
        <v>823</v>
      </c>
      <c r="B1194" s="194" t="s">
        <v>652</v>
      </c>
      <c r="C1194" s="196" t="s">
        <v>671</v>
      </c>
      <c r="D1194" s="149" t="s">
        <v>797</v>
      </c>
      <c r="E1194" s="149" t="s">
        <v>106</v>
      </c>
      <c r="F1194" s="149" t="s">
        <v>955</v>
      </c>
      <c r="G1194" s="149"/>
      <c r="H1194" s="149"/>
      <c r="I1194" s="149"/>
      <c r="J1194" s="149"/>
      <c r="K1194" s="128">
        <f>$M$1184*'Electricity EFs'!B11</f>
        <v>0.001826222956</v>
      </c>
      <c r="L1194" s="149"/>
      <c r="M1194" s="149"/>
      <c r="N1194" s="149"/>
      <c r="O1194" s="188"/>
      <c r="P1194" s="193"/>
      <c r="Q1194" s="116"/>
      <c r="R1194" s="116"/>
      <c r="S1194" s="116"/>
      <c r="T1194" s="116"/>
      <c r="U1194" s="116"/>
      <c r="V1194" s="116"/>
      <c r="W1194" s="116"/>
      <c r="X1194" s="116"/>
      <c r="Y1194" s="116"/>
      <c r="Z1194" s="116"/>
    </row>
    <row r="1195" hidden="1">
      <c r="A1195" s="126" t="s">
        <v>142</v>
      </c>
      <c r="B1195" s="194" t="s">
        <v>652</v>
      </c>
      <c r="C1195" s="196" t="s">
        <v>671</v>
      </c>
      <c r="D1195" s="149" t="s">
        <v>797</v>
      </c>
      <c r="E1195" s="149" t="s">
        <v>106</v>
      </c>
      <c r="F1195" s="149" t="s">
        <v>955</v>
      </c>
      <c r="G1195" s="149"/>
      <c r="H1195" s="149"/>
      <c r="I1195" s="149"/>
      <c r="J1195" s="149"/>
      <c r="K1195" s="128">
        <f>$M$1184*'Electricity EFs'!B12</f>
        <v>0.005443069413</v>
      </c>
      <c r="L1195" s="149"/>
      <c r="M1195" s="149"/>
      <c r="N1195" s="149"/>
      <c r="O1195" s="188"/>
      <c r="P1195" s="193"/>
      <c r="Q1195" s="116"/>
      <c r="R1195" s="116"/>
      <c r="S1195" s="116"/>
      <c r="T1195" s="116"/>
      <c r="U1195" s="116"/>
      <c r="V1195" s="116"/>
      <c r="W1195" s="116"/>
      <c r="X1195" s="116"/>
      <c r="Y1195" s="116"/>
      <c r="Z1195" s="116"/>
    </row>
    <row r="1196" hidden="1">
      <c r="A1196" s="126" t="s">
        <v>824</v>
      </c>
      <c r="B1196" s="194" t="s">
        <v>652</v>
      </c>
      <c r="C1196" s="196" t="s">
        <v>671</v>
      </c>
      <c r="D1196" s="149" t="s">
        <v>797</v>
      </c>
      <c r="E1196" s="149" t="s">
        <v>106</v>
      </c>
      <c r="F1196" s="149" t="s">
        <v>955</v>
      </c>
      <c r="G1196" s="149"/>
      <c r="H1196" s="149"/>
      <c r="I1196" s="149"/>
      <c r="J1196" s="149"/>
      <c r="K1196" s="128">
        <f>$M$1184*'Electricity EFs'!B13</f>
        <v>0.001061965048</v>
      </c>
      <c r="L1196" s="149"/>
      <c r="M1196" s="149"/>
      <c r="N1196" s="149"/>
      <c r="O1196" s="188"/>
      <c r="P1196" s="193"/>
      <c r="Q1196" s="116"/>
      <c r="R1196" s="116"/>
      <c r="S1196" s="116"/>
      <c r="T1196" s="116"/>
      <c r="U1196" s="116"/>
      <c r="V1196" s="116"/>
      <c r="W1196" s="116"/>
      <c r="X1196" s="116"/>
      <c r="Y1196" s="116"/>
      <c r="Z1196" s="116"/>
    </row>
    <row r="1197" hidden="1">
      <c r="A1197" s="126" t="s">
        <v>13</v>
      </c>
      <c r="B1197" s="194" t="s">
        <v>652</v>
      </c>
      <c r="C1197" s="196" t="s">
        <v>671</v>
      </c>
      <c r="D1197" s="149" t="s">
        <v>797</v>
      </c>
      <c r="E1197" s="149" t="s">
        <v>106</v>
      </c>
      <c r="F1197" s="149" t="s">
        <v>955</v>
      </c>
      <c r="G1197" s="149"/>
      <c r="H1197" s="149"/>
      <c r="I1197" s="149"/>
      <c r="J1197" s="149"/>
      <c r="K1197" s="128">
        <f>$M$1184*'Electricity EFs'!B14</f>
        <v>0.003898136131</v>
      </c>
      <c r="L1197" s="149"/>
      <c r="M1197" s="149"/>
      <c r="N1197" s="149"/>
      <c r="O1197" s="188"/>
      <c r="P1197" s="193"/>
      <c r="Q1197" s="116"/>
      <c r="R1197" s="116"/>
      <c r="S1197" s="116"/>
      <c r="T1197" s="116"/>
      <c r="U1197" s="116"/>
      <c r="V1197" s="116"/>
      <c r="W1197" s="116"/>
      <c r="X1197" s="116"/>
      <c r="Y1197" s="116"/>
      <c r="Z1197" s="116"/>
    </row>
    <row r="1198" hidden="1">
      <c r="A1198" s="149" t="s">
        <v>1070</v>
      </c>
      <c r="B1198" s="194" t="s">
        <v>652</v>
      </c>
      <c r="C1198" s="195" t="s">
        <v>674</v>
      </c>
      <c r="D1198" s="149" t="s">
        <v>797</v>
      </c>
      <c r="E1198" s="149" t="s">
        <v>106</v>
      </c>
      <c r="F1198" s="149" t="s">
        <v>955</v>
      </c>
      <c r="G1198" s="149" t="s">
        <v>1071</v>
      </c>
      <c r="H1198" s="149">
        <v>1.45</v>
      </c>
      <c r="I1198" s="149" t="s">
        <v>1072</v>
      </c>
      <c r="J1198" s="184" t="s">
        <v>1073</v>
      </c>
      <c r="K1198" s="143"/>
      <c r="L1198" s="149"/>
      <c r="M1198" s="149">
        <f>(0.0199*0.277777778)/1.46</f>
        <v>0.003786149166</v>
      </c>
      <c r="N1198" s="149" t="s">
        <v>991</v>
      </c>
      <c r="O1198" s="188" t="s">
        <v>1080</v>
      </c>
      <c r="P1198" s="193" t="s">
        <v>905</v>
      </c>
      <c r="Q1198" s="116"/>
      <c r="R1198" s="116"/>
      <c r="S1198" s="116"/>
      <c r="T1198" s="116"/>
      <c r="U1198" s="116"/>
      <c r="V1198" s="116"/>
      <c r="W1198" s="116"/>
      <c r="X1198" s="116"/>
      <c r="Y1198" s="116"/>
      <c r="Z1198" s="116"/>
    </row>
    <row r="1199" hidden="1">
      <c r="A1199" s="126" t="s">
        <v>98</v>
      </c>
      <c r="B1199" s="194" t="s">
        <v>652</v>
      </c>
      <c r="C1199" s="195" t="s">
        <v>674</v>
      </c>
      <c r="D1199" s="149" t="s">
        <v>797</v>
      </c>
      <c r="E1199" s="149" t="s">
        <v>106</v>
      </c>
      <c r="F1199" s="149" t="s">
        <v>955</v>
      </c>
      <c r="G1199" s="149"/>
      <c r="H1199" s="149"/>
      <c r="I1199" s="149"/>
      <c r="J1199" s="149"/>
      <c r="K1199" s="128">
        <f>$M$1198*'Electricity EFs'!B2</f>
        <v>0.003163302407</v>
      </c>
      <c r="L1199" s="149"/>
      <c r="M1199" s="149"/>
      <c r="N1199" s="149"/>
      <c r="O1199" s="188"/>
      <c r="P1199" s="193"/>
      <c r="Q1199" s="116"/>
      <c r="R1199" s="116"/>
      <c r="S1199" s="116"/>
      <c r="T1199" s="116"/>
      <c r="U1199" s="116"/>
      <c r="V1199" s="116"/>
      <c r="W1199" s="116"/>
      <c r="X1199" s="116"/>
      <c r="Y1199" s="116"/>
      <c r="Z1199" s="116"/>
    </row>
    <row r="1200" hidden="1">
      <c r="A1200" s="126" t="s">
        <v>816</v>
      </c>
      <c r="B1200" s="194" t="s">
        <v>652</v>
      </c>
      <c r="C1200" s="195" t="s">
        <v>674</v>
      </c>
      <c r="D1200" s="149" t="s">
        <v>797</v>
      </c>
      <c r="E1200" s="149" t="s">
        <v>106</v>
      </c>
      <c r="F1200" s="149" t="s">
        <v>955</v>
      </c>
      <c r="G1200" s="149"/>
      <c r="H1200" s="149"/>
      <c r="I1200" s="149"/>
      <c r="J1200" s="149"/>
      <c r="K1200" s="128">
        <f>$M$1198*'Electricity EFs'!B3</f>
        <v>0.002382554139</v>
      </c>
      <c r="L1200" s="149"/>
      <c r="M1200" s="149"/>
      <c r="N1200" s="149"/>
      <c r="O1200" s="188"/>
      <c r="P1200" s="193"/>
      <c r="Q1200" s="116"/>
      <c r="R1200" s="116"/>
      <c r="S1200" s="116"/>
      <c r="T1200" s="116"/>
      <c r="U1200" s="116"/>
      <c r="V1200" s="116"/>
      <c r="W1200" s="116"/>
      <c r="X1200" s="116"/>
      <c r="Y1200" s="116"/>
      <c r="Z1200" s="116"/>
    </row>
    <row r="1201" hidden="1">
      <c r="A1201" s="126" t="s">
        <v>28</v>
      </c>
      <c r="B1201" s="194" t="s">
        <v>652</v>
      </c>
      <c r="C1201" s="195" t="s">
        <v>674</v>
      </c>
      <c r="D1201" s="149" t="s">
        <v>797</v>
      </c>
      <c r="E1201" s="149" t="s">
        <v>106</v>
      </c>
      <c r="F1201" s="149" t="s">
        <v>955</v>
      </c>
      <c r="G1201" s="149"/>
      <c r="H1201" s="149"/>
      <c r="I1201" s="149"/>
      <c r="J1201" s="149"/>
      <c r="K1201" s="128">
        <f>$M$1198*'Electricity EFs'!B4</f>
        <v>0.00256298011</v>
      </c>
      <c r="L1201" s="149"/>
      <c r="M1201" s="149"/>
      <c r="N1201" s="149"/>
      <c r="O1201" s="188"/>
      <c r="P1201" s="193"/>
      <c r="Q1201" s="116"/>
      <c r="R1201" s="116"/>
      <c r="S1201" s="116"/>
      <c r="T1201" s="116"/>
      <c r="U1201" s="116"/>
      <c r="V1201" s="116"/>
      <c r="W1201" s="116"/>
      <c r="X1201" s="116"/>
      <c r="Y1201" s="116"/>
      <c r="Z1201" s="116"/>
    </row>
    <row r="1202" hidden="1">
      <c r="A1202" s="126" t="s">
        <v>817</v>
      </c>
      <c r="B1202" s="194" t="s">
        <v>652</v>
      </c>
      <c r="C1202" s="195" t="s">
        <v>674</v>
      </c>
      <c r="D1202" s="149" t="s">
        <v>797</v>
      </c>
      <c r="E1202" s="149" t="s">
        <v>106</v>
      </c>
      <c r="F1202" s="149" t="s">
        <v>955</v>
      </c>
      <c r="G1202" s="149"/>
      <c r="H1202" s="149"/>
      <c r="I1202" s="149"/>
      <c r="J1202" s="149"/>
      <c r="K1202" s="128">
        <f>$M$1198*'Electricity EFs'!B5</f>
        <v>0.002505919054</v>
      </c>
      <c r="L1202" s="149"/>
      <c r="M1202" s="149"/>
      <c r="N1202" s="149"/>
      <c r="O1202" s="188"/>
      <c r="P1202" s="193"/>
      <c r="Q1202" s="116"/>
      <c r="R1202" s="116"/>
      <c r="S1202" s="116"/>
      <c r="T1202" s="116"/>
      <c r="U1202" s="116"/>
      <c r="V1202" s="116"/>
      <c r="W1202" s="116"/>
      <c r="X1202" s="116"/>
      <c r="Y1202" s="116"/>
      <c r="Z1202" s="116"/>
    </row>
    <row r="1203" hidden="1">
      <c r="A1203" s="126" t="s">
        <v>818</v>
      </c>
      <c r="B1203" s="194" t="s">
        <v>652</v>
      </c>
      <c r="C1203" s="195" t="s">
        <v>674</v>
      </c>
      <c r="D1203" s="149" t="s">
        <v>797</v>
      </c>
      <c r="E1203" s="149" t="s">
        <v>106</v>
      </c>
      <c r="F1203" s="149" t="s">
        <v>955</v>
      </c>
      <c r="G1203" s="149"/>
      <c r="H1203" s="149"/>
      <c r="I1203" s="149"/>
      <c r="J1203" s="149"/>
      <c r="K1203" s="128">
        <f>$M$1198*'Electricity EFs'!B6</f>
        <v>0.0002916008888</v>
      </c>
      <c r="L1203" s="149"/>
      <c r="M1203" s="149"/>
      <c r="N1203" s="149"/>
      <c r="O1203" s="188"/>
      <c r="P1203" s="193"/>
      <c r="Q1203" s="116"/>
      <c r="R1203" s="116"/>
      <c r="S1203" s="116"/>
      <c r="T1203" s="116"/>
      <c r="U1203" s="116"/>
      <c r="V1203" s="116"/>
      <c r="W1203" s="116"/>
      <c r="X1203" s="116"/>
      <c r="Y1203" s="116"/>
      <c r="Z1203" s="116"/>
    </row>
    <row r="1204" hidden="1">
      <c r="A1204" s="126" t="s">
        <v>819</v>
      </c>
      <c r="B1204" s="194" t="s">
        <v>652</v>
      </c>
      <c r="C1204" s="195" t="s">
        <v>674</v>
      </c>
      <c r="D1204" s="149" t="s">
        <v>797</v>
      </c>
      <c r="E1204" s="149" t="s">
        <v>106</v>
      </c>
      <c r="F1204" s="149" t="s">
        <v>955</v>
      </c>
      <c r="G1204" s="149"/>
      <c r="H1204" s="149"/>
      <c r="I1204" s="149"/>
      <c r="J1204" s="149"/>
      <c r="K1204" s="128">
        <f>$M$1198*'Electricity EFs'!B7</f>
        <v>0.001674606782</v>
      </c>
      <c r="L1204" s="149"/>
      <c r="M1204" s="149"/>
      <c r="N1204" s="149"/>
      <c r="O1204" s="188"/>
      <c r="P1204" s="193"/>
      <c r="Q1204" s="116"/>
      <c r="R1204" s="116"/>
      <c r="S1204" s="116"/>
      <c r="T1204" s="116"/>
      <c r="U1204" s="116"/>
      <c r="V1204" s="116"/>
      <c r="W1204" s="116"/>
      <c r="X1204" s="116"/>
      <c r="Y1204" s="116"/>
      <c r="Z1204" s="116"/>
    </row>
    <row r="1205" hidden="1">
      <c r="A1205" s="126" t="s">
        <v>820</v>
      </c>
      <c r="B1205" s="194" t="s">
        <v>652</v>
      </c>
      <c r="C1205" s="195" t="s">
        <v>674</v>
      </c>
      <c r="D1205" s="149" t="s">
        <v>797</v>
      </c>
      <c r="E1205" s="149" t="s">
        <v>106</v>
      </c>
      <c r="F1205" s="149" t="s">
        <v>955</v>
      </c>
      <c r="G1205" s="149"/>
      <c r="H1205" s="149"/>
      <c r="I1205" s="149"/>
      <c r="J1205" s="149"/>
      <c r="K1205" s="128">
        <f>$M$1198*'Electricity EFs'!B8</f>
        <v>0.003635398994</v>
      </c>
      <c r="L1205" s="149"/>
      <c r="M1205" s="149"/>
      <c r="N1205" s="149"/>
      <c r="O1205" s="188"/>
      <c r="P1205" s="193"/>
      <c r="Q1205" s="116"/>
      <c r="R1205" s="116"/>
      <c r="S1205" s="116"/>
      <c r="T1205" s="116"/>
      <c r="U1205" s="116"/>
      <c r="V1205" s="116"/>
      <c r="W1205" s="116"/>
      <c r="X1205" s="116"/>
      <c r="Y1205" s="116"/>
      <c r="Z1205" s="116"/>
    </row>
    <row r="1206" hidden="1">
      <c r="A1206" s="126" t="s">
        <v>821</v>
      </c>
      <c r="B1206" s="194" t="s">
        <v>652</v>
      </c>
      <c r="C1206" s="195" t="s">
        <v>674</v>
      </c>
      <c r="D1206" s="149" t="s">
        <v>797</v>
      </c>
      <c r="E1206" s="149" t="s">
        <v>106</v>
      </c>
      <c r="F1206" s="149" t="s">
        <v>955</v>
      </c>
      <c r="G1206" s="149"/>
      <c r="H1206" s="149"/>
      <c r="I1206" s="149"/>
      <c r="J1206" s="149"/>
      <c r="K1206" s="128">
        <f>$M$1198*'Electricity EFs'!B9</f>
        <v>0.0007644632078</v>
      </c>
      <c r="L1206" s="149"/>
      <c r="M1206" s="149"/>
      <c r="N1206" s="149"/>
      <c r="O1206" s="188"/>
      <c r="P1206" s="193"/>
      <c r="Q1206" s="116"/>
      <c r="R1206" s="116"/>
      <c r="S1206" s="116"/>
      <c r="T1206" s="116"/>
      <c r="U1206" s="116"/>
      <c r="V1206" s="116"/>
      <c r="W1206" s="116"/>
      <c r="X1206" s="116"/>
      <c r="Y1206" s="116"/>
      <c r="Z1206" s="116"/>
    </row>
    <row r="1207" hidden="1">
      <c r="A1207" s="126" t="s">
        <v>822</v>
      </c>
      <c r="B1207" s="194" t="s">
        <v>652</v>
      </c>
      <c r="C1207" s="195" t="s">
        <v>674</v>
      </c>
      <c r="D1207" s="149" t="s">
        <v>797</v>
      </c>
      <c r="E1207" s="149" t="s">
        <v>106</v>
      </c>
      <c r="F1207" s="149" t="s">
        <v>955</v>
      </c>
      <c r="G1207" s="149"/>
      <c r="H1207" s="149"/>
      <c r="I1207" s="149"/>
      <c r="J1207" s="149"/>
      <c r="K1207" s="128">
        <f>$M$1198*'Electricity EFs'!B10</f>
        <v>0.002917503835</v>
      </c>
      <c r="L1207" s="149"/>
      <c r="M1207" s="149"/>
      <c r="N1207" s="149"/>
      <c r="O1207" s="188"/>
      <c r="P1207" s="193"/>
      <c r="Q1207" s="116"/>
      <c r="R1207" s="116"/>
      <c r="S1207" s="116"/>
      <c r="T1207" s="116"/>
      <c r="U1207" s="116"/>
      <c r="V1207" s="116"/>
      <c r="W1207" s="116"/>
      <c r="X1207" s="116"/>
      <c r="Y1207" s="116"/>
      <c r="Z1207" s="116"/>
    </row>
    <row r="1208" hidden="1">
      <c r="A1208" s="126" t="s">
        <v>823</v>
      </c>
      <c r="B1208" s="194" t="s">
        <v>652</v>
      </c>
      <c r="C1208" s="195" t="s">
        <v>674</v>
      </c>
      <c r="D1208" s="149" t="s">
        <v>797</v>
      </c>
      <c r="E1208" s="149" t="s">
        <v>106</v>
      </c>
      <c r="F1208" s="149" t="s">
        <v>955</v>
      </c>
      <c r="G1208" s="149"/>
      <c r="H1208" s="149"/>
      <c r="I1208" s="149"/>
      <c r="J1208" s="149"/>
      <c r="K1208" s="128">
        <f>$M$1198*'Electricity EFs'!B11</f>
        <v>0.001826222956</v>
      </c>
      <c r="L1208" s="149"/>
      <c r="M1208" s="149"/>
      <c r="N1208" s="149"/>
      <c r="O1208" s="188"/>
      <c r="P1208" s="193"/>
      <c r="Q1208" s="116"/>
      <c r="R1208" s="116"/>
      <c r="S1208" s="116"/>
      <c r="T1208" s="116"/>
      <c r="U1208" s="116"/>
      <c r="V1208" s="116"/>
      <c r="W1208" s="116"/>
      <c r="X1208" s="116"/>
      <c r="Y1208" s="116"/>
      <c r="Z1208" s="116"/>
    </row>
    <row r="1209" hidden="1">
      <c r="A1209" s="126" t="s">
        <v>142</v>
      </c>
      <c r="B1209" s="194" t="s">
        <v>652</v>
      </c>
      <c r="C1209" s="195" t="s">
        <v>674</v>
      </c>
      <c r="D1209" s="149" t="s">
        <v>797</v>
      </c>
      <c r="E1209" s="149" t="s">
        <v>106</v>
      </c>
      <c r="F1209" s="149" t="s">
        <v>955</v>
      </c>
      <c r="G1209" s="149"/>
      <c r="H1209" s="149"/>
      <c r="I1209" s="149"/>
      <c r="J1209" s="149"/>
      <c r="K1209" s="128">
        <f>$M$1198*'Electricity EFs'!B12</f>
        <v>0.005443069413</v>
      </c>
      <c r="L1209" s="149"/>
      <c r="M1209" s="149"/>
      <c r="N1209" s="149"/>
      <c r="O1209" s="188"/>
      <c r="P1209" s="193"/>
      <c r="Q1209" s="116"/>
      <c r="R1209" s="116"/>
      <c r="S1209" s="116"/>
      <c r="T1209" s="116"/>
      <c r="U1209" s="116"/>
      <c r="V1209" s="116"/>
      <c r="W1209" s="116"/>
      <c r="X1209" s="116"/>
      <c r="Y1209" s="116"/>
      <c r="Z1209" s="116"/>
    </row>
    <row r="1210" hidden="1">
      <c r="A1210" s="126" t="s">
        <v>824</v>
      </c>
      <c r="B1210" s="194" t="s">
        <v>652</v>
      </c>
      <c r="C1210" s="195" t="s">
        <v>674</v>
      </c>
      <c r="D1210" s="149" t="s">
        <v>797</v>
      </c>
      <c r="E1210" s="149" t="s">
        <v>106</v>
      </c>
      <c r="F1210" s="149" t="s">
        <v>955</v>
      </c>
      <c r="G1210" s="149"/>
      <c r="H1210" s="149"/>
      <c r="I1210" s="149"/>
      <c r="J1210" s="149"/>
      <c r="K1210" s="128">
        <f>$M$1198*'Electricity EFs'!B13</f>
        <v>0.001061965048</v>
      </c>
      <c r="L1210" s="149"/>
      <c r="M1210" s="149"/>
      <c r="N1210" s="149"/>
      <c r="O1210" s="188"/>
      <c r="P1210" s="193"/>
      <c r="Q1210" s="116"/>
      <c r="R1210" s="116"/>
      <c r="S1210" s="116"/>
      <c r="T1210" s="116"/>
      <c r="U1210" s="116"/>
      <c r="V1210" s="116"/>
      <c r="W1210" s="116"/>
      <c r="X1210" s="116"/>
      <c r="Y1210" s="116"/>
      <c r="Z1210" s="116"/>
    </row>
    <row r="1211" hidden="1">
      <c r="A1211" s="126" t="s">
        <v>13</v>
      </c>
      <c r="B1211" s="194" t="s">
        <v>652</v>
      </c>
      <c r="C1211" s="195" t="s">
        <v>674</v>
      </c>
      <c r="D1211" s="149" t="s">
        <v>797</v>
      </c>
      <c r="E1211" s="149" t="s">
        <v>106</v>
      </c>
      <c r="F1211" s="149" t="s">
        <v>955</v>
      </c>
      <c r="G1211" s="149"/>
      <c r="H1211" s="149"/>
      <c r="I1211" s="149"/>
      <c r="J1211" s="149"/>
      <c r="K1211" s="128">
        <f>$M$1198*'Electricity EFs'!B14</f>
        <v>0.003898136131</v>
      </c>
      <c r="L1211" s="149"/>
      <c r="M1211" s="149"/>
      <c r="N1211" s="149"/>
      <c r="O1211" s="188"/>
      <c r="P1211" s="193"/>
      <c r="Q1211" s="116"/>
      <c r="R1211" s="116"/>
      <c r="S1211" s="116"/>
      <c r="T1211" s="116"/>
      <c r="U1211" s="116"/>
      <c r="V1211" s="116"/>
      <c r="W1211" s="116"/>
      <c r="X1211" s="116"/>
      <c r="Y1211" s="116"/>
      <c r="Z1211" s="116"/>
    </row>
    <row r="1212" hidden="1">
      <c r="A1212" s="149" t="s">
        <v>1070</v>
      </c>
      <c r="B1212" s="194" t="s">
        <v>652</v>
      </c>
      <c r="C1212" s="196" t="s">
        <v>677</v>
      </c>
      <c r="D1212" s="149" t="s">
        <v>797</v>
      </c>
      <c r="E1212" s="149" t="s">
        <v>106</v>
      </c>
      <c r="F1212" s="149" t="s">
        <v>955</v>
      </c>
      <c r="G1212" s="149" t="s">
        <v>1071</v>
      </c>
      <c r="H1212" s="149">
        <v>1.45</v>
      </c>
      <c r="I1212" s="149" t="s">
        <v>1072</v>
      </c>
      <c r="J1212" s="184" t="s">
        <v>1073</v>
      </c>
      <c r="K1212" s="143"/>
      <c r="L1212" s="149"/>
      <c r="M1212" s="149">
        <f>(0.0199*0.277777778)/1.46</f>
        <v>0.003786149166</v>
      </c>
      <c r="N1212" s="149" t="s">
        <v>991</v>
      </c>
      <c r="O1212" s="188" t="s">
        <v>1081</v>
      </c>
      <c r="P1212" s="193" t="s">
        <v>905</v>
      </c>
      <c r="Q1212" s="116"/>
      <c r="R1212" s="116"/>
      <c r="S1212" s="116"/>
      <c r="T1212" s="116"/>
      <c r="U1212" s="116"/>
      <c r="V1212" s="116"/>
      <c r="W1212" s="116"/>
      <c r="X1212" s="116"/>
      <c r="Y1212" s="116"/>
      <c r="Z1212" s="116"/>
    </row>
    <row r="1213" hidden="1">
      <c r="A1213" s="126" t="s">
        <v>98</v>
      </c>
      <c r="B1213" s="194" t="s">
        <v>652</v>
      </c>
      <c r="C1213" s="196" t="s">
        <v>677</v>
      </c>
      <c r="D1213" s="149" t="s">
        <v>797</v>
      </c>
      <c r="E1213" s="149" t="s">
        <v>106</v>
      </c>
      <c r="F1213" s="149" t="s">
        <v>955</v>
      </c>
      <c r="G1213" s="149"/>
      <c r="H1213" s="149"/>
      <c r="I1213" s="149"/>
      <c r="J1213" s="149"/>
      <c r="K1213" s="128">
        <f>$M$1212*'Electricity EFs'!B2</f>
        <v>0.003163302407</v>
      </c>
      <c r="L1213" s="149"/>
      <c r="M1213" s="149"/>
      <c r="N1213" s="149"/>
      <c r="O1213" s="188"/>
      <c r="P1213" s="193"/>
      <c r="Q1213" s="116"/>
      <c r="R1213" s="116"/>
      <c r="S1213" s="116"/>
      <c r="T1213" s="116"/>
      <c r="U1213" s="116"/>
      <c r="V1213" s="116"/>
      <c r="W1213" s="116"/>
      <c r="X1213" s="116"/>
      <c r="Y1213" s="116"/>
      <c r="Z1213" s="116"/>
    </row>
    <row r="1214" hidden="1">
      <c r="A1214" s="126" t="s">
        <v>816</v>
      </c>
      <c r="B1214" s="194" t="s">
        <v>652</v>
      </c>
      <c r="C1214" s="196" t="s">
        <v>677</v>
      </c>
      <c r="D1214" s="149" t="s">
        <v>797</v>
      </c>
      <c r="E1214" s="149" t="s">
        <v>106</v>
      </c>
      <c r="F1214" s="149" t="s">
        <v>955</v>
      </c>
      <c r="G1214" s="149"/>
      <c r="H1214" s="149"/>
      <c r="I1214" s="149"/>
      <c r="J1214" s="149"/>
      <c r="K1214" s="128">
        <f>$M$1212*'Electricity EFs'!B3</f>
        <v>0.002382554139</v>
      </c>
      <c r="L1214" s="149"/>
      <c r="M1214" s="149"/>
      <c r="N1214" s="149"/>
      <c r="O1214" s="188"/>
      <c r="P1214" s="193"/>
      <c r="Q1214" s="116"/>
      <c r="R1214" s="116"/>
      <c r="S1214" s="116"/>
      <c r="T1214" s="116"/>
      <c r="U1214" s="116"/>
      <c r="V1214" s="116"/>
      <c r="W1214" s="116"/>
      <c r="X1214" s="116"/>
      <c r="Y1214" s="116"/>
      <c r="Z1214" s="116"/>
    </row>
    <row r="1215" hidden="1">
      <c r="A1215" s="126" t="s">
        <v>28</v>
      </c>
      <c r="B1215" s="194" t="s">
        <v>652</v>
      </c>
      <c r="C1215" s="196" t="s">
        <v>677</v>
      </c>
      <c r="D1215" s="149" t="s">
        <v>797</v>
      </c>
      <c r="E1215" s="149" t="s">
        <v>106</v>
      </c>
      <c r="F1215" s="149" t="s">
        <v>955</v>
      </c>
      <c r="G1215" s="149"/>
      <c r="H1215" s="149"/>
      <c r="I1215" s="149"/>
      <c r="J1215" s="149"/>
      <c r="K1215" s="128">
        <f>$M$1212*'Electricity EFs'!B4</f>
        <v>0.00256298011</v>
      </c>
      <c r="L1215" s="149"/>
      <c r="M1215" s="149"/>
      <c r="N1215" s="149"/>
      <c r="O1215" s="188"/>
      <c r="P1215" s="193"/>
      <c r="Q1215" s="116"/>
      <c r="R1215" s="116"/>
      <c r="S1215" s="116"/>
      <c r="T1215" s="116"/>
      <c r="U1215" s="116"/>
      <c r="V1215" s="116"/>
      <c r="W1215" s="116"/>
      <c r="X1215" s="116"/>
      <c r="Y1215" s="116"/>
      <c r="Z1215" s="116"/>
    </row>
    <row r="1216" hidden="1">
      <c r="A1216" s="126" t="s">
        <v>817</v>
      </c>
      <c r="B1216" s="194" t="s">
        <v>652</v>
      </c>
      <c r="C1216" s="196" t="s">
        <v>677</v>
      </c>
      <c r="D1216" s="149" t="s">
        <v>797</v>
      </c>
      <c r="E1216" s="149" t="s">
        <v>106</v>
      </c>
      <c r="F1216" s="149" t="s">
        <v>955</v>
      </c>
      <c r="G1216" s="149"/>
      <c r="H1216" s="149"/>
      <c r="I1216" s="149"/>
      <c r="J1216" s="149"/>
      <c r="K1216" s="128">
        <f>$M$1212*'Electricity EFs'!B5</f>
        <v>0.002505919054</v>
      </c>
      <c r="L1216" s="149"/>
      <c r="M1216" s="149"/>
      <c r="N1216" s="149"/>
      <c r="O1216" s="188"/>
      <c r="P1216" s="193"/>
      <c r="Q1216" s="116"/>
      <c r="R1216" s="116"/>
      <c r="S1216" s="116"/>
      <c r="T1216" s="116"/>
      <c r="U1216" s="116"/>
      <c r="V1216" s="116"/>
      <c r="W1216" s="116"/>
      <c r="X1216" s="116"/>
      <c r="Y1216" s="116"/>
      <c r="Z1216" s="116"/>
    </row>
    <row r="1217" hidden="1">
      <c r="A1217" s="126" t="s">
        <v>818</v>
      </c>
      <c r="B1217" s="194" t="s">
        <v>652</v>
      </c>
      <c r="C1217" s="196" t="s">
        <v>677</v>
      </c>
      <c r="D1217" s="149" t="s">
        <v>797</v>
      </c>
      <c r="E1217" s="149" t="s">
        <v>106</v>
      </c>
      <c r="F1217" s="149" t="s">
        <v>955</v>
      </c>
      <c r="G1217" s="149"/>
      <c r="H1217" s="149"/>
      <c r="I1217" s="149"/>
      <c r="J1217" s="149"/>
      <c r="K1217" s="128">
        <f>$M$1212*'Electricity EFs'!B6</f>
        <v>0.0002916008888</v>
      </c>
      <c r="L1217" s="149"/>
      <c r="M1217" s="149"/>
      <c r="N1217" s="149"/>
      <c r="O1217" s="188"/>
      <c r="P1217" s="193"/>
      <c r="Q1217" s="116"/>
      <c r="R1217" s="116"/>
      <c r="S1217" s="116"/>
      <c r="T1217" s="116"/>
      <c r="U1217" s="116"/>
      <c r="V1217" s="116"/>
      <c r="W1217" s="116"/>
      <c r="X1217" s="116"/>
      <c r="Y1217" s="116"/>
      <c r="Z1217" s="116"/>
    </row>
    <row r="1218" hidden="1">
      <c r="A1218" s="126" t="s">
        <v>819</v>
      </c>
      <c r="B1218" s="194" t="s">
        <v>652</v>
      </c>
      <c r="C1218" s="196" t="s">
        <v>677</v>
      </c>
      <c r="D1218" s="149" t="s">
        <v>797</v>
      </c>
      <c r="E1218" s="149" t="s">
        <v>106</v>
      </c>
      <c r="F1218" s="149" t="s">
        <v>955</v>
      </c>
      <c r="G1218" s="149"/>
      <c r="H1218" s="149"/>
      <c r="I1218" s="149"/>
      <c r="J1218" s="149"/>
      <c r="K1218" s="128">
        <f>$M$1212*'Electricity EFs'!B7</f>
        <v>0.001674606782</v>
      </c>
      <c r="L1218" s="149"/>
      <c r="M1218" s="149"/>
      <c r="N1218" s="149"/>
      <c r="O1218" s="188"/>
      <c r="P1218" s="193"/>
      <c r="Q1218" s="116"/>
      <c r="R1218" s="116"/>
      <c r="S1218" s="116"/>
      <c r="T1218" s="116"/>
      <c r="U1218" s="116"/>
      <c r="V1218" s="116"/>
      <c r="W1218" s="116"/>
      <c r="X1218" s="116"/>
      <c r="Y1218" s="116"/>
      <c r="Z1218" s="116"/>
    </row>
    <row r="1219" hidden="1">
      <c r="A1219" s="126" t="s">
        <v>820</v>
      </c>
      <c r="B1219" s="194" t="s">
        <v>652</v>
      </c>
      <c r="C1219" s="196" t="s">
        <v>677</v>
      </c>
      <c r="D1219" s="149" t="s">
        <v>797</v>
      </c>
      <c r="E1219" s="149" t="s">
        <v>106</v>
      </c>
      <c r="F1219" s="149" t="s">
        <v>955</v>
      </c>
      <c r="G1219" s="149"/>
      <c r="H1219" s="149"/>
      <c r="I1219" s="149"/>
      <c r="J1219" s="149"/>
      <c r="K1219" s="128">
        <f>$M$1212*'Electricity EFs'!B8</f>
        <v>0.003635398994</v>
      </c>
      <c r="L1219" s="149"/>
      <c r="M1219" s="149"/>
      <c r="N1219" s="149"/>
      <c r="O1219" s="188"/>
      <c r="P1219" s="193"/>
      <c r="Q1219" s="116"/>
      <c r="R1219" s="116"/>
      <c r="S1219" s="116"/>
      <c r="T1219" s="116"/>
      <c r="U1219" s="116"/>
      <c r="V1219" s="116"/>
      <c r="W1219" s="116"/>
      <c r="X1219" s="116"/>
      <c r="Y1219" s="116"/>
      <c r="Z1219" s="116"/>
    </row>
    <row r="1220" hidden="1">
      <c r="A1220" s="126" t="s">
        <v>821</v>
      </c>
      <c r="B1220" s="194" t="s">
        <v>652</v>
      </c>
      <c r="C1220" s="196" t="s">
        <v>677</v>
      </c>
      <c r="D1220" s="149" t="s">
        <v>797</v>
      </c>
      <c r="E1220" s="149" t="s">
        <v>106</v>
      </c>
      <c r="F1220" s="149" t="s">
        <v>955</v>
      </c>
      <c r="G1220" s="149"/>
      <c r="H1220" s="149"/>
      <c r="I1220" s="149"/>
      <c r="J1220" s="149"/>
      <c r="K1220" s="128">
        <f>$M$1212*'Electricity EFs'!B9</f>
        <v>0.0007644632078</v>
      </c>
      <c r="L1220" s="149"/>
      <c r="M1220" s="149"/>
      <c r="N1220" s="149"/>
      <c r="O1220" s="188"/>
      <c r="P1220" s="193"/>
      <c r="Q1220" s="116"/>
      <c r="R1220" s="116"/>
      <c r="S1220" s="116"/>
      <c r="T1220" s="116"/>
      <c r="U1220" s="116"/>
      <c r="V1220" s="116"/>
      <c r="W1220" s="116"/>
      <c r="X1220" s="116"/>
      <c r="Y1220" s="116"/>
      <c r="Z1220" s="116"/>
    </row>
    <row r="1221" hidden="1">
      <c r="A1221" s="126" t="s">
        <v>822</v>
      </c>
      <c r="B1221" s="194" t="s">
        <v>652</v>
      </c>
      <c r="C1221" s="196" t="s">
        <v>677</v>
      </c>
      <c r="D1221" s="149" t="s">
        <v>797</v>
      </c>
      <c r="E1221" s="149" t="s">
        <v>106</v>
      </c>
      <c r="F1221" s="149" t="s">
        <v>955</v>
      </c>
      <c r="G1221" s="149"/>
      <c r="H1221" s="149"/>
      <c r="I1221" s="149"/>
      <c r="J1221" s="149"/>
      <c r="K1221" s="128">
        <f>$M$1212*'Electricity EFs'!B10</f>
        <v>0.002917503835</v>
      </c>
      <c r="L1221" s="149"/>
      <c r="M1221" s="149"/>
      <c r="N1221" s="149"/>
      <c r="O1221" s="188"/>
      <c r="P1221" s="193"/>
      <c r="Q1221" s="116"/>
      <c r="R1221" s="116"/>
      <c r="S1221" s="116"/>
      <c r="T1221" s="116"/>
      <c r="U1221" s="116"/>
      <c r="V1221" s="116"/>
      <c r="W1221" s="116"/>
      <c r="X1221" s="116"/>
      <c r="Y1221" s="116"/>
      <c r="Z1221" s="116"/>
    </row>
    <row r="1222" hidden="1">
      <c r="A1222" s="126" t="s">
        <v>823</v>
      </c>
      <c r="B1222" s="194" t="s">
        <v>652</v>
      </c>
      <c r="C1222" s="196" t="s">
        <v>677</v>
      </c>
      <c r="D1222" s="149" t="s">
        <v>797</v>
      </c>
      <c r="E1222" s="149" t="s">
        <v>106</v>
      </c>
      <c r="F1222" s="149" t="s">
        <v>955</v>
      </c>
      <c r="G1222" s="149"/>
      <c r="H1222" s="149"/>
      <c r="I1222" s="149"/>
      <c r="J1222" s="149"/>
      <c r="K1222" s="128">
        <f>$M$1212*'Electricity EFs'!B11</f>
        <v>0.001826222956</v>
      </c>
      <c r="L1222" s="149"/>
      <c r="M1222" s="149"/>
      <c r="N1222" s="149"/>
      <c r="O1222" s="188"/>
      <c r="P1222" s="193"/>
      <c r="Q1222" s="116"/>
      <c r="R1222" s="116"/>
      <c r="S1222" s="116"/>
      <c r="T1222" s="116"/>
      <c r="U1222" s="116"/>
      <c r="V1222" s="116"/>
      <c r="W1222" s="116"/>
      <c r="X1222" s="116"/>
      <c r="Y1222" s="116"/>
      <c r="Z1222" s="116"/>
    </row>
    <row r="1223" hidden="1">
      <c r="A1223" s="126" t="s">
        <v>142</v>
      </c>
      <c r="B1223" s="194" t="s">
        <v>652</v>
      </c>
      <c r="C1223" s="196" t="s">
        <v>677</v>
      </c>
      <c r="D1223" s="149" t="s">
        <v>797</v>
      </c>
      <c r="E1223" s="149" t="s">
        <v>106</v>
      </c>
      <c r="F1223" s="149" t="s">
        <v>955</v>
      </c>
      <c r="G1223" s="149"/>
      <c r="H1223" s="149"/>
      <c r="I1223" s="149"/>
      <c r="J1223" s="149"/>
      <c r="K1223" s="128">
        <f>$M$1212*'Electricity EFs'!B12</f>
        <v>0.005443069413</v>
      </c>
      <c r="L1223" s="149"/>
      <c r="M1223" s="149"/>
      <c r="N1223" s="149"/>
      <c r="O1223" s="188"/>
      <c r="P1223" s="193"/>
      <c r="Q1223" s="116"/>
      <c r="R1223" s="116"/>
      <c r="S1223" s="116"/>
      <c r="T1223" s="116"/>
      <c r="U1223" s="116"/>
      <c r="V1223" s="116"/>
      <c r="W1223" s="116"/>
      <c r="X1223" s="116"/>
      <c r="Y1223" s="116"/>
      <c r="Z1223" s="116"/>
    </row>
    <row r="1224" hidden="1">
      <c r="A1224" s="126" t="s">
        <v>824</v>
      </c>
      <c r="B1224" s="194" t="s">
        <v>652</v>
      </c>
      <c r="C1224" s="196" t="s">
        <v>677</v>
      </c>
      <c r="D1224" s="149" t="s">
        <v>797</v>
      </c>
      <c r="E1224" s="149" t="s">
        <v>106</v>
      </c>
      <c r="F1224" s="149" t="s">
        <v>955</v>
      </c>
      <c r="G1224" s="149"/>
      <c r="H1224" s="149"/>
      <c r="I1224" s="149"/>
      <c r="J1224" s="149"/>
      <c r="K1224" s="128">
        <f>$M$1212*'Electricity EFs'!B13</f>
        <v>0.001061965048</v>
      </c>
      <c r="L1224" s="149"/>
      <c r="M1224" s="149"/>
      <c r="N1224" s="149"/>
      <c r="O1224" s="188"/>
      <c r="P1224" s="193"/>
      <c r="Q1224" s="116"/>
      <c r="R1224" s="116"/>
      <c r="S1224" s="116"/>
      <c r="T1224" s="116"/>
      <c r="U1224" s="116"/>
      <c r="V1224" s="116"/>
      <c r="W1224" s="116"/>
      <c r="X1224" s="116"/>
      <c r="Y1224" s="116"/>
      <c r="Z1224" s="116"/>
    </row>
    <row r="1225" hidden="1">
      <c r="A1225" s="126" t="s">
        <v>13</v>
      </c>
      <c r="B1225" s="194" t="s">
        <v>652</v>
      </c>
      <c r="C1225" s="196" t="s">
        <v>677</v>
      </c>
      <c r="D1225" s="149" t="s">
        <v>797</v>
      </c>
      <c r="E1225" s="149" t="s">
        <v>106</v>
      </c>
      <c r="F1225" s="149" t="s">
        <v>955</v>
      </c>
      <c r="G1225" s="149"/>
      <c r="H1225" s="149"/>
      <c r="I1225" s="149"/>
      <c r="J1225" s="149"/>
      <c r="K1225" s="128">
        <f>$M$1212*'Electricity EFs'!B14</f>
        <v>0.003898136131</v>
      </c>
      <c r="L1225" s="149"/>
      <c r="M1225" s="149"/>
      <c r="N1225" s="149"/>
      <c r="O1225" s="188"/>
      <c r="P1225" s="193"/>
      <c r="Q1225" s="116"/>
      <c r="R1225" s="116"/>
      <c r="S1225" s="116"/>
      <c r="T1225" s="116"/>
      <c r="U1225" s="116"/>
      <c r="V1225" s="116"/>
      <c r="W1225" s="116"/>
      <c r="X1225" s="116"/>
      <c r="Y1225" s="116"/>
      <c r="Z1225" s="116"/>
    </row>
    <row r="1226" hidden="1">
      <c r="A1226" s="149" t="s">
        <v>1070</v>
      </c>
      <c r="B1226" s="194" t="s">
        <v>652</v>
      </c>
      <c r="C1226" s="195" t="s">
        <v>680</v>
      </c>
      <c r="D1226" s="149" t="s">
        <v>797</v>
      </c>
      <c r="E1226" s="149" t="s">
        <v>106</v>
      </c>
      <c r="F1226" s="149" t="s">
        <v>955</v>
      </c>
      <c r="G1226" s="149" t="s">
        <v>1071</v>
      </c>
      <c r="H1226" s="149">
        <v>1.45</v>
      </c>
      <c r="I1226" s="149" t="s">
        <v>1072</v>
      </c>
      <c r="J1226" s="184" t="s">
        <v>1073</v>
      </c>
      <c r="K1226" s="143"/>
      <c r="L1226" s="149"/>
      <c r="M1226" s="149">
        <f>(0.0199*0.277777778)/1.46</f>
        <v>0.003786149166</v>
      </c>
      <c r="N1226" s="149" t="s">
        <v>991</v>
      </c>
      <c r="O1226" s="188" t="s">
        <v>1082</v>
      </c>
      <c r="P1226" s="193" t="s">
        <v>905</v>
      </c>
      <c r="Q1226" s="116"/>
      <c r="R1226" s="116"/>
      <c r="S1226" s="116"/>
      <c r="T1226" s="116"/>
      <c r="U1226" s="116"/>
      <c r="V1226" s="116"/>
      <c r="W1226" s="116"/>
      <c r="X1226" s="116"/>
      <c r="Y1226" s="116"/>
      <c r="Z1226" s="116"/>
    </row>
    <row r="1227" hidden="1">
      <c r="A1227" s="126" t="s">
        <v>98</v>
      </c>
      <c r="B1227" s="194" t="s">
        <v>652</v>
      </c>
      <c r="C1227" s="195" t="s">
        <v>680</v>
      </c>
      <c r="D1227" s="149" t="s">
        <v>797</v>
      </c>
      <c r="E1227" s="149" t="s">
        <v>106</v>
      </c>
      <c r="F1227" s="149" t="s">
        <v>955</v>
      </c>
      <c r="G1227" s="149"/>
      <c r="H1227" s="149"/>
      <c r="I1227" s="149"/>
      <c r="J1227" s="149"/>
      <c r="K1227" s="128">
        <f>$M$1226*'Electricity EFs'!B2</f>
        <v>0.003163302407</v>
      </c>
      <c r="L1227" s="149"/>
      <c r="M1227" s="149"/>
      <c r="N1227" s="149"/>
      <c r="O1227" s="188"/>
      <c r="P1227" s="193"/>
      <c r="Q1227" s="116"/>
      <c r="R1227" s="116"/>
      <c r="S1227" s="116"/>
      <c r="T1227" s="116"/>
      <c r="U1227" s="116"/>
      <c r="V1227" s="116"/>
      <c r="W1227" s="116"/>
      <c r="X1227" s="116"/>
      <c r="Y1227" s="116"/>
      <c r="Z1227" s="116"/>
    </row>
    <row r="1228" hidden="1">
      <c r="A1228" s="126" t="s">
        <v>816</v>
      </c>
      <c r="B1228" s="194" t="s">
        <v>652</v>
      </c>
      <c r="C1228" s="195" t="s">
        <v>680</v>
      </c>
      <c r="D1228" s="149" t="s">
        <v>797</v>
      </c>
      <c r="E1228" s="149" t="s">
        <v>106</v>
      </c>
      <c r="F1228" s="149" t="s">
        <v>955</v>
      </c>
      <c r="G1228" s="149"/>
      <c r="H1228" s="149"/>
      <c r="I1228" s="149"/>
      <c r="J1228" s="149"/>
      <c r="K1228" s="128">
        <f>$M$1226*'Electricity EFs'!B3</f>
        <v>0.002382554139</v>
      </c>
      <c r="L1228" s="149"/>
      <c r="M1228" s="149"/>
      <c r="N1228" s="149"/>
      <c r="O1228" s="188"/>
      <c r="P1228" s="193"/>
      <c r="Q1228" s="116"/>
      <c r="R1228" s="116"/>
      <c r="S1228" s="116"/>
      <c r="T1228" s="116"/>
      <c r="U1228" s="116"/>
      <c r="V1228" s="116"/>
      <c r="W1228" s="116"/>
      <c r="X1228" s="116"/>
      <c r="Y1228" s="116"/>
      <c r="Z1228" s="116"/>
    </row>
    <row r="1229" hidden="1">
      <c r="A1229" s="126" t="s">
        <v>28</v>
      </c>
      <c r="B1229" s="194" t="s">
        <v>652</v>
      </c>
      <c r="C1229" s="195" t="s">
        <v>680</v>
      </c>
      <c r="D1229" s="149" t="s">
        <v>797</v>
      </c>
      <c r="E1229" s="149" t="s">
        <v>106</v>
      </c>
      <c r="F1229" s="149" t="s">
        <v>955</v>
      </c>
      <c r="G1229" s="149"/>
      <c r="H1229" s="149"/>
      <c r="I1229" s="149"/>
      <c r="J1229" s="149"/>
      <c r="K1229" s="128">
        <f>$M$1226*'Electricity EFs'!B4</f>
        <v>0.00256298011</v>
      </c>
      <c r="L1229" s="149"/>
      <c r="M1229" s="149"/>
      <c r="N1229" s="149"/>
      <c r="O1229" s="188"/>
      <c r="P1229" s="193"/>
      <c r="Q1229" s="116"/>
      <c r="R1229" s="116"/>
      <c r="S1229" s="116"/>
      <c r="T1229" s="116"/>
      <c r="U1229" s="116"/>
      <c r="V1229" s="116"/>
      <c r="W1229" s="116"/>
      <c r="X1229" s="116"/>
      <c r="Y1229" s="116"/>
      <c r="Z1229" s="116"/>
    </row>
    <row r="1230" hidden="1">
      <c r="A1230" s="126" t="s">
        <v>817</v>
      </c>
      <c r="B1230" s="194" t="s">
        <v>652</v>
      </c>
      <c r="C1230" s="195" t="s">
        <v>680</v>
      </c>
      <c r="D1230" s="149" t="s">
        <v>797</v>
      </c>
      <c r="E1230" s="149" t="s">
        <v>106</v>
      </c>
      <c r="F1230" s="149" t="s">
        <v>955</v>
      </c>
      <c r="G1230" s="149"/>
      <c r="H1230" s="149"/>
      <c r="I1230" s="149"/>
      <c r="J1230" s="149"/>
      <c r="K1230" s="128">
        <f>$M$1226*'Electricity EFs'!B5</f>
        <v>0.002505919054</v>
      </c>
      <c r="L1230" s="149"/>
      <c r="M1230" s="149"/>
      <c r="N1230" s="149"/>
      <c r="O1230" s="188"/>
      <c r="P1230" s="193"/>
      <c r="Q1230" s="116"/>
      <c r="R1230" s="116"/>
      <c r="S1230" s="116"/>
      <c r="T1230" s="116"/>
      <c r="U1230" s="116"/>
      <c r="V1230" s="116"/>
      <c r="W1230" s="116"/>
      <c r="X1230" s="116"/>
      <c r="Y1230" s="116"/>
      <c r="Z1230" s="116"/>
    </row>
    <row r="1231" hidden="1">
      <c r="A1231" s="126" t="s">
        <v>818</v>
      </c>
      <c r="B1231" s="194" t="s">
        <v>652</v>
      </c>
      <c r="C1231" s="195" t="s">
        <v>680</v>
      </c>
      <c r="D1231" s="149" t="s">
        <v>797</v>
      </c>
      <c r="E1231" s="149" t="s">
        <v>106</v>
      </c>
      <c r="F1231" s="149" t="s">
        <v>955</v>
      </c>
      <c r="G1231" s="149"/>
      <c r="H1231" s="149"/>
      <c r="I1231" s="149"/>
      <c r="J1231" s="149"/>
      <c r="K1231" s="128">
        <f>$M$1226*'Electricity EFs'!B6</f>
        <v>0.0002916008888</v>
      </c>
      <c r="L1231" s="149"/>
      <c r="M1231" s="149"/>
      <c r="N1231" s="149"/>
      <c r="O1231" s="188"/>
      <c r="P1231" s="193"/>
      <c r="Q1231" s="116"/>
      <c r="R1231" s="116"/>
      <c r="S1231" s="116"/>
      <c r="T1231" s="116"/>
      <c r="U1231" s="116"/>
      <c r="V1231" s="116"/>
      <c r="W1231" s="116"/>
      <c r="X1231" s="116"/>
      <c r="Y1231" s="116"/>
      <c r="Z1231" s="116"/>
    </row>
    <row r="1232" hidden="1">
      <c r="A1232" s="126" t="s">
        <v>819</v>
      </c>
      <c r="B1232" s="194" t="s">
        <v>652</v>
      </c>
      <c r="C1232" s="195" t="s">
        <v>680</v>
      </c>
      <c r="D1232" s="149" t="s">
        <v>797</v>
      </c>
      <c r="E1232" s="149" t="s">
        <v>106</v>
      </c>
      <c r="F1232" s="149" t="s">
        <v>955</v>
      </c>
      <c r="G1232" s="149"/>
      <c r="H1232" s="149"/>
      <c r="I1232" s="149"/>
      <c r="J1232" s="149"/>
      <c r="K1232" s="128">
        <f>$M$1226*'Electricity EFs'!B7</f>
        <v>0.001674606782</v>
      </c>
      <c r="L1232" s="149"/>
      <c r="M1232" s="149"/>
      <c r="N1232" s="149"/>
      <c r="O1232" s="188"/>
      <c r="P1232" s="193"/>
      <c r="Q1232" s="116"/>
      <c r="R1232" s="116"/>
      <c r="S1232" s="116"/>
      <c r="T1232" s="116"/>
      <c r="U1232" s="116"/>
      <c r="V1232" s="116"/>
      <c r="W1232" s="116"/>
      <c r="X1232" s="116"/>
      <c r="Y1232" s="116"/>
      <c r="Z1232" s="116"/>
    </row>
    <row r="1233" hidden="1">
      <c r="A1233" s="126" t="s">
        <v>820</v>
      </c>
      <c r="B1233" s="194" t="s">
        <v>652</v>
      </c>
      <c r="C1233" s="195" t="s">
        <v>680</v>
      </c>
      <c r="D1233" s="149" t="s">
        <v>797</v>
      </c>
      <c r="E1233" s="149" t="s">
        <v>106</v>
      </c>
      <c r="F1233" s="149" t="s">
        <v>955</v>
      </c>
      <c r="G1233" s="149"/>
      <c r="H1233" s="149"/>
      <c r="I1233" s="149"/>
      <c r="J1233" s="149"/>
      <c r="K1233" s="128">
        <f>$M$1226*'Electricity EFs'!B8</f>
        <v>0.003635398994</v>
      </c>
      <c r="L1233" s="149"/>
      <c r="M1233" s="149"/>
      <c r="N1233" s="149"/>
      <c r="O1233" s="188"/>
      <c r="P1233" s="193"/>
      <c r="Q1233" s="116"/>
      <c r="R1233" s="116"/>
      <c r="S1233" s="116"/>
      <c r="T1233" s="116"/>
      <c r="U1233" s="116"/>
      <c r="V1233" s="116"/>
      <c r="W1233" s="116"/>
      <c r="X1233" s="116"/>
      <c r="Y1233" s="116"/>
      <c r="Z1233" s="116"/>
    </row>
    <row r="1234" hidden="1">
      <c r="A1234" s="126" t="s">
        <v>821</v>
      </c>
      <c r="B1234" s="194" t="s">
        <v>652</v>
      </c>
      <c r="C1234" s="195" t="s">
        <v>680</v>
      </c>
      <c r="D1234" s="149" t="s">
        <v>797</v>
      </c>
      <c r="E1234" s="149" t="s">
        <v>106</v>
      </c>
      <c r="F1234" s="149" t="s">
        <v>955</v>
      </c>
      <c r="G1234" s="149"/>
      <c r="H1234" s="149"/>
      <c r="I1234" s="149"/>
      <c r="J1234" s="149"/>
      <c r="K1234" s="128">
        <f>$M$1226*'Electricity EFs'!B9</f>
        <v>0.0007644632078</v>
      </c>
      <c r="L1234" s="149"/>
      <c r="M1234" s="149"/>
      <c r="N1234" s="149"/>
      <c r="O1234" s="188"/>
      <c r="P1234" s="193"/>
      <c r="Q1234" s="116"/>
      <c r="R1234" s="116"/>
      <c r="S1234" s="116"/>
      <c r="T1234" s="116"/>
      <c r="U1234" s="116"/>
      <c r="V1234" s="116"/>
      <c r="W1234" s="116"/>
      <c r="X1234" s="116"/>
      <c r="Y1234" s="116"/>
      <c r="Z1234" s="116"/>
    </row>
    <row r="1235" hidden="1">
      <c r="A1235" s="126" t="s">
        <v>822</v>
      </c>
      <c r="B1235" s="194" t="s">
        <v>652</v>
      </c>
      <c r="C1235" s="195" t="s">
        <v>680</v>
      </c>
      <c r="D1235" s="149" t="s">
        <v>797</v>
      </c>
      <c r="E1235" s="149" t="s">
        <v>106</v>
      </c>
      <c r="F1235" s="149" t="s">
        <v>955</v>
      </c>
      <c r="G1235" s="149"/>
      <c r="H1235" s="149"/>
      <c r="I1235" s="149"/>
      <c r="J1235" s="149"/>
      <c r="K1235" s="128">
        <f>$M$1226*'Electricity EFs'!B10</f>
        <v>0.002917503835</v>
      </c>
      <c r="L1235" s="149"/>
      <c r="M1235" s="149"/>
      <c r="N1235" s="149"/>
      <c r="O1235" s="188"/>
      <c r="P1235" s="193"/>
      <c r="Q1235" s="116"/>
      <c r="R1235" s="116"/>
      <c r="S1235" s="116"/>
      <c r="T1235" s="116"/>
      <c r="U1235" s="116"/>
      <c r="V1235" s="116"/>
      <c r="W1235" s="116"/>
      <c r="X1235" s="116"/>
      <c r="Y1235" s="116"/>
      <c r="Z1235" s="116"/>
    </row>
    <row r="1236" hidden="1">
      <c r="A1236" s="126" t="s">
        <v>823</v>
      </c>
      <c r="B1236" s="194" t="s">
        <v>652</v>
      </c>
      <c r="C1236" s="195" t="s">
        <v>680</v>
      </c>
      <c r="D1236" s="149" t="s">
        <v>797</v>
      </c>
      <c r="E1236" s="149" t="s">
        <v>106</v>
      </c>
      <c r="F1236" s="149" t="s">
        <v>955</v>
      </c>
      <c r="G1236" s="149"/>
      <c r="H1236" s="149"/>
      <c r="I1236" s="149"/>
      <c r="J1236" s="149"/>
      <c r="K1236" s="128">
        <f>$M$1226*'Electricity EFs'!B11</f>
        <v>0.001826222956</v>
      </c>
      <c r="L1236" s="149"/>
      <c r="M1236" s="149"/>
      <c r="N1236" s="149"/>
      <c r="O1236" s="188"/>
      <c r="P1236" s="193"/>
      <c r="Q1236" s="116"/>
      <c r="R1236" s="116"/>
      <c r="S1236" s="116"/>
      <c r="T1236" s="116"/>
      <c r="U1236" s="116"/>
      <c r="V1236" s="116"/>
      <c r="W1236" s="116"/>
      <c r="X1236" s="116"/>
      <c r="Y1236" s="116"/>
      <c r="Z1236" s="116"/>
    </row>
    <row r="1237" hidden="1">
      <c r="A1237" s="126" t="s">
        <v>142</v>
      </c>
      <c r="B1237" s="194" t="s">
        <v>652</v>
      </c>
      <c r="C1237" s="195" t="s">
        <v>680</v>
      </c>
      <c r="D1237" s="149" t="s">
        <v>797</v>
      </c>
      <c r="E1237" s="149" t="s">
        <v>106</v>
      </c>
      <c r="F1237" s="149" t="s">
        <v>955</v>
      </c>
      <c r="G1237" s="149"/>
      <c r="H1237" s="149"/>
      <c r="I1237" s="149"/>
      <c r="J1237" s="149"/>
      <c r="K1237" s="128">
        <f>$M$1226*'Electricity EFs'!B12</f>
        <v>0.005443069413</v>
      </c>
      <c r="L1237" s="149"/>
      <c r="M1237" s="149"/>
      <c r="N1237" s="149"/>
      <c r="O1237" s="188"/>
      <c r="P1237" s="193"/>
      <c r="Q1237" s="116"/>
      <c r="R1237" s="116"/>
      <c r="S1237" s="116"/>
      <c r="T1237" s="116"/>
      <c r="U1237" s="116"/>
      <c r="V1237" s="116"/>
      <c r="W1237" s="116"/>
      <c r="X1237" s="116"/>
      <c r="Y1237" s="116"/>
      <c r="Z1237" s="116"/>
    </row>
    <row r="1238" hidden="1">
      <c r="A1238" s="126" t="s">
        <v>824</v>
      </c>
      <c r="B1238" s="194" t="s">
        <v>652</v>
      </c>
      <c r="C1238" s="195" t="s">
        <v>680</v>
      </c>
      <c r="D1238" s="149" t="s">
        <v>797</v>
      </c>
      <c r="E1238" s="149" t="s">
        <v>106</v>
      </c>
      <c r="F1238" s="149" t="s">
        <v>955</v>
      </c>
      <c r="G1238" s="149"/>
      <c r="H1238" s="149"/>
      <c r="I1238" s="149"/>
      <c r="J1238" s="149"/>
      <c r="K1238" s="128">
        <f>$M$1226*'Electricity EFs'!B13</f>
        <v>0.001061965048</v>
      </c>
      <c r="L1238" s="149"/>
      <c r="M1238" s="149"/>
      <c r="N1238" s="149"/>
      <c r="O1238" s="188"/>
      <c r="P1238" s="193"/>
      <c r="Q1238" s="116"/>
      <c r="R1238" s="116"/>
      <c r="S1238" s="116"/>
      <c r="T1238" s="116"/>
      <c r="U1238" s="116"/>
      <c r="V1238" s="116"/>
      <c r="W1238" s="116"/>
      <c r="X1238" s="116"/>
      <c r="Y1238" s="116"/>
      <c r="Z1238" s="116"/>
    </row>
    <row r="1239" hidden="1">
      <c r="A1239" s="126" t="s">
        <v>13</v>
      </c>
      <c r="B1239" s="194" t="s">
        <v>652</v>
      </c>
      <c r="C1239" s="195" t="s">
        <v>680</v>
      </c>
      <c r="D1239" s="149" t="s">
        <v>797</v>
      </c>
      <c r="E1239" s="149" t="s">
        <v>106</v>
      </c>
      <c r="F1239" s="149" t="s">
        <v>955</v>
      </c>
      <c r="G1239" s="149"/>
      <c r="H1239" s="149"/>
      <c r="I1239" s="149"/>
      <c r="J1239" s="149"/>
      <c r="K1239" s="128">
        <f>$M$1226*'Electricity EFs'!B14</f>
        <v>0.003898136131</v>
      </c>
      <c r="L1239" s="149"/>
      <c r="M1239" s="149"/>
      <c r="N1239" s="149"/>
      <c r="O1239" s="188"/>
      <c r="P1239" s="193"/>
      <c r="Q1239" s="116"/>
      <c r="R1239" s="116"/>
      <c r="S1239" s="116"/>
      <c r="T1239" s="116"/>
      <c r="U1239" s="116"/>
      <c r="V1239" s="116"/>
      <c r="W1239" s="116"/>
      <c r="X1239" s="116"/>
      <c r="Y1239" s="116"/>
      <c r="Z1239" s="116"/>
    </row>
    <row r="1240" hidden="1">
      <c r="A1240" s="149" t="s">
        <v>1070</v>
      </c>
      <c r="B1240" s="194" t="s">
        <v>652</v>
      </c>
      <c r="C1240" s="196" t="s">
        <v>683</v>
      </c>
      <c r="D1240" s="149" t="s">
        <v>797</v>
      </c>
      <c r="E1240" s="149" t="s">
        <v>106</v>
      </c>
      <c r="F1240" s="149" t="s">
        <v>955</v>
      </c>
      <c r="G1240" s="149" t="s">
        <v>1071</v>
      </c>
      <c r="H1240" s="149">
        <v>1.45</v>
      </c>
      <c r="I1240" s="149" t="s">
        <v>1072</v>
      </c>
      <c r="J1240" s="184" t="s">
        <v>1073</v>
      </c>
      <c r="K1240" s="143"/>
      <c r="L1240" s="149"/>
      <c r="M1240" s="149">
        <f>(0.0199*0.277777778)/1.46</f>
        <v>0.003786149166</v>
      </c>
      <c r="N1240" s="149" t="s">
        <v>991</v>
      </c>
      <c r="O1240" s="188" t="s">
        <v>1083</v>
      </c>
      <c r="P1240" s="193" t="s">
        <v>905</v>
      </c>
      <c r="Q1240" s="116"/>
      <c r="R1240" s="116"/>
      <c r="S1240" s="116"/>
      <c r="T1240" s="116"/>
      <c r="U1240" s="116"/>
      <c r="V1240" s="116"/>
      <c r="W1240" s="116"/>
      <c r="X1240" s="116"/>
      <c r="Y1240" s="116"/>
      <c r="Z1240" s="116"/>
    </row>
    <row r="1241" hidden="1">
      <c r="A1241" s="126" t="s">
        <v>98</v>
      </c>
      <c r="B1241" s="194" t="s">
        <v>652</v>
      </c>
      <c r="C1241" s="196" t="s">
        <v>683</v>
      </c>
      <c r="D1241" s="149" t="s">
        <v>797</v>
      </c>
      <c r="E1241" s="149" t="s">
        <v>106</v>
      </c>
      <c r="F1241" s="149" t="s">
        <v>955</v>
      </c>
      <c r="G1241" s="149"/>
      <c r="H1241" s="149"/>
      <c r="I1241" s="149"/>
      <c r="J1241" s="149"/>
      <c r="K1241" s="128">
        <f>$M$1240*'Electricity EFs'!B2</f>
        <v>0.003163302407</v>
      </c>
      <c r="L1241" s="149"/>
      <c r="M1241" s="149"/>
      <c r="N1241" s="149"/>
      <c r="O1241" s="188"/>
      <c r="P1241" s="193"/>
      <c r="Q1241" s="116"/>
      <c r="R1241" s="116"/>
      <c r="S1241" s="116"/>
      <c r="T1241" s="116"/>
      <c r="U1241" s="116"/>
      <c r="V1241" s="116"/>
      <c r="W1241" s="116"/>
      <c r="X1241" s="116"/>
      <c r="Y1241" s="116"/>
      <c r="Z1241" s="116"/>
    </row>
    <row r="1242" hidden="1">
      <c r="A1242" s="126" t="s">
        <v>816</v>
      </c>
      <c r="B1242" s="194" t="s">
        <v>652</v>
      </c>
      <c r="C1242" s="196" t="s">
        <v>683</v>
      </c>
      <c r="D1242" s="149" t="s">
        <v>797</v>
      </c>
      <c r="E1242" s="149" t="s">
        <v>106</v>
      </c>
      <c r="F1242" s="149" t="s">
        <v>955</v>
      </c>
      <c r="G1242" s="149"/>
      <c r="H1242" s="149"/>
      <c r="I1242" s="149"/>
      <c r="J1242" s="149"/>
      <c r="K1242" s="128">
        <f>$M$1240*'Electricity EFs'!B3</f>
        <v>0.002382554139</v>
      </c>
      <c r="L1242" s="149"/>
      <c r="M1242" s="149"/>
      <c r="N1242" s="149"/>
      <c r="O1242" s="188"/>
      <c r="P1242" s="193"/>
      <c r="Q1242" s="116"/>
      <c r="R1242" s="116"/>
      <c r="S1242" s="116"/>
      <c r="T1242" s="116"/>
      <c r="U1242" s="116"/>
      <c r="V1242" s="116"/>
      <c r="W1242" s="116"/>
      <c r="X1242" s="116"/>
      <c r="Y1242" s="116"/>
      <c r="Z1242" s="116"/>
    </row>
    <row r="1243" hidden="1">
      <c r="A1243" s="126" t="s">
        <v>28</v>
      </c>
      <c r="B1243" s="194" t="s">
        <v>652</v>
      </c>
      <c r="C1243" s="196" t="s">
        <v>683</v>
      </c>
      <c r="D1243" s="149" t="s">
        <v>797</v>
      </c>
      <c r="E1243" s="149" t="s">
        <v>106</v>
      </c>
      <c r="F1243" s="149" t="s">
        <v>955</v>
      </c>
      <c r="G1243" s="149"/>
      <c r="H1243" s="149"/>
      <c r="I1243" s="149"/>
      <c r="J1243" s="149"/>
      <c r="K1243" s="128">
        <f>$M$1240*'Electricity EFs'!B4</f>
        <v>0.00256298011</v>
      </c>
      <c r="L1243" s="149"/>
      <c r="M1243" s="149"/>
      <c r="N1243" s="149"/>
      <c r="O1243" s="188"/>
      <c r="P1243" s="193"/>
      <c r="Q1243" s="116"/>
      <c r="R1243" s="116"/>
      <c r="S1243" s="116"/>
      <c r="T1243" s="116"/>
      <c r="U1243" s="116"/>
      <c r="V1243" s="116"/>
      <c r="W1243" s="116"/>
      <c r="X1243" s="116"/>
      <c r="Y1243" s="116"/>
      <c r="Z1243" s="116"/>
    </row>
    <row r="1244" hidden="1">
      <c r="A1244" s="126" t="s">
        <v>817</v>
      </c>
      <c r="B1244" s="194" t="s">
        <v>652</v>
      </c>
      <c r="C1244" s="196" t="s">
        <v>683</v>
      </c>
      <c r="D1244" s="149" t="s">
        <v>797</v>
      </c>
      <c r="E1244" s="149" t="s">
        <v>106</v>
      </c>
      <c r="F1244" s="149" t="s">
        <v>955</v>
      </c>
      <c r="G1244" s="149"/>
      <c r="H1244" s="149"/>
      <c r="I1244" s="149"/>
      <c r="J1244" s="149"/>
      <c r="K1244" s="128">
        <f>$M$1240*'Electricity EFs'!B5</f>
        <v>0.002505919054</v>
      </c>
      <c r="L1244" s="149"/>
      <c r="M1244" s="149"/>
      <c r="N1244" s="149"/>
      <c r="O1244" s="188"/>
      <c r="P1244" s="193"/>
      <c r="Q1244" s="116"/>
      <c r="R1244" s="116"/>
      <c r="S1244" s="116"/>
      <c r="T1244" s="116"/>
      <c r="U1244" s="116"/>
      <c r="V1244" s="116"/>
      <c r="W1244" s="116"/>
      <c r="X1244" s="116"/>
      <c r="Y1244" s="116"/>
      <c r="Z1244" s="116"/>
    </row>
    <row r="1245" hidden="1">
      <c r="A1245" s="126" t="s">
        <v>818</v>
      </c>
      <c r="B1245" s="194" t="s">
        <v>652</v>
      </c>
      <c r="C1245" s="196" t="s">
        <v>683</v>
      </c>
      <c r="D1245" s="149" t="s">
        <v>797</v>
      </c>
      <c r="E1245" s="149" t="s">
        <v>106</v>
      </c>
      <c r="F1245" s="149" t="s">
        <v>955</v>
      </c>
      <c r="G1245" s="149"/>
      <c r="H1245" s="149"/>
      <c r="I1245" s="149"/>
      <c r="J1245" s="149"/>
      <c r="K1245" s="128">
        <f>$M$1240*'Electricity EFs'!B6</f>
        <v>0.0002916008888</v>
      </c>
      <c r="L1245" s="149"/>
      <c r="M1245" s="149"/>
      <c r="N1245" s="149"/>
      <c r="O1245" s="188"/>
      <c r="P1245" s="193"/>
      <c r="Q1245" s="116"/>
      <c r="R1245" s="116"/>
      <c r="S1245" s="116"/>
      <c r="T1245" s="116"/>
      <c r="U1245" s="116"/>
      <c r="V1245" s="116"/>
      <c r="W1245" s="116"/>
      <c r="X1245" s="116"/>
      <c r="Y1245" s="116"/>
      <c r="Z1245" s="116"/>
    </row>
    <row r="1246" hidden="1">
      <c r="A1246" s="126" t="s">
        <v>819</v>
      </c>
      <c r="B1246" s="194" t="s">
        <v>652</v>
      </c>
      <c r="C1246" s="196" t="s">
        <v>683</v>
      </c>
      <c r="D1246" s="149" t="s">
        <v>797</v>
      </c>
      <c r="E1246" s="149" t="s">
        <v>106</v>
      </c>
      <c r="F1246" s="149" t="s">
        <v>955</v>
      </c>
      <c r="G1246" s="149"/>
      <c r="H1246" s="149"/>
      <c r="I1246" s="149"/>
      <c r="J1246" s="149"/>
      <c r="K1246" s="128">
        <f>$M$1240*'Electricity EFs'!B7</f>
        <v>0.001674606782</v>
      </c>
      <c r="L1246" s="149"/>
      <c r="M1246" s="149"/>
      <c r="N1246" s="149"/>
      <c r="O1246" s="188"/>
      <c r="P1246" s="193"/>
      <c r="Q1246" s="116"/>
      <c r="R1246" s="116"/>
      <c r="S1246" s="116"/>
      <c r="T1246" s="116"/>
      <c r="U1246" s="116"/>
      <c r="V1246" s="116"/>
      <c r="W1246" s="116"/>
      <c r="X1246" s="116"/>
      <c r="Y1246" s="116"/>
      <c r="Z1246" s="116"/>
    </row>
    <row r="1247" hidden="1">
      <c r="A1247" s="126" t="s">
        <v>820</v>
      </c>
      <c r="B1247" s="194" t="s">
        <v>652</v>
      </c>
      <c r="C1247" s="196" t="s">
        <v>683</v>
      </c>
      <c r="D1247" s="149" t="s">
        <v>797</v>
      </c>
      <c r="E1247" s="149" t="s">
        <v>106</v>
      </c>
      <c r="F1247" s="149" t="s">
        <v>955</v>
      </c>
      <c r="G1247" s="149"/>
      <c r="H1247" s="149"/>
      <c r="I1247" s="149"/>
      <c r="J1247" s="149"/>
      <c r="K1247" s="128">
        <f>$M$1240*'Electricity EFs'!B8</f>
        <v>0.003635398994</v>
      </c>
      <c r="L1247" s="149"/>
      <c r="M1247" s="149"/>
      <c r="N1247" s="149"/>
      <c r="O1247" s="188"/>
      <c r="P1247" s="193"/>
      <c r="Q1247" s="116"/>
      <c r="R1247" s="116"/>
      <c r="S1247" s="116"/>
      <c r="T1247" s="116"/>
      <c r="U1247" s="116"/>
      <c r="V1247" s="116"/>
      <c r="W1247" s="116"/>
      <c r="X1247" s="116"/>
      <c r="Y1247" s="116"/>
      <c r="Z1247" s="116"/>
    </row>
    <row r="1248" hidden="1">
      <c r="A1248" s="126" t="s">
        <v>821</v>
      </c>
      <c r="B1248" s="194" t="s">
        <v>652</v>
      </c>
      <c r="C1248" s="196" t="s">
        <v>683</v>
      </c>
      <c r="D1248" s="149" t="s">
        <v>797</v>
      </c>
      <c r="E1248" s="149" t="s">
        <v>106</v>
      </c>
      <c r="F1248" s="149" t="s">
        <v>955</v>
      </c>
      <c r="G1248" s="149"/>
      <c r="H1248" s="149"/>
      <c r="I1248" s="149"/>
      <c r="J1248" s="149"/>
      <c r="K1248" s="128">
        <f>$M$1240*'Electricity EFs'!B9</f>
        <v>0.0007644632078</v>
      </c>
      <c r="L1248" s="149"/>
      <c r="M1248" s="149"/>
      <c r="N1248" s="149"/>
      <c r="O1248" s="188"/>
      <c r="P1248" s="193"/>
      <c r="Q1248" s="116"/>
      <c r="R1248" s="116"/>
      <c r="S1248" s="116"/>
      <c r="T1248" s="116"/>
      <c r="U1248" s="116"/>
      <c r="V1248" s="116"/>
      <c r="W1248" s="116"/>
      <c r="X1248" s="116"/>
      <c r="Y1248" s="116"/>
      <c r="Z1248" s="116"/>
    </row>
    <row r="1249" hidden="1">
      <c r="A1249" s="126" t="s">
        <v>822</v>
      </c>
      <c r="B1249" s="194" t="s">
        <v>652</v>
      </c>
      <c r="C1249" s="196" t="s">
        <v>683</v>
      </c>
      <c r="D1249" s="149" t="s">
        <v>797</v>
      </c>
      <c r="E1249" s="149" t="s">
        <v>106</v>
      </c>
      <c r="F1249" s="149" t="s">
        <v>955</v>
      </c>
      <c r="G1249" s="149"/>
      <c r="H1249" s="149"/>
      <c r="I1249" s="149"/>
      <c r="J1249" s="149"/>
      <c r="K1249" s="128">
        <f>$M$1240*'Electricity EFs'!B10</f>
        <v>0.002917503835</v>
      </c>
      <c r="L1249" s="149"/>
      <c r="M1249" s="149"/>
      <c r="N1249" s="149"/>
      <c r="O1249" s="188"/>
      <c r="P1249" s="193"/>
      <c r="Q1249" s="116"/>
      <c r="R1249" s="116"/>
      <c r="S1249" s="116"/>
      <c r="T1249" s="116"/>
      <c r="U1249" s="116"/>
      <c r="V1249" s="116"/>
      <c r="W1249" s="116"/>
      <c r="X1249" s="116"/>
      <c r="Y1249" s="116"/>
      <c r="Z1249" s="116"/>
    </row>
    <row r="1250" hidden="1">
      <c r="A1250" s="126" t="s">
        <v>823</v>
      </c>
      <c r="B1250" s="194" t="s">
        <v>652</v>
      </c>
      <c r="C1250" s="196" t="s">
        <v>683</v>
      </c>
      <c r="D1250" s="149" t="s">
        <v>797</v>
      </c>
      <c r="E1250" s="149" t="s">
        <v>106</v>
      </c>
      <c r="F1250" s="149" t="s">
        <v>955</v>
      </c>
      <c r="G1250" s="149"/>
      <c r="H1250" s="149"/>
      <c r="I1250" s="149"/>
      <c r="J1250" s="149"/>
      <c r="K1250" s="128">
        <f>$M$1240*'Electricity EFs'!B11</f>
        <v>0.001826222956</v>
      </c>
      <c r="L1250" s="149"/>
      <c r="M1250" s="149"/>
      <c r="N1250" s="149"/>
      <c r="O1250" s="188"/>
      <c r="P1250" s="193"/>
      <c r="Q1250" s="116"/>
      <c r="R1250" s="116"/>
      <c r="S1250" s="116"/>
      <c r="T1250" s="116"/>
      <c r="U1250" s="116"/>
      <c r="V1250" s="116"/>
      <c r="W1250" s="116"/>
      <c r="X1250" s="116"/>
      <c r="Y1250" s="116"/>
      <c r="Z1250" s="116"/>
    </row>
    <row r="1251" hidden="1">
      <c r="A1251" s="126" t="s">
        <v>142</v>
      </c>
      <c r="B1251" s="194" t="s">
        <v>652</v>
      </c>
      <c r="C1251" s="196" t="s">
        <v>683</v>
      </c>
      <c r="D1251" s="149" t="s">
        <v>797</v>
      </c>
      <c r="E1251" s="149" t="s">
        <v>106</v>
      </c>
      <c r="F1251" s="149" t="s">
        <v>955</v>
      </c>
      <c r="G1251" s="149"/>
      <c r="H1251" s="149"/>
      <c r="I1251" s="149"/>
      <c r="J1251" s="149"/>
      <c r="K1251" s="128">
        <f>$M$1240*'Electricity EFs'!B12</f>
        <v>0.005443069413</v>
      </c>
      <c r="L1251" s="149"/>
      <c r="M1251" s="149"/>
      <c r="N1251" s="149"/>
      <c r="O1251" s="188"/>
      <c r="P1251" s="193"/>
      <c r="Q1251" s="116"/>
      <c r="R1251" s="116"/>
      <c r="S1251" s="116"/>
      <c r="T1251" s="116"/>
      <c r="U1251" s="116"/>
      <c r="V1251" s="116"/>
      <c r="W1251" s="116"/>
      <c r="X1251" s="116"/>
      <c r="Y1251" s="116"/>
      <c r="Z1251" s="116"/>
    </row>
    <row r="1252" hidden="1">
      <c r="A1252" s="126" t="s">
        <v>824</v>
      </c>
      <c r="B1252" s="194" t="s">
        <v>652</v>
      </c>
      <c r="C1252" s="196" t="s">
        <v>683</v>
      </c>
      <c r="D1252" s="149" t="s">
        <v>797</v>
      </c>
      <c r="E1252" s="149" t="s">
        <v>106</v>
      </c>
      <c r="F1252" s="149" t="s">
        <v>955</v>
      </c>
      <c r="G1252" s="149"/>
      <c r="H1252" s="149"/>
      <c r="I1252" s="149"/>
      <c r="J1252" s="149"/>
      <c r="K1252" s="128">
        <f>$M$1240*'Electricity EFs'!B13</f>
        <v>0.001061965048</v>
      </c>
      <c r="L1252" s="149"/>
      <c r="M1252" s="149"/>
      <c r="N1252" s="149"/>
      <c r="O1252" s="188"/>
      <c r="P1252" s="193"/>
      <c r="Q1252" s="116"/>
      <c r="R1252" s="116"/>
      <c r="S1252" s="116"/>
      <c r="T1252" s="116"/>
      <c r="U1252" s="116"/>
      <c r="V1252" s="116"/>
      <c r="W1252" s="116"/>
      <c r="X1252" s="116"/>
      <c r="Y1252" s="116"/>
      <c r="Z1252" s="116"/>
    </row>
    <row r="1253" hidden="1">
      <c r="A1253" s="126" t="s">
        <v>13</v>
      </c>
      <c r="B1253" s="194" t="s">
        <v>652</v>
      </c>
      <c r="C1253" s="196" t="s">
        <v>683</v>
      </c>
      <c r="D1253" s="149" t="s">
        <v>797</v>
      </c>
      <c r="E1253" s="149" t="s">
        <v>106</v>
      </c>
      <c r="F1253" s="149" t="s">
        <v>955</v>
      </c>
      <c r="G1253" s="149"/>
      <c r="H1253" s="149"/>
      <c r="I1253" s="149"/>
      <c r="J1253" s="149"/>
      <c r="K1253" s="128">
        <f>$M$1240*'Electricity EFs'!B14</f>
        <v>0.003898136131</v>
      </c>
      <c r="L1253" s="149"/>
      <c r="M1253" s="149"/>
      <c r="N1253" s="149"/>
      <c r="O1253" s="188"/>
      <c r="P1253" s="193"/>
      <c r="Q1253" s="116"/>
      <c r="R1253" s="116"/>
      <c r="S1253" s="116"/>
      <c r="T1253" s="116"/>
      <c r="U1253" s="116"/>
      <c r="V1253" s="116"/>
      <c r="W1253" s="116"/>
      <c r="X1253" s="116"/>
      <c r="Y1253" s="116"/>
      <c r="Z1253" s="116"/>
    </row>
    <row r="1254" hidden="1">
      <c r="A1254" s="149" t="s">
        <v>1070</v>
      </c>
      <c r="B1254" s="194" t="s">
        <v>652</v>
      </c>
      <c r="C1254" s="196" t="s">
        <v>686</v>
      </c>
      <c r="D1254" s="149" t="s">
        <v>797</v>
      </c>
      <c r="E1254" s="149" t="s">
        <v>106</v>
      </c>
      <c r="F1254" s="149" t="s">
        <v>955</v>
      </c>
      <c r="G1254" s="149" t="s">
        <v>1071</v>
      </c>
      <c r="H1254" s="149">
        <v>1.45</v>
      </c>
      <c r="I1254" s="149" t="s">
        <v>1072</v>
      </c>
      <c r="J1254" s="184" t="s">
        <v>1073</v>
      </c>
      <c r="K1254" s="143"/>
      <c r="L1254" s="149"/>
      <c r="M1254" s="149">
        <f>(0.0199*0.277777778)/1.46</f>
        <v>0.003786149166</v>
      </c>
      <c r="N1254" s="149" t="s">
        <v>991</v>
      </c>
      <c r="O1254" s="188" t="s">
        <v>1084</v>
      </c>
      <c r="P1254" s="193" t="s">
        <v>905</v>
      </c>
      <c r="Q1254" s="116"/>
      <c r="R1254" s="116"/>
      <c r="S1254" s="116"/>
      <c r="T1254" s="116"/>
      <c r="U1254" s="116"/>
      <c r="V1254" s="116"/>
      <c r="W1254" s="116"/>
      <c r="X1254" s="116"/>
      <c r="Y1254" s="116"/>
      <c r="Z1254" s="116"/>
    </row>
    <row r="1255" hidden="1">
      <c r="A1255" s="126" t="s">
        <v>98</v>
      </c>
      <c r="B1255" s="194" t="s">
        <v>652</v>
      </c>
      <c r="C1255" s="196" t="s">
        <v>686</v>
      </c>
      <c r="D1255" s="149" t="s">
        <v>797</v>
      </c>
      <c r="E1255" s="149" t="s">
        <v>106</v>
      </c>
      <c r="F1255" s="149" t="s">
        <v>955</v>
      </c>
      <c r="G1255" s="149"/>
      <c r="H1255" s="149"/>
      <c r="I1255" s="149"/>
      <c r="J1255" s="149"/>
      <c r="K1255" s="128">
        <f>$M$1254*'Electricity EFs'!B2</f>
        <v>0.003163302407</v>
      </c>
      <c r="L1255" s="149"/>
      <c r="M1255" s="149"/>
      <c r="N1255" s="149"/>
      <c r="O1255" s="188"/>
      <c r="P1255" s="193"/>
      <c r="Q1255" s="116"/>
      <c r="R1255" s="116"/>
      <c r="S1255" s="116"/>
      <c r="T1255" s="116"/>
      <c r="U1255" s="116"/>
      <c r="V1255" s="116"/>
      <c r="W1255" s="116"/>
      <c r="X1255" s="116"/>
      <c r="Y1255" s="116"/>
      <c r="Z1255" s="116"/>
    </row>
    <row r="1256" hidden="1">
      <c r="A1256" s="126" t="s">
        <v>816</v>
      </c>
      <c r="B1256" s="194" t="s">
        <v>652</v>
      </c>
      <c r="C1256" s="196" t="s">
        <v>686</v>
      </c>
      <c r="D1256" s="149" t="s">
        <v>797</v>
      </c>
      <c r="E1256" s="149" t="s">
        <v>106</v>
      </c>
      <c r="F1256" s="149" t="s">
        <v>955</v>
      </c>
      <c r="G1256" s="149"/>
      <c r="H1256" s="149"/>
      <c r="I1256" s="149"/>
      <c r="J1256" s="149"/>
      <c r="K1256" s="128">
        <f>$M$1254*'Electricity EFs'!B3</f>
        <v>0.002382554139</v>
      </c>
      <c r="L1256" s="149"/>
      <c r="M1256" s="149"/>
      <c r="N1256" s="149"/>
      <c r="O1256" s="188"/>
      <c r="P1256" s="193"/>
      <c r="Q1256" s="116"/>
      <c r="R1256" s="116"/>
      <c r="S1256" s="116"/>
      <c r="T1256" s="116"/>
      <c r="U1256" s="116"/>
      <c r="V1256" s="116"/>
      <c r="W1256" s="116"/>
      <c r="X1256" s="116"/>
      <c r="Y1256" s="116"/>
      <c r="Z1256" s="116"/>
    </row>
    <row r="1257" hidden="1">
      <c r="A1257" s="126" t="s">
        <v>28</v>
      </c>
      <c r="B1257" s="194" t="s">
        <v>652</v>
      </c>
      <c r="C1257" s="196" t="s">
        <v>686</v>
      </c>
      <c r="D1257" s="149" t="s">
        <v>797</v>
      </c>
      <c r="E1257" s="149" t="s">
        <v>106</v>
      </c>
      <c r="F1257" s="149" t="s">
        <v>955</v>
      </c>
      <c r="G1257" s="149"/>
      <c r="H1257" s="149"/>
      <c r="I1257" s="149"/>
      <c r="J1257" s="149"/>
      <c r="K1257" s="128">
        <f>$M$1254*'Electricity EFs'!B4</f>
        <v>0.00256298011</v>
      </c>
      <c r="L1257" s="149"/>
      <c r="M1257" s="149"/>
      <c r="N1257" s="149"/>
      <c r="O1257" s="188"/>
      <c r="P1257" s="193"/>
      <c r="Q1257" s="116"/>
      <c r="R1257" s="116"/>
      <c r="S1257" s="116"/>
      <c r="T1257" s="116"/>
      <c r="U1257" s="116"/>
      <c r="V1257" s="116"/>
      <c r="W1257" s="116"/>
      <c r="X1257" s="116"/>
      <c r="Y1257" s="116"/>
      <c r="Z1257" s="116"/>
    </row>
    <row r="1258" hidden="1">
      <c r="A1258" s="126" t="s">
        <v>817</v>
      </c>
      <c r="B1258" s="194" t="s">
        <v>652</v>
      </c>
      <c r="C1258" s="196" t="s">
        <v>686</v>
      </c>
      <c r="D1258" s="149" t="s">
        <v>797</v>
      </c>
      <c r="E1258" s="149" t="s">
        <v>106</v>
      </c>
      <c r="F1258" s="149" t="s">
        <v>955</v>
      </c>
      <c r="G1258" s="149"/>
      <c r="H1258" s="149"/>
      <c r="I1258" s="149"/>
      <c r="J1258" s="149"/>
      <c r="K1258" s="128">
        <f>$M$1254*'Electricity EFs'!B5</f>
        <v>0.002505919054</v>
      </c>
      <c r="L1258" s="149"/>
      <c r="M1258" s="149"/>
      <c r="N1258" s="149"/>
      <c r="O1258" s="188"/>
      <c r="P1258" s="193"/>
      <c r="Q1258" s="116"/>
      <c r="R1258" s="116"/>
      <c r="S1258" s="116"/>
      <c r="T1258" s="116"/>
      <c r="U1258" s="116"/>
      <c r="V1258" s="116"/>
      <c r="W1258" s="116"/>
      <c r="X1258" s="116"/>
      <c r="Y1258" s="116"/>
      <c r="Z1258" s="116"/>
    </row>
    <row r="1259" hidden="1">
      <c r="A1259" s="126" t="s">
        <v>818</v>
      </c>
      <c r="B1259" s="194" t="s">
        <v>652</v>
      </c>
      <c r="C1259" s="196" t="s">
        <v>686</v>
      </c>
      <c r="D1259" s="149" t="s">
        <v>797</v>
      </c>
      <c r="E1259" s="149" t="s">
        <v>106</v>
      </c>
      <c r="F1259" s="149" t="s">
        <v>955</v>
      </c>
      <c r="G1259" s="149"/>
      <c r="H1259" s="149"/>
      <c r="I1259" s="149"/>
      <c r="J1259" s="149"/>
      <c r="K1259" s="128">
        <f>$M$1254*'Electricity EFs'!B6</f>
        <v>0.0002916008888</v>
      </c>
      <c r="L1259" s="149"/>
      <c r="M1259" s="149"/>
      <c r="N1259" s="149"/>
      <c r="O1259" s="188"/>
      <c r="P1259" s="193"/>
      <c r="Q1259" s="116"/>
      <c r="R1259" s="116"/>
      <c r="S1259" s="116"/>
      <c r="T1259" s="116"/>
      <c r="U1259" s="116"/>
      <c r="V1259" s="116"/>
      <c r="W1259" s="116"/>
      <c r="X1259" s="116"/>
      <c r="Y1259" s="116"/>
      <c r="Z1259" s="116"/>
    </row>
    <row r="1260" hidden="1">
      <c r="A1260" s="126" t="s">
        <v>819</v>
      </c>
      <c r="B1260" s="194" t="s">
        <v>652</v>
      </c>
      <c r="C1260" s="196" t="s">
        <v>686</v>
      </c>
      <c r="D1260" s="149" t="s">
        <v>797</v>
      </c>
      <c r="E1260" s="149" t="s">
        <v>106</v>
      </c>
      <c r="F1260" s="149" t="s">
        <v>955</v>
      </c>
      <c r="G1260" s="149"/>
      <c r="H1260" s="149"/>
      <c r="I1260" s="149"/>
      <c r="J1260" s="149"/>
      <c r="K1260" s="128">
        <f>$M$1254*'Electricity EFs'!B7</f>
        <v>0.001674606782</v>
      </c>
      <c r="L1260" s="149"/>
      <c r="M1260" s="149"/>
      <c r="N1260" s="149"/>
      <c r="O1260" s="188"/>
      <c r="P1260" s="193"/>
      <c r="Q1260" s="116"/>
      <c r="R1260" s="116"/>
      <c r="S1260" s="116"/>
      <c r="T1260" s="116"/>
      <c r="U1260" s="116"/>
      <c r="V1260" s="116"/>
      <c r="W1260" s="116"/>
      <c r="X1260" s="116"/>
      <c r="Y1260" s="116"/>
      <c r="Z1260" s="116"/>
    </row>
    <row r="1261" hidden="1">
      <c r="A1261" s="126" t="s">
        <v>820</v>
      </c>
      <c r="B1261" s="194" t="s">
        <v>652</v>
      </c>
      <c r="C1261" s="196" t="s">
        <v>686</v>
      </c>
      <c r="D1261" s="149" t="s">
        <v>797</v>
      </c>
      <c r="E1261" s="149" t="s">
        <v>106</v>
      </c>
      <c r="F1261" s="149" t="s">
        <v>955</v>
      </c>
      <c r="G1261" s="149"/>
      <c r="H1261" s="149"/>
      <c r="I1261" s="149"/>
      <c r="J1261" s="149"/>
      <c r="K1261" s="128">
        <f>$M$1254*'Electricity EFs'!B8</f>
        <v>0.003635398994</v>
      </c>
      <c r="L1261" s="149"/>
      <c r="M1261" s="149"/>
      <c r="N1261" s="149"/>
      <c r="O1261" s="188"/>
      <c r="P1261" s="193"/>
      <c r="Q1261" s="116"/>
      <c r="R1261" s="116"/>
      <c r="S1261" s="116"/>
      <c r="T1261" s="116"/>
      <c r="U1261" s="116"/>
      <c r="V1261" s="116"/>
      <c r="W1261" s="116"/>
      <c r="X1261" s="116"/>
      <c r="Y1261" s="116"/>
      <c r="Z1261" s="116"/>
    </row>
    <row r="1262" hidden="1">
      <c r="A1262" s="126" t="s">
        <v>821</v>
      </c>
      <c r="B1262" s="194" t="s">
        <v>652</v>
      </c>
      <c r="C1262" s="196" t="s">
        <v>686</v>
      </c>
      <c r="D1262" s="149" t="s">
        <v>797</v>
      </c>
      <c r="E1262" s="149" t="s">
        <v>106</v>
      </c>
      <c r="F1262" s="149" t="s">
        <v>955</v>
      </c>
      <c r="G1262" s="149"/>
      <c r="H1262" s="149"/>
      <c r="I1262" s="149"/>
      <c r="J1262" s="149"/>
      <c r="K1262" s="128">
        <f>$M$1254*'Electricity EFs'!B9</f>
        <v>0.0007644632078</v>
      </c>
      <c r="L1262" s="149"/>
      <c r="M1262" s="149"/>
      <c r="N1262" s="149"/>
      <c r="O1262" s="188"/>
      <c r="P1262" s="193"/>
      <c r="Q1262" s="116"/>
      <c r="R1262" s="116"/>
      <c r="S1262" s="116"/>
      <c r="T1262" s="116"/>
      <c r="U1262" s="116"/>
      <c r="V1262" s="116"/>
      <c r="W1262" s="116"/>
      <c r="X1262" s="116"/>
      <c r="Y1262" s="116"/>
      <c r="Z1262" s="116"/>
    </row>
    <row r="1263" hidden="1">
      <c r="A1263" s="126" t="s">
        <v>822</v>
      </c>
      <c r="B1263" s="194" t="s">
        <v>652</v>
      </c>
      <c r="C1263" s="196" t="s">
        <v>686</v>
      </c>
      <c r="D1263" s="149" t="s">
        <v>797</v>
      </c>
      <c r="E1263" s="149" t="s">
        <v>106</v>
      </c>
      <c r="F1263" s="149" t="s">
        <v>955</v>
      </c>
      <c r="G1263" s="149"/>
      <c r="H1263" s="149"/>
      <c r="I1263" s="149"/>
      <c r="J1263" s="149"/>
      <c r="K1263" s="128">
        <f>$M$1254*'Electricity EFs'!B10</f>
        <v>0.002917503835</v>
      </c>
      <c r="L1263" s="149"/>
      <c r="M1263" s="149"/>
      <c r="N1263" s="149"/>
      <c r="O1263" s="188"/>
      <c r="P1263" s="193"/>
      <c r="Q1263" s="116"/>
      <c r="R1263" s="116"/>
      <c r="S1263" s="116"/>
      <c r="T1263" s="116"/>
      <c r="U1263" s="116"/>
      <c r="V1263" s="116"/>
      <c r="W1263" s="116"/>
      <c r="X1263" s="116"/>
      <c r="Y1263" s="116"/>
      <c r="Z1263" s="116"/>
    </row>
    <row r="1264" hidden="1">
      <c r="A1264" s="126" t="s">
        <v>823</v>
      </c>
      <c r="B1264" s="194" t="s">
        <v>652</v>
      </c>
      <c r="C1264" s="196" t="s">
        <v>686</v>
      </c>
      <c r="D1264" s="149" t="s">
        <v>797</v>
      </c>
      <c r="E1264" s="149" t="s">
        <v>106</v>
      </c>
      <c r="F1264" s="149" t="s">
        <v>955</v>
      </c>
      <c r="G1264" s="149"/>
      <c r="H1264" s="149"/>
      <c r="I1264" s="149"/>
      <c r="J1264" s="149"/>
      <c r="K1264" s="128">
        <f>$M$1254*'Electricity EFs'!B11</f>
        <v>0.001826222956</v>
      </c>
      <c r="L1264" s="149"/>
      <c r="M1264" s="149"/>
      <c r="N1264" s="149"/>
      <c r="O1264" s="188"/>
      <c r="P1264" s="193"/>
      <c r="Q1264" s="116"/>
      <c r="R1264" s="116"/>
      <c r="S1264" s="116"/>
      <c r="T1264" s="116"/>
      <c r="U1264" s="116"/>
      <c r="V1264" s="116"/>
      <c r="W1264" s="116"/>
      <c r="X1264" s="116"/>
      <c r="Y1264" s="116"/>
      <c r="Z1264" s="116"/>
    </row>
    <row r="1265" hidden="1">
      <c r="A1265" s="126" t="s">
        <v>142</v>
      </c>
      <c r="B1265" s="194" t="s">
        <v>652</v>
      </c>
      <c r="C1265" s="196" t="s">
        <v>686</v>
      </c>
      <c r="D1265" s="149" t="s">
        <v>797</v>
      </c>
      <c r="E1265" s="149" t="s">
        <v>106</v>
      </c>
      <c r="F1265" s="149" t="s">
        <v>955</v>
      </c>
      <c r="G1265" s="149"/>
      <c r="H1265" s="149"/>
      <c r="I1265" s="149"/>
      <c r="J1265" s="149"/>
      <c r="K1265" s="128">
        <f>$M$1254*'Electricity EFs'!B12</f>
        <v>0.005443069413</v>
      </c>
      <c r="L1265" s="149"/>
      <c r="M1265" s="149"/>
      <c r="N1265" s="149"/>
      <c r="O1265" s="188"/>
      <c r="P1265" s="193"/>
      <c r="Q1265" s="116"/>
      <c r="R1265" s="116"/>
      <c r="S1265" s="116"/>
      <c r="T1265" s="116"/>
      <c r="U1265" s="116"/>
      <c r="V1265" s="116"/>
      <c r="W1265" s="116"/>
      <c r="X1265" s="116"/>
      <c r="Y1265" s="116"/>
      <c r="Z1265" s="116"/>
    </row>
    <row r="1266" hidden="1">
      <c r="A1266" s="126" t="s">
        <v>824</v>
      </c>
      <c r="B1266" s="194" t="s">
        <v>652</v>
      </c>
      <c r="C1266" s="196" t="s">
        <v>686</v>
      </c>
      <c r="D1266" s="149" t="s">
        <v>797</v>
      </c>
      <c r="E1266" s="149" t="s">
        <v>106</v>
      </c>
      <c r="F1266" s="149" t="s">
        <v>955</v>
      </c>
      <c r="G1266" s="149"/>
      <c r="H1266" s="149"/>
      <c r="I1266" s="149"/>
      <c r="J1266" s="149"/>
      <c r="K1266" s="128">
        <f>$M$1254*'Electricity EFs'!B13</f>
        <v>0.001061965048</v>
      </c>
      <c r="L1266" s="149"/>
      <c r="M1266" s="149"/>
      <c r="N1266" s="149"/>
      <c r="O1266" s="188"/>
      <c r="P1266" s="193"/>
      <c r="Q1266" s="116"/>
      <c r="R1266" s="116"/>
      <c r="S1266" s="116"/>
      <c r="T1266" s="116"/>
      <c r="U1266" s="116"/>
      <c r="V1266" s="116"/>
      <c r="W1266" s="116"/>
      <c r="X1266" s="116"/>
      <c r="Y1266" s="116"/>
      <c r="Z1266" s="116"/>
    </row>
    <row r="1267" hidden="1">
      <c r="A1267" s="126" t="s">
        <v>13</v>
      </c>
      <c r="B1267" s="194" t="s">
        <v>652</v>
      </c>
      <c r="C1267" s="196" t="s">
        <v>686</v>
      </c>
      <c r="D1267" s="149" t="s">
        <v>797</v>
      </c>
      <c r="E1267" s="149" t="s">
        <v>106</v>
      </c>
      <c r="F1267" s="149" t="s">
        <v>955</v>
      </c>
      <c r="G1267" s="149"/>
      <c r="H1267" s="149"/>
      <c r="I1267" s="149"/>
      <c r="J1267" s="149"/>
      <c r="K1267" s="128">
        <f>$M$1254*'Electricity EFs'!B14</f>
        <v>0.003898136131</v>
      </c>
      <c r="L1267" s="149"/>
      <c r="M1267" s="149"/>
      <c r="N1267" s="149"/>
      <c r="O1267" s="188"/>
      <c r="P1267" s="193"/>
      <c r="Q1267" s="116"/>
      <c r="R1267" s="116"/>
      <c r="S1267" s="116"/>
      <c r="T1267" s="116"/>
      <c r="U1267" s="116"/>
      <c r="V1267" s="116"/>
      <c r="W1267" s="116"/>
      <c r="X1267" s="116"/>
      <c r="Y1267" s="116"/>
      <c r="Z1267" s="116"/>
    </row>
    <row r="1268" hidden="1">
      <c r="A1268" s="149" t="s">
        <v>1070</v>
      </c>
      <c r="B1268" s="194" t="s">
        <v>652</v>
      </c>
      <c r="C1268" s="196" t="s">
        <v>689</v>
      </c>
      <c r="D1268" s="149" t="s">
        <v>797</v>
      </c>
      <c r="E1268" s="149" t="s">
        <v>106</v>
      </c>
      <c r="F1268" s="149" t="s">
        <v>955</v>
      </c>
      <c r="G1268" s="149" t="s">
        <v>1071</v>
      </c>
      <c r="H1268" s="149">
        <v>1.45</v>
      </c>
      <c r="I1268" s="149" t="s">
        <v>1072</v>
      </c>
      <c r="J1268" s="184" t="s">
        <v>1073</v>
      </c>
      <c r="K1268" s="143"/>
      <c r="L1268" s="149"/>
      <c r="M1268" s="149">
        <f>(0.0199*0.277777778)/1.46</f>
        <v>0.003786149166</v>
      </c>
      <c r="N1268" s="149" t="s">
        <v>991</v>
      </c>
      <c r="O1268" s="188" t="s">
        <v>1085</v>
      </c>
      <c r="P1268" s="193" t="s">
        <v>905</v>
      </c>
      <c r="Q1268" s="116"/>
      <c r="R1268" s="116"/>
      <c r="S1268" s="116"/>
      <c r="T1268" s="116"/>
      <c r="U1268" s="116"/>
      <c r="V1268" s="116"/>
      <c r="W1268" s="116"/>
      <c r="X1268" s="116"/>
      <c r="Y1268" s="116"/>
      <c r="Z1268" s="116"/>
    </row>
    <row r="1269" hidden="1">
      <c r="A1269" s="126" t="s">
        <v>98</v>
      </c>
      <c r="B1269" s="194" t="s">
        <v>652</v>
      </c>
      <c r="C1269" s="196" t="s">
        <v>689</v>
      </c>
      <c r="D1269" s="149" t="s">
        <v>797</v>
      </c>
      <c r="E1269" s="149" t="s">
        <v>106</v>
      </c>
      <c r="F1269" s="149" t="s">
        <v>955</v>
      </c>
      <c r="G1269" s="149"/>
      <c r="H1269" s="149"/>
      <c r="I1269" s="149"/>
      <c r="J1269" s="149"/>
      <c r="K1269" s="128">
        <f>$M$1268*'Electricity EFs'!B2</f>
        <v>0.003163302407</v>
      </c>
      <c r="L1269" s="149"/>
      <c r="M1269" s="149"/>
      <c r="N1269" s="149"/>
      <c r="O1269" s="188"/>
      <c r="P1269" s="193"/>
      <c r="Q1269" s="116"/>
      <c r="R1269" s="116"/>
      <c r="S1269" s="116"/>
      <c r="T1269" s="116"/>
      <c r="U1269" s="116"/>
      <c r="V1269" s="116"/>
      <c r="W1269" s="116"/>
      <c r="X1269" s="116"/>
      <c r="Y1269" s="116"/>
      <c r="Z1269" s="116"/>
    </row>
    <row r="1270" hidden="1">
      <c r="A1270" s="126" t="s">
        <v>816</v>
      </c>
      <c r="B1270" s="194" t="s">
        <v>652</v>
      </c>
      <c r="C1270" s="196" t="s">
        <v>689</v>
      </c>
      <c r="D1270" s="149" t="s">
        <v>797</v>
      </c>
      <c r="E1270" s="149" t="s">
        <v>106</v>
      </c>
      <c r="F1270" s="149" t="s">
        <v>955</v>
      </c>
      <c r="G1270" s="149"/>
      <c r="H1270" s="149"/>
      <c r="I1270" s="149"/>
      <c r="J1270" s="149"/>
      <c r="K1270" s="128">
        <f>$M$1268*'Electricity EFs'!B3</f>
        <v>0.002382554139</v>
      </c>
      <c r="L1270" s="149"/>
      <c r="M1270" s="149"/>
      <c r="N1270" s="149"/>
      <c r="O1270" s="188"/>
      <c r="P1270" s="193"/>
      <c r="Q1270" s="116"/>
      <c r="R1270" s="116"/>
      <c r="S1270" s="116"/>
      <c r="T1270" s="116"/>
      <c r="U1270" s="116"/>
      <c r="V1270" s="116"/>
      <c r="W1270" s="116"/>
      <c r="X1270" s="116"/>
      <c r="Y1270" s="116"/>
      <c r="Z1270" s="116"/>
    </row>
    <row r="1271" hidden="1">
      <c r="A1271" s="126" t="s">
        <v>28</v>
      </c>
      <c r="B1271" s="194" t="s">
        <v>652</v>
      </c>
      <c r="C1271" s="196" t="s">
        <v>689</v>
      </c>
      <c r="D1271" s="149" t="s">
        <v>797</v>
      </c>
      <c r="E1271" s="149" t="s">
        <v>106</v>
      </c>
      <c r="F1271" s="149" t="s">
        <v>955</v>
      </c>
      <c r="G1271" s="149"/>
      <c r="H1271" s="149"/>
      <c r="I1271" s="149"/>
      <c r="J1271" s="149"/>
      <c r="K1271" s="128">
        <f>$M$1268*'Electricity EFs'!B4</f>
        <v>0.00256298011</v>
      </c>
      <c r="L1271" s="149"/>
      <c r="M1271" s="149"/>
      <c r="N1271" s="149"/>
      <c r="O1271" s="188"/>
      <c r="P1271" s="193"/>
      <c r="Q1271" s="116"/>
      <c r="R1271" s="116"/>
      <c r="S1271" s="116"/>
      <c r="T1271" s="116"/>
      <c r="U1271" s="116"/>
      <c r="V1271" s="116"/>
      <c r="W1271" s="116"/>
      <c r="X1271" s="116"/>
      <c r="Y1271" s="116"/>
      <c r="Z1271" s="116"/>
    </row>
    <row r="1272" hidden="1">
      <c r="A1272" s="126" t="s">
        <v>817</v>
      </c>
      <c r="B1272" s="194" t="s">
        <v>652</v>
      </c>
      <c r="C1272" s="196" t="s">
        <v>689</v>
      </c>
      <c r="D1272" s="149" t="s">
        <v>797</v>
      </c>
      <c r="E1272" s="149" t="s">
        <v>106</v>
      </c>
      <c r="F1272" s="149" t="s">
        <v>955</v>
      </c>
      <c r="G1272" s="149"/>
      <c r="H1272" s="149"/>
      <c r="I1272" s="149"/>
      <c r="J1272" s="149"/>
      <c r="K1272" s="128">
        <f>$M$1268*'Electricity EFs'!B5</f>
        <v>0.002505919054</v>
      </c>
      <c r="L1272" s="149"/>
      <c r="M1272" s="149"/>
      <c r="N1272" s="149"/>
      <c r="O1272" s="188"/>
      <c r="P1272" s="193"/>
      <c r="Q1272" s="116"/>
      <c r="R1272" s="116"/>
      <c r="S1272" s="116"/>
      <c r="T1272" s="116"/>
      <c r="U1272" s="116"/>
      <c r="V1272" s="116"/>
      <c r="W1272" s="116"/>
      <c r="X1272" s="116"/>
      <c r="Y1272" s="116"/>
      <c r="Z1272" s="116"/>
    </row>
    <row r="1273" hidden="1">
      <c r="A1273" s="126" t="s">
        <v>818</v>
      </c>
      <c r="B1273" s="194" t="s">
        <v>652</v>
      </c>
      <c r="C1273" s="196" t="s">
        <v>689</v>
      </c>
      <c r="D1273" s="149" t="s">
        <v>797</v>
      </c>
      <c r="E1273" s="149" t="s">
        <v>106</v>
      </c>
      <c r="F1273" s="149" t="s">
        <v>955</v>
      </c>
      <c r="G1273" s="149"/>
      <c r="H1273" s="149"/>
      <c r="I1273" s="149"/>
      <c r="J1273" s="149"/>
      <c r="K1273" s="128">
        <f>$M$1268*'Electricity EFs'!B6</f>
        <v>0.0002916008888</v>
      </c>
      <c r="L1273" s="149"/>
      <c r="M1273" s="149"/>
      <c r="N1273" s="149"/>
      <c r="O1273" s="188"/>
      <c r="P1273" s="193"/>
      <c r="Q1273" s="116"/>
      <c r="R1273" s="116"/>
      <c r="S1273" s="116"/>
      <c r="T1273" s="116"/>
      <c r="U1273" s="116"/>
      <c r="V1273" s="116"/>
      <c r="W1273" s="116"/>
      <c r="X1273" s="116"/>
      <c r="Y1273" s="116"/>
      <c r="Z1273" s="116"/>
    </row>
    <row r="1274" hidden="1">
      <c r="A1274" s="126" t="s">
        <v>819</v>
      </c>
      <c r="B1274" s="194" t="s">
        <v>652</v>
      </c>
      <c r="C1274" s="196" t="s">
        <v>689</v>
      </c>
      <c r="D1274" s="149" t="s">
        <v>797</v>
      </c>
      <c r="E1274" s="149" t="s">
        <v>106</v>
      </c>
      <c r="F1274" s="149" t="s">
        <v>955</v>
      </c>
      <c r="G1274" s="149"/>
      <c r="H1274" s="149"/>
      <c r="I1274" s="149"/>
      <c r="J1274" s="149"/>
      <c r="K1274" s="128">
        <f>$M$1268*'Electricity EFs'!B7</f>
        <v>0.001674606782</v>
      </c>
      <c r="L1274" s="149"/>
      <c r="M1274" s="149"/>
      <c r="N1274" s="149"/>
      <c r="O1274" s="188"/>
      <c r="P1274" s="193"/>
      <c r="Q1274" s="116"/>
      <c r="R1274" s="116"/>
      <c r="S1274" s="116"/>
      <c r="T1274" s="116"/>
      <c r="U1274" s="116"/>
      <c r="V1274" s="116"/>
      <c r="W1274" s="116"/>
      <c r="X1274" s="116"/>
      <c r="Y1274" s="116"/>
      <c r="Z1274" s="116"/>
    </row>
    <row r="1275" hidden="1">
      <c r="A1275" s="126" t="s">
        <v>820</v>
      </c>
      <c r="B1275" s="194" t="s">
        <v>652</v>
      </c>
      <c r="C1275" s="196" t="s">
        <v>689</v>
      </c>
      <c r="D1275" s="149" t="s">
        <v>797</v>
      </c>
      <c r="E1275" s="149" t="s">
        <v>106</v>
      </c>
      <c r="F1275" s="149" t="s">
        <v>955</v>
      </c>
      <c r="G1275" s="149"/>
      <c r="H1275" s="149"/>
      <c r="I1275" s="149"/>
      <c r="J1275" s="149"/>
      <c r="K1275" s="128">
        <f>$M$1268*'Electricity EFs'!B8</f>
        <v>0.003635398994</v>
      </c>
      <c r="L1275" s="149"/>
      <c r="M1275" s="149"/>
      <c r="N1275" s="149"/>
      <c r="O1275" s="188"/>
      <c r="P1275" s="193"/>
      <c r="Q1275" s="116"/>
      <c r="R1275" s="116"/>
      <c r="S1275" s="116"/>
      <c r="T1275" s="116"/>
      <c r="U1275" s="116"/>
      <c r="V1275" s="116"/>
      <c r="W1275" s="116"/>
      <c r="X1275" s="116"/>
      <c r="Y1275" s="116"/>
      <c r="Z1275" s="116"/>
    </row>
    <row r="1276" hidden="1">
      <c r="A1276" s="126" t="s">
        <v>821</v>
      </c>
      <c r="B1276" s="194" t="s">
        <v>652</v>
      </c>
      <c r="C1276" s="196" t="s">
        <v>689</v>
      </c>
      <c r="D1276" s="149" t="s">
        <v>797</v>
      </c>
      <c r="E1276" s="149" t="s">
        <v>106</v>
      </c>
      <c r="F1276" s="149" t="s">
        <v>955</v>
      </c>
      <c r="G1276" s="149"/>
      <c r="H1276" s="149"/>
      <c r="I1276" s="149"/>
      <c r="J1276" s="149"/>
      <c r="K1276" s="128">
        <f>$M$1268*'Electricity EFs'!B9</f>
        <v>0.0007644632078</v>
      </c>
      <c r="L1276" s="149"/>
      <c r="M1276" s="149"/>
      <c r="N1276" s="149"/>
      <c r="O1276" s="188"/>
      <c r="P1276" s="193"/>
      <c r="Q1276" s="116"/>
      <c r="R1276" s="116"/>
      <c r="S1276" s="116"/>
      <c r="T1276" s="116"/>
      <c r="U1276" s="116"/>
      <c r="V1276" s="116"/>
      <c r="W1276" s="116"/>
      <c r="X1276" s="116"/>
      <c r="Y1276" s="116"/>
      <c r="Z1276" s="116"/>
    </row>
    <row r="1277" hidden="1">
      <c r="A1277" s="126" t="s">
        <v>822</v>
      </c>
      <c r="B1277" s="194" t="s">
        <v>652</v>
      </c>
      <c r="C1277" s="196" t="s">
        <v>689</v>
      </c>
      <c r="D1277" s="149" t="s">
        <v>797</v>
      </c>
      <c r="E1277" s="149" t="s">
        <v>106</v>
      </c>
      <c r="F1277" s="149" t="s">
        <v>955</v>
      </c>
      <c r="G1277" s="149"/>
      <c r="H1277" s="149"/>
      <c r="I1277" s="149"/>
      <c r="J1277" s="149"/>
      <c r="K1277" s="128">
        <f>$M$1268*'Electricity EFs'!B10</f>
        <v>0.002917503835</v>
      </c>
      <c r="L1277" s="149"/>
      <c r="M1277" s="149"/>
      <c r="N1277" s="149"/>
      <c r="O1277" s="188"/>
      <c r="P1277" s="193"/>
      <c r="Q1277" s="116"/>
      <c r="R1277" s="116"/>
      <c r="S1277" s="116"/>
      <c r="T1277" s="116"/>
      <c r="U1277" s="116"/>
      <c r="V1277" s="116"/>
      <c r="W1277" s="116"/>
      <c r="X1277" s="116"/>
      <c r="Y1277" s="116"/>
      <c r="Z1277" s="116"/>
    </row>
    <row r="1278" hidden="1">
      <c r="A1278" s="126" t="s">
        <v>823</v>
      </c>
      <c r="B1278" s="194" t="s">
        <v>652</v>
      </c>
      <c r="C1278" s="196" t="s">
        <v>689</v>
      </c>
      <c r="D1278" s="149" t="s">
        <v>797</v>
      </c>
      <c r="E1278" s="149" t="s">
        <v>106</v>
      </c>
      <c r="F1278" s="149" t="s">
        <v>955</v>
      </c>
      <c r="G1278" s="149"/>
      <c r="H1278" s="149"/>
      <c r="I1278" s="149"/>
      <c r="J1278" s="149"/>
      <c r="K1278" s="128">
        <f>$M$1268*'Electricity EFs'!B11</f>
        <v>0.001826222956</v>
      </c>
      <c r="L1278" s="149"/>
      <c r="M1278" s="149"/>
      <c r="N1278" s="149"/>
      <c r="O1278" s="188"/>
      <c r="P1278" s="193"/>
      <c r="Q1278" s="116"/>
      <c r="R1278" s="116"/>
      <c r="S1278" s="116"/>
      <c r="T1278" s="116"/>
      <c r="U1278" s="116"/>
      <c r="V1278" s="116"/>
      <c r="W1278" s="116"/>
      <c r="X1278" s="116"/>
      <c r="Y1278" s="116"/>
      <c r="Z1278" s="116"/>
    </row>
    <row r="1279" hidden="1">
      <c r="A1279" s="126" t="s">
        <v>142</v>
      </c>
      <c r="B1279" s="194" t="s">
        <v>652</v>
      </c>
      <c r="C1279" s="196" t="s">
        <v>689</v>
      </c>
      <c r="D1279" s="149" t="s">
        <v>797</v>
      </c>
      <c r="E1279" s="149" t="s">
        <v>106</v>
      </c>
      <c r="F1279" s="149" t="s">
        <v>955</v>
      </c>
      <c r="G1279" s="149"/>
      <c r="H1279" s="149"/>
      <c r="I1279" s="149"/>
      <c r="J1279" s="149"/>
      <c r="K1279" s="128">
        <f>$M$1268*'Electricity EFs'!B12</f>
        <v>0.005443069413</v>
      </c>
      <c r="L1279" s="149"/>
      <c r="M1279" s="149"/>
      <c r="N1279" s="149"/>
      <c r="O1279" s="188"/>
      <c r="P1279" s="193"/>
      <c r="Q1279" s="116"/>
      <c r="R1279" s="116"/>
      <c r="S1279" s="116"/>
      <c r="T1279" s="116"/>
      <c r="U1279" s="116"/>
      <c r="V1279" s="116"/>
      <c r="W1279" s="116"/>
      <c r="X1279" s="116"/>
      <c r="Y1279" s="116"/>
      <c r="Z1279" s="116"/>
    </row>
    <row r="1280" hidden="1">
      <c r="A1280" s="126" t="s">
        <v>824</v>
      </c>
      <c r="B1280" s="194" t="s">
        <v>652</v>
      </c>
      <c r="C1280" s="196" t="s">
        <v>689</v>
      </c>
      <c r="D1280" s="149" t="s">
        <v>797</v>
      </c>
      <c r="E1280" s="149" t="s">
        <v>106</v>
      </c>
      <c r="F1280" s="149" t="s">
        <v>955</v>
      </c>
      <c r="G1280" s="149"/>
      <c r="H1280" s="149"/>
      <c r="I1280" s="149"/>
      <c r="J1280" s="149"/>
      <c r="K1280" s="128">
        <f>$M$1268*'Electricity EFs'!B13</f>
        <v>0.001061965048</v>
      </c>
      <c r="L1280" s="149"/>
      <c r="M1280" s="149"/>
      <c r="N1280" s="149"/>
      <c r="O1280" s="188"/>
      <c r="P1280" s="193"/>
      <c r="Q1280" s="116"/>
      <c r="R1280" s="116"/>
      <c r="S1280" s="116"/>
      <c r="T1280" s="116"/>
      <c r="U1280" s="116"/>
      <c r="V1280" s="116"/>
      <c r="W1280" s="116"/>
      <c r="X1280" s="116"/>
      <c r="Y1280" s="116"/>
      <c r="Z1280" s="116"/>
    </row>
    <row r="1281" hidden="1">
      <c r="A1281" s="126" t="s">
        <v>13</v>
      </c>
      <c r="B1281" s="194" t="s">
        <v>652</v>
      </c>
      <c r="C1281" s="196" t="s">
        <v>689</v>
      </c>
      <c r="D1281" s="149" t="s">
        <v>797</v>
      </c>
      <c r="E1281" s="149" t="s">
        <v>106</v>
      </c>
      <c r="F1281" s="149" t="s">
        <v>955</v>
      </c>
      <c r="G1281" s="149"/>
      <c r="H1281" s="149"/>
      <c r="I1281" s="149"/>
      <c r="J1281" s="149"/>
      <c r="K1281" s="128">
        <f>$M$1268*'Electricity EFs'!B14</f>
        <v>0.003898136131</v>
      </c>
      <c r="L1281" s="149"/>
      <c r="M1281" s="149"/>
      <c r="N1281" s="149"/>
      <c r="O1281" s="188"/>
      <c r="P1281" s="193"/>
      <c r="Q1281" s="116"/>
      <c r="R1281" s="116"/>
      <c r="S1281" s="116"/>
      <c r="T1281" s="116"/>
      <c r="U1281" s="116"/>
      <c r="V1281" s="116"/>
      <c r="W1281" s="116"/>
      <c r="X1281" s="116"/>
      <c r="Y1281" s="116"/>
      <c r="Z1281" s="116"/>
    </row>
    <row r="1282" hidden="1">
      <c r="A1282" s="149" t="s">
        <v>1070</v>
      </c>
      <c r="B1282" s="194" t="s">
        <v>652</v>
      </c>
      <c r="C1282" s="196" t="s">
        <v>692</v>
      </c>
      <c r="D1282" s="149" t="s">
        <v>797</v>
      </c>
      <c r="E1282" s="149" t="s">
        <v>106</v>
      </c>
      <c r="F1282" s="149" t="s">
        <v>955</v>
      </c>
      <c r="G1282" s="149" t="s">
        <v>1071</v>
      </c>
      <c r="H1282" s="149">
        <v>1.45</v>
      </c>
      <c r="I1282" s="149" t="s">
        <v>1072</v>
      </c>
      <c r="J1282" s="184" t="s">
        <v>1073</v>
      </c>
      <c r="K1282" s="143"/>
      <c r="L1282" s="149"/>
      <c r="M1282" s="149">
        <f>(0.0199*0.277777778)/1.46</f>
        <v>0.003786149166</v>
      </c>
      <c r="N1282" s="149" t="s">
        <v>991</v>
      </c>
      <c r="O1282" s="188" t="s">
        <v>1086</v>
      </c>
      <c r="P1282" s="193" t="s">
        <v>905</v>
      </c>
      <c r="Q1282" s="116"/>
      <c r="R1282" s="116"/>
      <c r="S1282" s="116"/>
      <c r="T1282" s="116"/>
      <c r="U1282" s="116"/>
      <c r="V1282" s="116"/>
      <c r="W1282" s="116"/>
      <c r="X1282" s="116"/>
      <c r="Y1282" s="116"/>
      <c r="Z1282" s="116"/>
    </row>
    <row r="1283" hidden="1">
      <c r="A1283" s="126" t="s">
        <v>98</v>
      </c>
      <c r="B1283" s="194" t="s">
        <v>652</v>
      </c>
      <c r="C1283" s="196" t="s">
        <v>692</v>
      </c>
      <c r="D1283" s="149" t="s">
        <v>797</v>
      </c>
      <c r="E1283" s="149" t="s">
        <v>106</v>
      </c>
      <c r="F1283" s="149" t="s">
        <v>955</v>
      </c>
      <c r="G1283" s="149"/>
      <c r="H1283" s="149"/>
      <c r="I1283" s="149"/>
      <c r="J1283" s="149"/>
      <c r="K1283" s="128">
        <f>$M$1282*'Electricity EFs'!B2</f>
        <v>0.003163302407</v>
      </c>
      <c r="L1283" s="149"/>
      <c r="M1283" s="149"/>
      <c r="N1283" s="149"/>
      <c r="O1283" s="188"/>
      <c r="P1283" s="193"/>
      <c r="Q1283" s="116"/>
      <c r="R1283" s="116"/>
      <c r="S1283" s="116"/>
      <c r="T1283" s="116"/>
      <c r="U1283" s="116"/>
      <c r="V1283" s="116"/>
      <c r="W1283" s="116"/>
      <c r="X1283" s="116"/>
      <c r="Y1283" s="116"/>
      <c r="Z1283" s="116"/>
    </row>
    <row r="1284" hidden="1">
      <c r="A1284" s="126" t="s">
        <v>816</v>
      </c>
      <c r="B1284" s="194" t="s">
        <v>652</v>
      </c>
      <c r="C1284" s="196" t="s">
        <v>692</v>
      </c>
      <c r="D1284" s="149" t="s">
        <v>797</v>
      </c>
      <c r="E1284" s="149" t="s">
        <v>106</v>
      </c>
      <c r="F1284" s="149" t="s">
        <v>955</v>
      </c>
      <c r="G1284" s="149"/>
      <c r="H1284" s="149"/>
      <c r="I1284" s="149"/>
      <c r="J1284" s="149"/>
      <c r="K1284" s="128">
        <f>$M$1282*'Electricity EFs'!B3</f>
        <v>0.002382554139</v>
      </c>
      <c r="L1284" s="149"/>
      <c r="M1284" s="149"/>
      <c r="N1284" s="149"/>
      <c r="O1284" s="188"/>
      <c r="P1284" s="193"/>
      <c r="Q1284" s="116"/>
      <c r="R1284" s="116"/>
      <c r="S1284" s="116"/>
      <c r="T1284" s="116"/>
      <c r="U1284" s="116"/>
      <c r="V1284" s="116"/>
      <c r="W1284" s="116"/>
      <c r="X1284" s="116"/>
      <c r="Y1284" s="116"/>
      <c r="Z1284" s="116"/>
    </row>
    <row r="1285" hidden="1">
      <c r="A1285" s="126" t="s">
        <v>28</v>
      </c>
      <c r="B1285" s="194" t="s">
        <v>652</v>
      </c>
      <c r="C1285" s="196" t="s">
        <v>692</v>
      </c>
      <c r="D1285" s="149" t="s">
        <v>797</v>
      </c>
      <c r="E1285" s="149" t="s">
        <v>106</v>
      </c>
      <c r="F1285" s="149" t="s">
        <v>955</v>
      </c>
      <c r="G1285" s="149"/>
      <c r="H1285" s="149"/>
      <c r="I1285" s="149"/>
      <c r="J1285" s="149"/>
      <c r="K1285" s="128">
        <f>$M$1282*'Electricity EFs'!B4</f>
        <v>0.00256298011</v>
      </c>
      <c r="L1285" s="149"/>
      <c r="M1285" s="149"/>
      <c r="N1285" s="149"/>
      <c r="O1285" s="188"/>
      <c r="P1285" s="193"/>
      <c r="Q1285" s="116"/>
      <c r="R1285" s="116"/>
      <c r="S1285" s="116"/>
      <c r="T1285" s="116"/>
      <c r="U1285" s="116"/>
      <c r="V1285" s="116"/>
      <c r="W1285" s="116"/>
      <c r="X1285" s="116"/>
      <c r="Y1285" s="116"/>
      <c r="Z1285" s="116"/>
    </row>
    <row r="1286" hidden="1">
      <c r="A1286" s="126" t="s">
        <v>817</v>
      </c>
      <c r="B1286" s="194" t="s">
        <v>652</v>
      </c>
      <c r="C1286" s="196" t="s">
        <v>692</v>
      </c>
      <c r="D1286" s="149" t="s">
        <v>797</v>
      </c>
      <c r="E1286" s="149" t="s">
        <v>106</v>
      </c>
      <c r="F1286" s="149" t="s">
        <v>955</v>
      </c>
      <c r="G1286" s="149"/>
      <c r="H1286" s="149"/>
      <c r="I1286" s="149"/>
      <c r="J1286" s="149"/>
      <c r="K1286" s="128">
        <f>$M$1282*'Electricity EFs'!B5</f>
        <v>0.002505919054</v>
      </c>
      <c r="L1286" s="149"/>
      <c r="M1286" s="149"/>
      <c r="N1286" s="149"/>
      <c r="O1286" s="188"/>
      <c r="P1286" s="193"/>
      <c r="Q1286" s="116"/>
      <c r="R1286" s="116"/>
      <c r="S1286" s="116"/>
      <c r="T1286" s="116"/>
      <c r="U1286" s="116"/>
      <c r="V1286" s="116"/>
      <c r="W1286" s="116"/>
      <c r="X1286" s="116"/>
      <c r="Y1286" s="116"/>
      <c r="Z1286" s="116"/>
    </row>
    <row r="1287" hidden="1">
      <c r="A1287" s="126" t="s">
        <v>818</v>
      </c>
      <c r="B1287" s="194" t="s">
        <v>652</v>
      </c>
      <c r="C1287" s="196" t="s">
        <v>692</v>
      </c>
      <c r="D1287" s="149" t="s">
        <v>797</v>
      </c>
      <c r="E1287" s="149" t="s">
        <v>106</v>
      </c>
      <c r="F1287" s="149" t="s">
        <v>955</v>
      </c>
      <c r="G1287" s="149"/>
      <c r="H1287" s="149"/>
      <c r="I1287" s="149"/>
      <c r="J1287" s="149"/>
      <c r="K1287" s="128">
        <f>$M$1282*'Electricity EFs'!B6</f>
        <v>0.0002916008888</v>
      </c>
      <c r="L1287" s="149"/>
      <c r="M1287" s="149"/>
      <c r="N1287" s="149"/>
      <c r="O1287" s="188"/>
      <c r="P1287" s="193"/>
      <c r="Q1287" s="116"/>
      <c r="R1287" s="116"/>
      <c r="S1287" s="116"/>
      <c r="T1287" s="116"/>
      <c r="U1287" s="116"/>
      <c r="V1287" s="116"/>
      <c r="W1287" s="116"/>
      <c r="X1287" s="116"/>
      <c r="Y1287" s="116"/>
      <c r="Z1287" s="116"/>
    </row>
    <row r="1288" hidden="1">
      <c r="A1288" s="126" t="s">
        <v>819</v>
      </c>
      <c r="B1288" s="194" t="s">
        <v>652</v>
      </c>
      <c r="C1288" s="196" t="s">
        <v>692</v>
      </c>
      <c r="D1288" s="149" t="s">
        <v>797</v>
      </c>
      <c r="E1288" s="149" t="s">
        <v>106</v>
      </c>
      <c r="F1288" s="149" t="s">
        <v>955</v>
      </c>
      <c r="G1288" s="149"/>
      <c r="H1288" s="149"/>
      <c r="I1288" s="149"/>
      <c r="J1288" s="149"/>
      <c r="K1288" s="128">
        <f>$M$1282*'Electricity EFs'!B7</f>
        <v>0.001674606782</v>
      </c>
      <c r="L1288" s="149"/>
      <c r="M1288" s="149"/>
      <c r="N1288" s="149"/>
      <c r="O1288" s="188"/>
      <c r="P1288" s="193"/>
      <c r="Q1288" s="116"/>
      <c r="R1288" s="116"/>
      <c r="S1288" s="116"/>
      <c r="T1288" s="116"/>
      <c r="U1288" s="116"/>
      <c r="V1288" s="116"/>
      <c r="W1288" s="116"/>
      <c r="X1288" s="116"/>
      <c r="Y1288" s="116"/>
      <c r="Z1288" s="116"/>
    </row>
    <row r="1289" hidden="1">
      <c r="A1289" s="126" t="s">
        <v>820</v>
      </c>
      <c r="B1289" s="194" t="s">
        <v>652</v>
      </c>
      <c r="C1289" s="196" t="s">
        <v>692</v>
      </c>
      <c r="D1289" s="149" t="s">
        <v>797</v>
      </c>
      <c r="E1289" s="149" t="s">
        <v>106</v>
      </c>
      <c r="F1289" s="149" t="s">
        <v>955</v>
      </c>
      <c r="G1289" s="149"/>
      <c r="H1289" s="149"/>
      <c r="I1289" s="149"/>
      <c r="J1289" s="149"/>
      <c r="K1289" s="128">
        <f>$M$1282*'Electricity EFs'!B8</f>
        <v>0.003635398994</v>
      </c>
      <c r="L1289" s="149"/>
      <c r="M1289" s="149"/>
      <c r="N1289" s="149"/>
      <c r="O1289" s="188"/>
      <c r="P1289" s="193"/>
      <c r="Q1289" s="116"/>
      <c r="R1289" s="116"/>
      <c r="S1289" s="116"/>
      <c r="T1289" s="116"/>
      <c r="U1289" s="116"/>
      <c r="V1289" s="116"/>
      <c r="W1289" s="116"/>
      <c r="X1289" s="116"/>
      <c r="Y1289" s="116"/>
      <c r="Z1289" s="116"/>
    </row>
    <row r="1290" hidden="1">
      <c r="A1290" s="126" t="s">
        <v>821</v>
      </c>
      <c r="B1290" s="194" t="s">
        <v>652</v>
      </c>
      <c r="C1290" s="196" t="s">
        <v>692</v>
      </c>
      <c r="D1290" s="149" t="s">
        <v>797</v>
      </c>
      <c r="E1290" s="149" t="s">
        <v>106</v>
      </c>
      <c r="F1290" s="149" t="s">
        <v>955</v>
      </c>
      <c r="G1290" s="149"/>
      <c r="H1290" s="149"/>
      <c r="I1290" s="149"/>
      <c r="J1290" s="149"/>
      <c r="K1290" s="128">
        <f>$M$1282*'Electricity EFs'!B9</f>
        <v>0.0007644632078</v>
      </c>
      <c r="L1290" s="149"/>
      <c r="M1290" s="149"/>
      <c r="N1290" s="149"/>
      <c r="O1290" s="188"/>
      <c r="P1290" s="193"/>
      <c r="Q1290" s="116"/>
      <c r="R1290" s="116"/>
      <c r="S1290" s="116"/>
      <c r="T1290" s="116"/>
      <c r="U1290" s="116"/>
      <c r="V1290" s="116"/>
      <c r="W1290" s="116"/>
      <c r="X1290" s="116"/>
      <c r="Y1290" s="116"/>
      <c r="Z1290" s="116"/>
    </row>
    <row r="1291" hidden="1">
      <c r="A1291" s="126" t="s">
        <v>822</v>
      </c>
      <c r="B1291" s="194" t="s">
        <v>652</v>
      </c>
      <c r="C1291" s="196" t="s">
        <v>692</v>
      </c>
      <c r="D1291" s="149" t="s">
        <v>797</v>
      </c>
      <c r="E1291" s="149" t="s">
        <v>106</v>
      </c>
      <c r="F1291" s="149" t="s">
        <v>955</v>
      </c>
      <c r="G1291" s="149"/>
      <c r="H1291" s="149"/>
      <c r="I1291" s="149"/>
      <c r="J1291" s="149"/>
      <c r="K1291" s="128">
        <f>$M$1282*'Electricity EFs'!B10</f>
        <v>0.002917503835</v>
      </c>
      <c r="L1291" s="149"/>
      <c r="M1291" s="149"/>
      <c r="N1291" s="149"/>
      <c r="O1291" s="188"/>
      <c r="P1291" s="193"/>
      <c r="Q1291" s="116"/>
      <c r="R1291" s="116"/>
      <c r="S1291" s="116"/>
      <c r="T1291" s="116"/>
      <c r="U1291" s="116"/>
      <c r="V1291" s="116"/>
      <c r="W1291" s="116"/>
      <c r="X1291" s="116"/>
      <c r="Y1291" s="116"/>
      <c r="Z1291" s="116"/>
    </row>
    <row r="1292" hidden="1">
      <c r="A1292" s="126" t="s">
        <v>823</v>
      </c>
      <c r="B1292" s="194" t="s">
        <v>652</v>
      </c>
      <c r="C1292" s="196" t="s">
        <v>692</v>
      </c>
      <c r="D1292" s="149" t="s">
        <v>797</v>
      </c>
      <c r="E1292" s="149" t="s">
        <v>106</v>
      </c>
      <c r="F1292" s="149" t="s">
        <v>955</v>
      </c>
      <c r="G1292" s="149"/>
      <c r="H1292" s="149"/>
      <c r="I1292" s="149"/>
      <c r="J1292" s="149"/>
      <c r="K1292" s="128">
        <f>$M$1282*'Electricity EFs'!B11</f>
        <v>0.001826222956</v>
      </c>
      <c r="L1292" s="149"/>
      <c r="M1292" s="149"/>
      <c r="N1292" s="149"/>
      <c r="O1292" s="188"/>
      <c r="P1292" s="193"/>
      <c r="Q1292" s="116"/>
      <c r="R1292" s="116"/>
      <c r="S1292" s="116"/>
      <c r="T1292" s="116"/>
      <c r="U1292" s="116"/>
      <c r="V1292" s="116"/>
      <c r="W1292" s="116"/>
      <c r="X1292" s="116"/>
      <c r="Y1292" s="116"/>
      <c r="Z1292" s="116"/>
    </row>
    <row r="1293" hidden="1">
      <c r="A1293" s="126" t="s">
        <v>142</v>
      </c>
      <c r="B1293" s="194" t="s">
        <v>652</v>
      </c>
      <c r="C1293" s="196" t="s">
        <v>692</v>
      </c>
      <c r="D1293" s="149" t="s">
        <v>797</v>
      </c>
      <c r="E1293" s="149" t="s">
        <v>106</v>
      </c>
      <c r="F1293" s="149" t="s">
        <v>955</v>
      </c>
      <c r="G1293" s="149"/>
      <c r="H1293" s="149"/>
      <c r="I1293" s="149"/>
      <c r="J1293" s="149"/>
      <c r="K1293" s="128">
        <f>$M$1282*'Electricity EFs'!B12</f>
        <v>0.005443069413</v>
      </c>
      <c r="L1293" s="149"/>
      <c r="M1293" s="149"/>
      <c r="N1293" s="149"/>
      <c r="O1293" s="188"/>
      <c r="P1293" s="193"/>
      <c r="Q1293" s="116"/>
      <c r="R1293" s="116"/>
      <c r="S1293" s="116"/>
      <c r="T1293" s="116"/>
      <c r="U1293" s="116"/>
      <c r="V1293" s="116"/>
      <c r="W1293" s="116"/>
      <c r="X1293" s="116"/>
      <c r="Y1293" s="116"/>
      <c r="Z1293" s="116"/>
    </row>
    <row r="1294" hidden="1">
      <c r="A1294" s="126" t="s">
        <v>824</v>
      </c>
      <c r="B1294" s="194" t="s">
        <v>652</v>
      </c>
      <c r="C1294" s="196" t="s">
        <v>692</v>
      </c>
      <c r="D1294" s="149" t="s">
        <v>797</v>
      </c>
      <c r="E1294" s="149" t="s">
        <v>106</v>
      </c>
      <c r="F1294" s="149" t="s">
        <v>955</v>
      </c>
      <c r="G1294" s="149"/>
      <c r="H1294" s="149"/>
      <c r="I1294" s="149"/>
      <c r="J1294" s="149"/>
      <c r="K1294" s="128">
        <f>$M$1282*'Electricity EFs'!B13</f>
        <v>0.001061965048</v>
      </c>
      <c r="L1294" s="149"/>
      <c r="M1294" s="149"/>
      <c r="N1294" s="149"/>
      <c r="O1294" s="188"/>
      <c r="P1294" s="193"/>
      <c r="Q1294" s="116"/>
      <c r="R1294" s="116"/>
      <c r="S1294" s="116"/>
      <c r="T1294" s="116"/>
      <c r="U1294" s="116"/>
      <c r="V1294" s="116"/>
      <c r="W1294" s="116"/>
      <c r="X1294" s="116"/>
      <c r="Y1294" s="116"/>
      <c r="Z1294" s="116"/>
    </row>
    <row r="1295" hidden="1">
      <c r="A1295" s="126" t="s">
        <v>13</v>
      </c>
      <c r="B1295" s="194" t="s">
        <v>652</v>
      </c>
      <c r="C1295" s="196" t="s">
        <v>692</v>
      </c>
      <c r="D1295" s="149" t="s">
        <v>797</v>
      </c>
      <c r="E1295" s="149" t="s">
        <v>106</v>
      </c>
      <c r="F1295" s="149" t="s">
        <v>955</v>
      </c>
      <c r="G1295" s="149"/>
      <c r="H1295" s="149"/>
      <c r="I1295" s="149"/>
      <c r="J1295" s="149"/>
      <c r="K1295" s="128">
        <f>$M$1282*'Electricity EFs'!B14</f>
        <v>0.003898136131</v>
      </c>
      <c r="L1295" s="149"/>
      <c r="M1295" s="149"/>
      <c r="N1295" s="149"/>
      <c r="O1295" s="188"/>
      <c r="P1295" s="193"/>
      <c r="Q1295" s="116"/>
      <c r="R1295" s="116"/>
      <c r="S1295" s="116"/>
      <c r="T1295" s="116"/>
      <c r="U1295" s="116"/>
      <c r="V1295" s="116"/>
      <c r="W1295" s="116"/>
      <c r="X1295" s="116"/>
      <c r="Y1295" s="116"/>
      <c r="Z1295" s="116"/>
    </row>
    <row r="1296" hidden="1">
      <c r="A1296" s="149" t="s">
        <v>1070</v>
      </c>
      <c r="B1296" s="194" t="s">
        <v>652</v>
      </c>
      <c r="C1296" s="196" t="s">
        <v>698</v>
      </c>
      <c r="D1296" s="149" t="s">
        <v>797</v>
      </c>
      <c r="E1296" s="149" t="s">
        <v>106</v>
      </c>
      <c r="F1296" s="149" t="s">
        <v>955</v>
      </c>
      <c r="G1296" s="149" t="s">
        <v>1071</v>
      </c>
      <c r="H1296" s="149">
        <v>1.45</v>
      </c>
      <c r="I1296" s="149" t="s">
        <v>1072</v>
      </c>
      <c r="J1296" s="184" t="s">
        <v>1073</v>
      </c>
      <c r="K1296" s="143"/>
      <c r="L1296" s="149"/>
      <c r="M1296" s="149">
        <f>(0.0199*0.277777778)/1.46</f>
        <v>0.003786149166</v>
      </c>
      <c r="N1296" s="149" t="s">
        <v>991</v>
      </c>
      <c r="O1296" s="188" t="s">
        <v>1087</v>
      </c>
      <c r="P1296" s="193" t="s">
        <v>905</v>
      </c>
      <c r="Q1296" s="116"/>
      <c r="R1296" s="116"/>
      <c r="S1296" s="116"/>
      <c r="T1296" s="116"/>
      <c r="U1296" s="116"/>
      <c r="V1296" s="116"/>
      <c r="W1296" s="116"/>
      <c r="X1296" s="116"/>
      <c r="Y1296" s="116"/>
      <c r="Z1296" s="116"/>
    </row>
    <row r="1297" hidden="1">
      <c r="A1297" s="126" t="s">
        <v>98</v>
      </c>
      <c r="B1297" s="194" t="s">
        <v>652</v>
      </c>
      <c r="C1297" s="196" t="s">
        <v>698</v>
      </c>
      <c r="D1297" s="149" t="s">
        <v>797</v>
      </c>
      <c r="E1297" s="149" t="s">
        <v>106</v>
      </c>
      <c r="F1297" s="149" t="s">
        <v>955</v>
      </c>
      <c r="G1297" s="197"/>
      <c r="H1297" s="198"/>
      <c r="I1297" s="198"/>
      <c r="J1297" s="199"/>
      <c r="K1297" s="128">
        <f>$M$1296*'Electricity EFs'!B2</f>
        <v>0.003163302407</v>
      </c>
      <c r="L1297" s="200"/>
      <c r="M1297" s="200"/>
      <c r="N1297" s="200"/>
      <c r="O1297" s="188"/>
      <c r="P1297" s="193"/>
      <c r="Q1297" s="116"/>
      <c r="R1297" s="116"/>
      <c r="S1297" s="116"/>
      <c r="T1297" s="116"/>
      <c r="U1297" s="116"/>
      <c r="V1297" s="116"/>
      <c r="W1297" s="116"/>
      <c r="X1297" s="116"/>
      <c r="Y1297" s="116"/>
      <c r="Z1297" s="116"/>
    </row>
    <row r="1298" hidden="1">
      <c r="A1298" s="126" t="s">
        <v>816</v>
      </c>
      <c r="B1298" s="194" t="s">
        <v>652</v>
      </c>
      <c r="C1298" s="196" t="s">
        <v>698</v>
      </c>
      <c r="D1298" s="149" t="s">
        <v>797</v>
      </c>
      <c r="E1298" s="149" t="s">
        <v>106</v>
      </c>
      <c r="F1298" s="149" t="s">
        <v>955</v>
      </c>
      <c r="G1298" s="197"/>
      <c r="H1298" s="198"/>
      <c r="I1298" s="198"/>
      <c r="J1298" s="199"/>
      <c r="K1298" s="128">
        <f>$M$1296*'Electricity EFs'!B3</f>
        <v>0.002382554139</v>
      </c>
      <c r="L1298" s="200"/>
      <c r="M1298" s="200"/>
      <c r="N1298" s="200"/>
      <c r="O1298" s="188"/>
      <c r="P1298" s="193"/>
      <c r="Q1298" s="116"/>
      <c r="R1298" s="116"/>
      <c r="S1298" s="116"/>
      <c r="T1298" s="116"/>
      <c r="U1298" s="116"/>
      <c r="V1298" s="116"/>
      <c r="W1298" s="116"/>
      <c r="X1298" s="116"/>
      <c r="Y1298" s="116"/>
      <c r="Z1298" s="116"/>
    </row>
    <row r="1299" hidden="1">
      <c r="A1299" s="126" t="s">
        <v>28</v>
      </c>
      <c r="B1299" s="194" t="s">
        <v>652</v>
      </c>
      <c r="C1299" s="196" t="s">
        <v>698</v>
      </c>
      <c r="D1299" s="149" t="s">
        <v>797</v>
      </c>
      <c r="E1299" s="149" t="s">
        <v>106</v>
      </c>
      <c r="F1299" s="149" t="s">
        <v>955</v>
      </c>
      <c r="G1299" s="197"/>
      <c r="H1299" s="198"/>
      <c r="I1299" s="198"/>
      <c r="J1299" s="199"/>
      <c r="K1299" s="128">
        <f>$M$1296*'Electricity EFs'!B4</f>
        <v>0.00256298011</v>
      </c>
      <c r="L1299" s="200"/>
      <c r="M1299" s="200"/>
      <c r="N1299" s="200"/>
      <c r="O1299" s="188"/>
      <c r="P1299" s="193"/>
      <c r="Q1299" s="116"/>
      <c r="R1299" s="116"/>
      <c r="S1299" s="116"/>
      <c r="T1299" s="116"/>
      <c r="U1299" s="116"/>
      <c r="V1299" s="116"/>
      <c r="W1299" s="116"/>
      <c r="X1299" s="116"/>
      <c r="Y1299" s="116"/>
      <c r="Z1299" s="116"/>
    </row>
    <row r="1300" hidden="1">
      <c r="A1300" s="126" t="s">
        <v>817</v>
      </c>
      <c r="B1300" s="194" t="s">
        <v>652</v>
      </c>
      <c r="C1300" s="196" t="s">
        <v>698</v>
      </c>
      <c r="D1300" s="149" t="s">
        <v>797</v>
      </c>
      <c r="E1300" s="149" t="s">
        <v>106</v>
      </c>
      <c r="F1300" s="149" t="s">
        <v>955</v>
      </c>
      <c r="G1300" s="197"/>
      <c r="H1300" s="198"/>
      <c r="I1300" s="198"/>
      <c r="J1300" s="199"/>
      <c r="K1300" s="128">
        <f>$M$1296*'Electricity EFs'!B5</f>
        <v>0.002505919054</v>
      </c>
      <c r="L1300" s="200"/>
      <c r="M1300" s="200"/>
      <c r="N1300" s="200"/>
      <c r="O1300" s="188"/>
      <c r="P1300" s="193"/>
      <c r="Q1300" s="116"/>
      <c r="R1300" s="116"/>
      <c r="S1300" s="116"/>
      <c r="T1300" s="116"/>
      <c r="U1300" s="116"/>
      <c r="V1300" s="116"/>
      <c r="W1300" s="116"/>
      <c r="X1300" s="116"/>
      <c r="Y1300" s="116"/>
      <c r="Z1300" s="116"/>
    </row>
    <row r="1301" hidden="1">
      <c r="A1301" s="126" t="s">
        <v>818</v>
      </c>
      <c r="B1301" s="194" t="s">
        <v>652</v>
      </c>
      <c r="C1301" s="196" t="s">
        <v>698</v>
      </c>
      <c r="D1301" s="149" t="s">
        <v>797</v>
      </c>
      <c r="E1301" s="149" t="s">
        <v>106</v>
      </c>
      <c r="F1301" s="149" t="s">
        <v>955</v>
      </c>
      <c r="G1301" s="197"/>
      <c r="H1301" s="198"/>
      <c r="I1301" s="198"/>
      <c r="J1301" s="199"/>
      <c r="K1301" s="128">
        <f>$M$1296*'Electricity EFs'!B6</f>
        <v>0.0002916008888</v>
      </c>
      <c r="L1301" s="200"/>
      <c r="M1301" s="200"/>
      <c r="N1301" s="200"/>
      <c r="O1301" s="188"/>
      <c r="P1301" s="193"/>
      <c r="Q1301" s="116"/>
      <c r="R1301" s="116"/>
      <c r="S1301" s="116"/>
      <c r="T1301" s="116"/>
      <c r="U1301" s="116"/>
      <c r="V1301" s="116"/>
      <c r="W1301" s="116"/>
      <c r="X1301" s="116"/>
      <c r="Y1301" s="116"/>
      <c r="Z1301" s="116"/>
    </row>
    <row r="1302" hidden="1">
      <c r="A1302" s="126" t="s">
        <v>819</v>
      </c>
      <c r="B1302" s="194" t="s">
        <v>652</v>
      </c>
      <c r="C1302" s="196" t="s">
        <v>698</v>
      </c>
      <c r="D1302" s="149" t="s">
        <v>797</v>
      </c>
      <c r="E1302" s="149" t="s">
        <v>106</v>
      </c>
      <c r="F1302" s="149" t="s">
        <v>955</v>
      </c>
      <c r="G1302" s="197"/>
      <c r="H1302" s="198"/>
      <c r="I1302" s="198"/>
      <c r="J1302" s="199"/>
      <c r="K1302" s="128">
        <f>$M$1296*'Electricity EFs'!B7</f>
        <v>0.001674606782</v>
      </c>
      <c r="L1302" s="200"/>
      <c r="M1302" s="200"/>
      <c r="N1302" s="200"/>
      <c r="O1302" s="188"/>
      <c r="P1302" s="193"/>
      <c r="Q1302" s="116"/>
      <c r="R1302" s="116"/>
      <c r="S1302" s="116"/>
      <c r="T1302" s="116"/>
      <c r="U1302" s="116"/>
      <c r="V1302" s="116"/>
      <c r="W1302" s="116"/>
      <c r="X1302" s="116"/>
      <c r="Y1302" s="116"/>
      <c r="Z1302" s="116"/>
    </row>
    <row r="1303" hidden="1">
      <c r="A1303" s="126" t="s">
        <v>820</v>
      </c>
      <c r="B1303" s="194" t="s">
        <v>652</v>
      </c>
      <c r="C1303" s="196" t="s">
        <v>698</v>
      </c>
      <c r="D1303" s="149" t="s">
        <v>797</v>
      </c>
      <c r="E1303" s="149" t="s">
        <v>106</v>
      </c>
      <c r="F1303" s="149" t="s">
        <v>955</v>
      </c>
      <c r="G1303" s="197"/>
      <c r="H1303" s="198"/>
      <c r="I1303" s="198"/>
      <c r="J1303" s="199"/>
      <c r="K1303" s="128">
        <f>$M$1296*'Electricity EFs'!B8</f>
        <v>0.003635398994</v>
      </c>
      <c r="L1303" s="200"/>
      <c r="M1303" s="200"/>
      <c r="N1303" s="200"/>
      <c r="O1303" s="188"/>
      <c r="P1303" s="193"/>
      <c r="Q1303" s="116"/>
      <c r="R1303" s="116"/>
      <c r="S1303" s="116"/>
      <c r="T1303" s="116"/>
      <c r="U1303" s="116"/>
      <c r="V1303" s="116"/>
      <c r="W1303" s="116"/>
      <c r="X1303" s="116"/>
      <c r="Y1303" s="116"/>
      <c r="Z1303" s="116"/>
    </row>
    <row r="1304" hidden="1">
      <c r="A1304" s="126" t="s">
        <v>821</v>
      </c>
      <c r="B1304" s="194" t="s">
        <v>652</v>
      </c>
      <c r="C1304" s="196" t="s">
        <v>698</v>
      </c>
      <c r="D1304" s="149" t="s">
        <v>797</v>
      </c>
      <c r="E1304" s="149" t="s">
        <v>106</v>
      </c>
      <c r="F1304" s="149" t="s">
        <v>955</v>
      </c>
      <c r="G1304" s="197"/>
      <c r="H1304" s="198"/>
      <c r="I1304" s="198"/>
      <c r="J1304" s="199"/>
      <c r="K1304" s="128">
        <f>$M$1296*'Electricity EFs'!B9</f>
        <v>0.0007644632078</v>
      </c>
      <c r="L1304" s="200"/>
      <c r="M1304" s="200"/>
      <c r="N1304" s="200"/>
      <c r="O1304" s="188"/>
      <c r="P1304" s="193"/>
      <c r="Q1304" s="116"/>
      <c r="R1304" s="116"/>
      <c r="S1304" s="116"/>
      <c r="T1304" s="116"/>
      <c r="U1304" s="116"/>
      <c r="V1304" s="116"/>
      <c r="W1304" s="116"/>
      <c r="X1304" s="116"/>
      <c r="Y1304" s="116"/>
      <c r="Z1304" s="116"/>
    </row>
    <row r="1305" hidden="1">
      <c r="A1305" s="126" t="s">
        <v>822</v>
      </c>
      <c r="B1305" s="194" t="s">
        <v>652</v>
      </c>
      <c r="C1305" s="196" t="s">
        <v>698</v>
      </c>
      <c r="D1305" s="149" t="s">
        <v>797</v>
      </c>
      <c r="E1305" s="149" t="s">
        <v>106</v>
      </c>
      <c r="F1305" s="149" t="s">
        <v>955</v>
      </c>
      <c r="G1305" s="197"/>
      <c r="H1305" s="198"/>
      <c r="I1305" s="198"/>
      <c r="J1305" s="199"/>
      <c r="K1305" s="128">
        <f>$M$1296*'Electricity EFs'!B10</f>
        <v>0.002917503835</v>
      </c>
      <c r="L1305" s="200"/>
      <c r="M1305" s="200"/>
      <c r="N1305" s="200"/>
      <c r="O1305" s="188"/>
      <c r="P1305" s="193"/>
      <c r="Q1305" s="116"/>
      <c r="R1305" s="116"/>
      <c r="S1305" s="116"/>
      <c r="T1305" s="116"/>
      <c r="U1305" s="116"/>
      <c r="V1305" s="116"/>
      <c r="W1305" s="116"/>
      <c r="X1305" s="116"/>
      <c r="Y1305" s="116"/>
      <c r="Z1305" s="116"/>
    </row>
    <row r="1306" hidden="1">
      <c r="A1306" s="126" t="s">
        <v>823</v>
      </c>
      <c r="B1306" s="194" t="s">
        <v>652</v>
      </c>
      <c r="C1306" s="196" t="s">
        <v>698</v>
      </c>
      <c r="D1306" s="149" t="s">
        <v>797</v>
      </c>
      <c r="E1306" s="149" t="s">
        <v>106</v>
      </c>
      <c r="F1306" s="149" t="s">
        <v>955</v>
      </c>
      <c r="G1306" s="197"/>
      <c r="H1306" s="198"/>
      <c r="I1306" s="198"/>
      <c r="J1306" s="199"/>
      <c r="K1306" s="128">
        <f>$M$1296*'Electricity EFs'!B11</f>
        <v>0.001826222956</v>
      </c>
      <c r="L1306" s="200"/>
      <c r="M1306" s="200"/>
      <c r="N1306" s="200"/>
      <c r="O1306" s="188"/>
      <c r="P1306" s="193"/>
      <c r="Q1306" s="116"/>
      <c r="R1306" s="116"/>
      <c r="S1306" s="116"/>
      <c r="T1306" s="116"/>
      <c r="U1306" s="116"/>
      <c r="V1306" s="116"/>
      <c r="W1306" s="116"/>
      <c r="X1306" s="116"/>
      <c r="Y1306" s="116"/>
      <c r="Z1306" s="116"/>
    </row>
    <row r="1307" hidden="1">
      <c r="A1307" s="126" t="s">
        <v>142</v>
      </c>
      <c r="B1307" s="194" t="s">
        <v>652</v>
      </c>
      <c r="C1307" s="196" t="s">
        <v>698</v>
      </c>
      <c r="D1307" s="149" t="s">
        <v>797</v>
      </c>
      <c r="E1307" s="149" t="s">
        <v>106</v>
      </c>
      <c r="F1307" s="149" t="s">
        <v>955</v>
      </c>
      <c r="G1307" s="197"/>
      <c r="H1307" s="198"/>
      <c r="I1307" s="198"/>
      <c r="J1307" s="199"/>
      <c r="K1307" s="128">
        <f>$M$1296*'Electricity EFs'!B12</f>
        <v>0.005443069413</v>
      </c>
      <c r="L1307" s="200"/>
      <c r="M1307" s="200"/>
      <c r="N1307" s="200"/>
      <c r="O1307" s="188"/>
      <c r="P1307" s="193"/>
      <c r="Q1307" s="116"/>
      <c r="R1307" s="116"/>
      <c r="S1307" s="116"/>
      <c r="T1307" s="116"/>
      <c r="U1307" s="116"/>
      <c r="V1307" s="116"/>
      <c r="W1307" s="116"/>
      <c r="X1307" s="116"/>
      <c r="Y1307" s="116"/>
      <c r="Z1307" s="116"/>
    </row>
    <row r="1308" hidden="1">
      <c r="A1308" s="126" t="s">
        <v>824</v>
      </c>
      <c r="B1308" s="194" t="s">
        <v>652</v>
      </c>
      <c r="C1308" s="196" t="s">
        <v>698</v>
      </c>
      <c r="D1308" s="149" t="s">
        <v>797</v>
      </c>
      <c r="E1308" s="149" t="s">
        <v>106</v>
      </c>
      <c r="F1308" s="149" t="s">
        <v>955</v>
      </c>
      <c r="G1308" s="197"/>
      <c r="H1308" s="198"/>
      <c r="I1308" s="198"/>
      <c r="J1308" s="199"/>
      <c r="K1308" s="128">
        <f>$M$1296*'Electricity EFs'!B13</f>
        <v>0.001061965048</v>
      </c>
      <c r="L1308" s="200"/>
      <c r="M1308" s="200"/>
      <c r="N1308" s="200"/>
      <c r="O1308" s="188"/>
      <c r="P1308" s="193"/>
      <c r="Q1308" s="116"/>
      <c r="R1308" s="116"/>
      <c r="S1308" s="116"/>
      <c r="T1308" s="116"/>
      <c r="U1308" s="116"/>
      <c r="V1308" s="116"/>
      <c r="W1308" s="116"/>
      <c r="X1308" s="116"/>
      <c r="Y1308" s="116"/>
      <c r="Z1308" s="116"/>
    </row>
    <row r="1309" hidden="1">
      <c r="A1309" s="126" t="s">
        <v>13</v>
      </c>
      <c r="B1309" s="194" t="s">
        <v>652</v>
      </c>
      <c r="C1309" s="196" t="s">
        <v>698</v>
      </c>
      <c r="D1309" s="149" t="s">
        <v>797</v>
      </c>
      <c r="E1309" s="149" t="s">
        <v>106</v>
      </c>
      <c r="F1309" s="149" t="s">
        <v>955</v>
      </c>
      <c r="G1309" s="197"/>
      <c r="H1309" s="198"/>
      <c r="I1309" s="198"/>
      <c r="J1309" s="199"/>
      <c r="K1309" s="128">
        <f>$M$1296*'Electricity EFs'!B14</f>
        <v>0.003898136131</v>
      </c>
      <c r="L1309" s="200"/>
      <c r="M1309" s="200"/>
      <c r="N1309" s="200"/>
      <c r="O1309" s="188"/>
      <c r="P1309" s="193"/>
      <c r="Q1309" s="116"/>
      <c r="R1309" s="116"/>
      <c r="S1309" s="116"/>
      <c r="T1309" s="116"/>
      <c r="U1309" s="116"/>
      <c r="V1309" s="116"/>
      <c r="W1309" s="116"/>
      <c r="X1309" s="116"/>
      <c r="Y1309" s="116"/>
      <c r="Z1309" s="116"/>
    </row>
    <row r="1310" hidden="1">
      <c r="A1310" s="198" t="s">
        <v>1088</v>
      </c>
      <c r="B1310" s="201" t="s">
        <v>773</v>
      </c>
      <c r="C1310" s="202" t="s">
        <v>797</v>
      </c>
      <c r="D1310" s="197" t="s">
        <v>1089</v>
      </c>
      <c r="E1310" s="197" t="s">
        <v>106</v>
      </c>
      <c r="F1310" s="197"/>
      <c r="G1310" s="197"/>
      <c r="H1310" s="198">
        <v>1.0</v>
      </c>
      <c r="I1310" s="198" t="s">
        <v>989</v>
      </c>
      <c r="J1310" s="203" t="s">
        <v>1090</v>
      </c>
      <c r="K1310" s="204"/>
      <c r="L1310" s="200"/>
      <c r="M1310" s="200">
        <f>(0.000508+9.54)*0.277777778</f>
        <v>2.650141113</v>
      </c>
      <c r="N1310" s="200" t="s">
        <v>991</v>
      </c>
      <c r="O1310" s="125" t="s">
        <v>1091</v>
      </c>
      <c r="P1310" s="193" t="s">
        <v>905</v>
      </c>
      <c r="Q1310" s="116"/>
      <c r="R1310" s="116"/>
      <c r="S1310" s="116"/>
      <c r="T1310" s="116"/>
      <c r="U1310" s="116"/>
      <c r="V1310" s="116"/>
      <c r="W1310" s="116"/>
      <c r="X1310" s="116"/>
      <c r="Y1310" s="116"/>
      <c r="Z1310" s="116"/>
    </row>
    <row r="1311" hidden="1">
      <c r="A1311" s="198" t="s">
        <v>1092</v>
      </c>
      <c r="B1311" s="205" t="s">
        <v>1093</v>
      </c>
      <c r="C1311" s="206" t="s">
        <v>797</v>
      </c>
      <c r="D1311" s="198" t="s">
        <v>1094</v>
      </c>
      <c r="E1311" s="198" t="s">
        <v>106</v>
      </c>
      <c r="F1311" s="198"/>
      <c r="G1311" s="198"/>
      <c r="H1311" s="198">
        <v>1.0</v>
      </c>
      <c r="I1311" s="198" t="s">
        <v>989</v>
      </c>
      <c r="J1311" s="158" t="s">
        <v>1095</v>
      </c>
      <c r="K1311" s="204"/>
      <c r="L1311" s="200"/>
      <c r="M1311" s="200">
        <f>(14.7*50%)*0.27777778</f>
        <v>2.041666683</v>
      </c>
      <c r="N1311" s="200" t="s">
        <v>1096</v>
      </c>
      <c r="O1311" s="125" t="s">
        <v>1097</v>
      </c>
      <c r="P1311" s="193" t="s">
        <v>905</v>
      </c>
      <c r="Q1311" s="116"/>
      <c r="R1311" s="116"/>
      <c r="S1311" s="116"/>
      <c r="T1311" s="116"/>
      <c r="U1311" s="116"/>
      <c r="V1311" s="116"/>
      <c r="W1311" s="116"/>
      <c r="X1311" s="116"/>
      <c r="Y1311" s="116"/>
      <c r="Z1311" s="116"/>
    </row>
    <row r="1312" hidden="1">
      <c r="A1312" s="116"/>
      <c r="B1312" s="116"/>
      <c r="C1312" s="116"/>
      <c r="D1312" s="116"/>
      <c r="E1312" s="116"/>
      <c r="F1312" s="116"/>
      <c r="G1312" s="116"/>
      <c r="H1312" s="116"/>
      <c r="I1312" s="116"/>
      <c r="J1312" s="116"/>
      <c r="K1312" s="207"/>
      <c r="L1312" s="116"/>
      <c r="M1312" s="116"/>
      <c r="N1312" s="116"/>
      <c r="O1312" s="116"/>
      <c r="P1312" s="116"/>
      <c r="Q1312" s="116"/>
      <c r="R1312" s="116"/>
      <c r="S1312" s="116"/>
      <c r="T1312" s="116"/>
      <c r="U1312" s="116"/>
      <c r="V1312" s="116"/>
      <c r="W1312" s="116"/>
      <c r="X1312" s="116"/>
      <c r="Y1312" s="116"/>
      <c r="Z1312" s="116"/>
    </row>
    <row r="1313" hidden="1">
      <c r="A1313" s="116"/>
      <c r="B1313" s="116"/>
      <c r="C1313" s="116"/>
      <c r="D1313" s="116"/>
      <c r="E1313" s="116"/>
      <c r="F1313" s="116"/>
      <c r="G1313" s="116"/>
      <c r="H1313" s="116"/>
      <c r="I1313" s="116"/>
      <c r="J1313" s="116"/>
      <c r="K1313" s="207"/>
      <c r="L1313" s="116"/>
      <c r="M1313" s="116"/>
      <c r="N1313" s="116"/>
      <c r="O1313" s="116"/>
      <c r="P1313" s="116"/>
      <c r="Q1313" s="116"/>
      <c r="R1313" s="116"/>
      <c r="S1313" s="116"/>
      <c r="T1313" s="116"/>
      <c r="U1313" s="116"/>
      <c r="V1313" s="116"/>
      <c r="W1313" s="116"/>
      <c r="X1313" s="116"/>
      <c r="Y1313" s="116"/>
      <c r="Z1313" s="116"/>
    </row>
    <row r="1314" hidden="1">
      <c r="A1314" s="116"/>
      <c r="B1314" s="116"/>
      <c r="C1314" s="116"/>
      <c r="D1314" s="116"/>
      <c r="E1314" s="116"/>
      <c r="F1314" s="116"/>
      <c r="G1314" s="116"/>
      <c r="H1314" s="116"/>
      <c r="I1314" s="116"/>
      <c r="J1314" s="116"/>
      <c r="K1314" s="207"/>
      <c r="L1314" s="116"/>
      <c r="M1314" s="116"/>
      <c r="N1314" s="116"/>
      <c r="O1314" s="116"/>
      <c r="P1314" s="116"/>
      <c r="Q1314" s="116"/>
      <c r="R1314" s="116"/>
      <c r="S1314" s="116"/>
      <c r="T1314" s="116"/>
      <c r="U1314" s="116"/>
      <c r="V1314" s="116"/>
      <c r="W1314" s="116"/>
      <c r="X1314" s="116"/>
      <c r="Y1314" s="116"/>
      <c r="Z1314" s="116"/>
    </row>
    <row r="1315" hidden="1">
      <c r="A1315" s="116"/>
      <c r="B1315" s="116"/>
      <c r="C1315" s="116"/>
      <c r="D1315" s="116"/>
      <c r="E1315" s="116"/>
      <c r="F1315" s="116"/>
      <c r="G1315" s="116"/>
      <c r="H1315" s="116"/>
      <c r="I1315" s="116"/>
      <c r="J1315" s="116"/>
      <c r="K1315" s="207"/>
      <c r="L1315" s="116"/>
      <c r="M1315" s="116"/>
      <c r="N1315" s="116"/>
      <c r="O1315" s="116"/>
      <c r="P1315" s="116"/>
      <c r="Q1315" s="116"/>
      <c r="R1315" s="116"/>
      <c r="S1315" s="116"/>
      <c r="T1315" s="116"/>
      <c r="U1315" s="116"/>
      <c r="V1315" s="116"/>
      <c r="W1315" s="116"/>
      <c r="X1315" s="116"/>
      <c r="Y1315" s="116"/>
      <c r="Z1315" s="116"/>
    </row>
    <row r="1316" hidden="1">
      <c r="A1316" s="116"/>
      <c r="B1316" s="116"/>
      <c r="C1316" s="116"/>
      <c r="D1316" s="116"/>
      <c r="E1316" s="116"/>
      <c r="F1316" s="116"/>
      <c r="G1316" s="116"/>
      <c r="H1316" s="116"/>
      <c r="I1316" s="116"/>
      <c r="J1316" s="116"/>
      <c r="K1316" s="207"/>
      <c r="L1316" s="116"/>
      <c r="M1316" s="116"/>
      <c r="N1316" s="116"/>
      <c r="O1316" s="116"/>
      <c r="P1316" s="116"/>
      <c r="Q1316" s="116"/>
      <c r="R1316" s="116"/>
      <c r="S1316" s="116"/>
      <c r="T1316" s="116"/>
      <c r="U1316" s="116"/>
      <c r="V1316" s="116"/>
      <c r="W1316" s="116"/>
      <c r="X1316" s="116"/>
      <c r="Y1316" s="116"/>
      <c r="Z1316" s="116"/>
    </row>
    <row r="1317" hidden="1">
      <c r="A1317" s="116"/>
      <c r="B1317" s="116"/>
      <c r="C1317" s="116"/>
      <c r="D1317" s="116"/>
      <c r="E1317" s="116"/>
      <c r="F1317" s="116"/>
      <c r="G1317" s="116"/>
      <c r="H1317" s="116"/>
      <c r="I1317" s="116"/>
      <c r="J1317" s="116"/>
      <c r="K1317" s="207"/>
      <c r="L1317" s="116"/>
      <c r="M1317" s="116"/>
      <c r="N1317" s="116"/>
      <c r="O1317" s="116"/>
      <c r="P1317" s="116"/>
      <c r="Q1317" s="116"/>
      <c r="R1317" s="116"/>
      <c r="S1317" s="116"/>
      <c r="T1317" s="116"/>
      <c r="U1317" s="116"/>
      <c r="V1317" s="116"/>
      <c r="W1317" s="116"/>
      <c r="X1317" s="116"/>
      <c r="Y1317" s="116"/>
      <c r="Z1317" s="116"/>
    </row>
    <row r="1318" hidden="1">
      <c r="A1318" s="116"/>
      <c r="B1318" s="116"/>
      <c r="C1318" s="116"/>
      <c r="D1318" s="116"/>
      <c r="E1318" s="116"/>
      <c r="F1318" s="116"/>
      <c r="G1318" s="116"/>
      <c r="H1318" s="116"/>
      <c r="I1318" s="116"/>
      <c r="J1318" s="116"/>
      <c r="K1318" s="207"/>
      <c r="L1318" s="116"/>
      <c r="M1318" s="116"/>
      <c r="N1318" s="116"/>
      <c r="O1318" s="116"/>
      <c r="P1318" s="116"/>
      <c r="Q1318" s="116"/>
      <c r="R1318" s="116"/>
      <c r="S1318" s="116"/>
      <c r="T1318" s="116"/>
      <c r="U1318" s="116"/>
      <c r="V1318" s="116"/>
      <c r="W1318" s="116"/>
      <c r="X1318" s="116"/>
      <c r="Y1318" s="116"/>
      <c r="Z1318" s="116"/>
    </row>
    <row r="1319" hidden="1">
      <c r="A1319" s="116"/>
      <c r="B1319" s="116"/>
      <c r="C1319" s="116"/>
      <c r="D1319" s="116"/>
      <c r="E1319" s="116"/>
      <c r="F1319" s="116"/>
      <c r="G1319" s="116"/>
      <c r="H1319" s="116"/>
      <c r="I1319" s="116"/>
      <c r="J1319" s="116"/>
      <c r="K1319" s="207"/>
      <c r="L1319" s="116"/>
      <c r="M1319" s="116"/>
      <c r="N1319" s="116"/>
      <c r="O1319" s="116"/>
      <c r="P1319" s="116"/>
      <c r="Q1319" s="116"/>
      <c r="R1319" s="116"/>
      <c r="S1319" s="116"/>
      <c r="T1319" s="116"/>
      <c r="U1319" s="116"/>
      <c r="V1319" s="116"/>
      <c r="W1319" s="116"/>
      <c r="X1319" s="116"/>
      <c r="Y1319" s="116"/>
      <c r="Z1319" s="116"/>
    </row>
    <row r="1320" hidden="1">
      <c r="A1320" s="116"/>
      <c r="B1320" s="116"/>
      <c r="C1320" s="116"/>
      <c r="D1320" s="116"/>
      <c r="E1320" s="116"/>
      <c r="F1320" s="116"/>
      <c r="G1320" s="116"/>
      <c r="H1320" s="116"/>
      <c r="I1320" s="116"/>
      <c r="J1320" s="116"/>
      <c r="K1320" s="207"/>
      <c r="L1320" s="116"/>
      <c r="M1320" s="116"/>
      <c r="N1320" s="116"/>
      <c r="O1320" s="116"/>
      <c r="P1320" s="116"/>
      <c r="Q1320" s="116"/>
      <c r="R1320" s="116"/>
      <c r="S1320" s="116"/>
      <c r="T1320" s="116"/>
      <c r="U1320" s="116"/>
      <c r="V1320" s="116"/>
      <c r="W1320" s="116"/>
      <c r="X1320" s="116"/>
      <c r="Y1320" s="116"/>
      <c r="Z1320" s="116"/>
    </row>
    <row r="1321" hidden="1">
      <c r="A1321" s="116"/>
      <c r="B1321" s="116"/>
      <c r="C1321" s="116"/>
      <c r="D1321" s="116"/>
      <c r="E1321" s="116"/>
      <c r="F1321" s="116"/>
      <c r="G1321" s="116"/>
      <c r="H1321" s="116"/>
      <c r="I1321" s="116"/>
      <c r="J1321" s="116"/>
      <c r="K1321" s="207"/>
      <c r="L1321" s="116"/>
      <c r="M1321" s="116"/>
      <c r="N1321" s="116"/>
      <c r="O1321" s="116"/>
      <c r="P1321" s="116"/>
      <c r="Q1321" s="116"/>
      <c r="R1321" s="116"/>
      <c r="S1321" s="116"/>
      <c r="T1321" s="116"/>
      <c r="U1321" s="116"/>
      <c r="V1321" s="116"/>
      <c r="W1321" s="116"/>
      <c r="X1321" s="116"/>
      <c r="Y1321" s="116"/>
      <c r="Z1321" s="116"/>
    </row>
    <row r="1322" hidden="1">
      <c r="A1322" s="116"/>
      <c r="B1322" s="116"/>
      <c r="C1322" s="116"/>
      <c r="D1322" s="116"/>
      <c r="E1322" s="116"/>
      <c r="F1322" s="116"/>
      <c r="G1322" s="116"/>
      <c r="H1322" s="116"/>
      <c r="I1322" s="116"/>
      <c r="J1322" s="116"/>
      <c r="K1322" s="207"/>
      <c r="L1322" s="116"/>
      <c r="M1322" s="116"/>
      <c r="N1322" s="116"/>
      <c r="O1322" s="116"/>
      <c r="P1322" s="116"/>
      <c r="Q1322" s="116"/>
      <c r="R1322" s="116"/>
      <c r="S1322" s="116"/>
      <c r="T1322" s="116"/>
      <c r="U1322" s="116"/>
      <c r="V1322" s="116"/>
      <c r="W1322" s="116"/>
      <c r="X1322" s="116"/>
      <c r="Y1322" s="116"/>
      <c r="Z1322" s="116"/>
    </row>
    <row r="1323" hidden="1">
      <c r="A1323" s="116"/>
      <c r="B1323" s="116"/>
      <c r="C1323" s="116"/>
      <c r="D1323" s="116"/>
      <c r="E1323" s="116"/>
      <c r="F1323" s="116"/>
      <c r="G1323" s="116"/>
      <c r="H1323" s="116"/>
      <c r="I1323" s="116"/>
      <c r="J1323" s="116"/>
      <c r="K1323" s="207"/>
      <c r="L1323" s="116"/>
      <c r="M1323" s="116"/>
      <c r="N1323" s="116"/>
      <c r="O1323" s="116"/>
      <c r="P1323" s="116"/>
      <c r="Q1323" s="116"/>
      <c r="R1323" s="116"/>
      <c r="S1323" s="116"/>
      <c r="T1323" s="116"/>
      <c r="U1323" s="116"/>
      <c r="V1323" s="116"/>
      <c r="W1323" s="116"/>
      <c r="X1323" s="116"/>
      <c r="Y1323" s="116"/>
      <c r="Z1323" s="116"/>
    </row>
    <row r="1324" hidden="1">
      <c r="A1324" s="116"/>
      <c r="B1324" s="116"/>
      <c r="C1324" s="116"/>
      <c r="D1324" s="116"/>
      <c r="E1324" s="116"/>
      <c r="F1324" s="116"/>
      <c r="G1324" s="116"/>
      <c r="H1324" s="116"/>
      <c r="I1324" s="116"/>
      <c r="J1324" s="116"/>
      <c r="K1324" s="207"/>
      <c r="L1324" s="116"/>
      <c r="M1324" s="116"/>
      <c r="N1324" s="116"/>
      <c r="O1324" s="116"/>
      <c r="P1324" s="116"/>
      <c r="Q1324" s="116"/>
      <c r="R1324" s="116"/>
      <c r="S1324" s="116"/>
      <c r="T1324" s="116"/>
      <c r="U1324" s="116"/>
      <c r="V1324" s="116"/>
      <c r="W1324" s="116"/>
      <c r="X1324" s="116"/>
      <c r="Y1324" s="116"/>
      <c r="Z1324" s="116"/>
    </row>
    <row r="1325" hidden="1">
      <c r="A1325" s="116"/>
      <c r="B1325" s="116"/>
      <c r="C1325" s="116"/>
      <c r="D1325" s="116"/>
      <c r="E1325" s="116"/>
      <c r="F1325" s="116"/>
      <c r="G1325" s="116"/>
      <c r="H1325" s="116"/>
      <c r="I1325" s="116"/>
      <c r="J1325" s="116"/>
      <c r="K1325" s="207"/>
      <c r="L1325" s="116"/>
      <c r="M1325" s="116"/>
      <c r="N1325" s="116"/>
      <c r="O1325" s="116"/>
      <c r="P1325" s="116"/>
      <c r="Q1325" s="116"/>
      <c r="R1325" s="116"/>
      <c r="S1325" s="116"/>
      <c r="T1325" s="116"/>
      <c r="U1325" s="116"/>
      <c r="V1325" s="116"/>
      <c r="W1325" s="116"/>
      <c r="X1325" s="116"/>
      <c r="Y1325" s="116"/>
      <c r="Z1325" s="116"/>
    </row>
    <row r="1326" hidden="1">
      <c r="A1326" s="116"/>
      <c r="B1326" s="116"/>
      <c r="C1326" s="116"/>
      <c r="D1326" s="116"/>
      <c r="E1326" s="116"/>
      <c r="F1326" s="116"/>
      <c r="G1326" s="116"/>
      <c r="H1326" s="116"/>
      <c r="I1326" s="116"/>
      <c r="J1326" s="116"/>
      <c r="K1326" s="207"/>
      <c r="L1326" s="116"/>
      <c r="M1326" s="116"/>
      <c r="N1326" s="116"/>
      <c r="O1326" s="116"/>
      <c r="P1326" s="116"/>
      <c r="Q1326" s="116"/>
      <c r="R1326" s="116"/>
      <c r="S1326" s="116"/>
      <c r="T1326" s="116"/>
      <c r="U1326" s="116"/>
      <c r="V1326" s="116"/>
      <c r="W1326" s="116"/>
      <c r="X1326" s="116"/>
      <c r="Y1326" s="116"/>
      <c r="Z1326" s="116"/>
    </row>
    <row r="1327" hidden="1">
      <c r="A1327" s="116"/>
      <c r="B1327" s="116"/>
      <c r="C1327" s="116"/>
      <c r="D1327" s="116"/>
      <c r="E1327" s="116"/>
      <c r="F1327" s="116"/>
      <c r="G1327" s="116"/>
      <c r="H1327" s="116"/>
      <c r="I1327" s="116"/>
      <c r="J1327" s="116"/>
      <c r="K1327" s="207"/>
      <c r="L1327" s="116"/>
      <c r="M1327" s="116"/>
      <c r="N1327" s="116"/>
      <c r="O1327" s="116"/>
      <c r="P1327" s="116"/>
      <c r="Q1327" s="116"/>
      <c r="R1327" s="116"/>
      <c r="S1327" s="116"/>
      <c r="T1327" s="116"/>
      <c r="U1327" s="116"/>
      <c r="V1327" s="116"/>
      <c r="W1327" s="116"/>
      <c r="X1327" s="116"/>
      <c r="Y1327" s="116"/>
      <c r="Z1327" s="116"/>
    </row>
    <row r="1328" hidden="1">
      <c r="A1328" s="116"/>
      <c r="B1328" s="116"/>
      <c r="C1328" s="116"/>
      <c r="D1328" s="116"/>
      <c r="E1328" s="116"/>
      <c r="F1328" s="116"/>
      <c r="G1328" s="116"/>
      <c r="H1328" s="116"/>
      <c r="I1328" s="116"/>
      <c r="J1328" s="116"/>
      <c r="K1328" s="207"/>
      <c r="L1328" s="116"/>
      <c r="M1328" s="116"/>
      <c r="N1328" s="116"/>
      <c r="O1328" s="116"/>
      <c r="P1328" s="116"/>
      <c r="Q1328" s="116"/>
      <c r="R1328" s="116"/>
      <c r="S1328" s="116"/>
      <c r="T1328" s="116"/>
      <c r="U1328" s="116"/>
      <c r="V1328" s="116"/>
      <c r="W1328" s="116"/>
      <c r="X1328" s="116"/>
      <c r="Y1328" s="116"/>
      <c r="Z1328" s="116"/>
    </row>
    <row r="1329" hidden="1">
      <c r="A1329" s="116"/>
      <c r="B1329" s="116"/>
      <c r="C1329" s="116"/>
      <c r="D1329" s="116"/>
      <c r="E1329" s="116"/>
      <c r="F1329" s="116"/>
      <c r="G1329" s="116"/>
      <c r="H1329" s="116"/>
      <c r="I1329" s="116"/>
      <c r="J1329" s="116"/>
      <c r="K1329" s="207"/>
      <c r="L1329" s="116"/>
      <c r="M1329" s="116"/>
      <c r="N1329" s="116"/>
      <c r="O1329" s="116"/>
      <c r="P1329" s="116"/>
      <c r="Q1329" s="116"/>
      <c r="R1329" s="116"/>
      <c r="S1329" s="116"/>
      <c r="T1329" s="116"/>
      <c r="U1329" s="116"/>
      <c r="V1329" s="116"/>
      <c r="W1329" s="116"/>
      <c r="X1329" s="116"/>
      <c r="Y1329" s="116"/>
      <c r="Z1329" s="116"/>
    </row>
    <row r="1330" hidden="1">
      <c r="A1330" s="116"/>
      <c r="B1330" s="116"/>
      <c r="C1330" s="116"/>
      <c r="D1330" s="116"/>
      <c r="E1330" s="116"/>
      <c r="F1330" s="116"/>
      <c r="G1330" s="116"/>
      <c r="H1330" s="116"/>
      <c r="I1330" s="116"/>
      <c r="J1330" s="116"/>
      <c r="K1330" s="207"/>
      <c r="L1330" s="116"/>
      <c r="M1330" s="116"/>
      <c r="N1330" s="116"/>
      <c r="O1330" s="116"/>
      <c r="P1330" s="116"/>
      <c r="Q1330" s="116"/>
      <c r="R1330" s="116"/>
      <c r="S1330" s="116"/>
      <c r="T1330" s="116"/>
      <c r="U1330" s="116"/>
      <c r="V1330" s="116"/>
      <c r="W1330" s="116"/>
      <c r="X1330" s="116"/>
      <c r="Y1330" s="116"/>
      <c r="Z1330" s="116"/>
    </row>
    <row r="1331" hidden="1">
      <c r="A1331" s="116"/>
      <c r="B1331" s="116"/>
      <c r="C1331" s="116"/>
      <c r="D1331" s="116"/>
      <c r="E1331" s="116"/>
      <c r="F1331" s="116"/>
      <c r="G1331" s="116"/>
      <c r="H1331" s="116"/>
      <c r="I1331" s="116"/>
      <c r="J1331" s="116"/>
      <c r="K1331" s="207"/>
      <c r="L1331" s="116"/>
      <c r="M1331" s="116"/>
      <c r="N1331" s="116"/>
      <c r="O1331" s="116"/>
      <c r="P1331" s="116"/>
      <c r="Q1331" s="116"/>
      <c r="R1331" s="116"/>
      <c r="S1331" s="116"/>
      <c r="T1331" s="116"/>
      <c r="U1331" s="116"/>
      <c r="V1331" s="116"/>
      <c r="W1331" s="116"/>
      <c r="X1331" s="116"/>
      <c r="Y1331" s="116"/>
      <c r="Z1331" s="116"/>
    </row>
    <row r="1332" hidden="1">
      <c r="A1332" s="116"/>
      <c r="B1332" s="116"/>
      <c r="C1332" s="116"/>
      <c r="D1332" s="116"/>
      <c r="E1332" s="116"/>
      <c r="F1332" s="116"/>
      <c r="G1332" s="116"/>
      <c r="H1332" s="116"/>
      <c r="I1332" s="116"/>
      <c r="J1332" s="116"/>
      <c r="K1332" s="207"/>
      <c r="L1332" s="116"/>
      <c r="M1332" s="116"/>
      <c r="N1332" s="116"/>
      <c r="O1332" s="116"/>
      <c r="P1332" s="116"/>
      <c r="Q1332" s="116"/>
      <c r="R1332" s="116"/>
      <c r="S1332" s="116"/>
      <c r="T1332" s="116"/>
      <c r="U1332" s="116"/>
      <c r="V1332" s="116"/>
      <c r="W1332" s="116"/>
      <c r="X1332" s="116"/>
      <c r="Y1332" s="116"/>
      <c r="Z1332" s="116"/>
    </row>
    <row r="1333" hidden="1">
      <c r="A1333" s="116"/>
      <c r="B1333" s="116"/>
      <c r="C1333" s="116"/>
      <c r="D1333" s="116"/>
      <c r="E1333" s="116"/>
      <c r="F1333" s="116"/>
      <c r="G1333" s="116"/>
      <c r="H1333" s="116"/>
      <c r="I1333" s="116"/>
      <c r="J1333" s="116"/>
      <c r="K1333" s="207"/>
      <c r="L1333" s="116"/>
      <c r="M1333" s="116"/>
      <c r="N1333" s="116"/>
      <c r="O1333" s="116"/>
      <c r="P1333" s="116"/>
      <c r="Q1333" s="116"/>
      <c r="R1333" s="116"/>
      <c r="S1333" s="116"/>
      <c r="T1333" s="116"/>
      <c r="U1333" s="116"/>
      <c r="V1333" s="116"/>
      <c r="W1333" s="116"/>
      <c r="X1333" s="116"/>
      <c r="Y1333" s="116"/>
      <c r="Z1333" s="116"/>
    </row>
    <row r="1334" hidden="1">
      <c r="A1334" s="116"/>
      <c r="B1334" s="116"/>
      <c r="C1334" s="116"/>
      <c r="D1334" s="116"/>
      <c r="E1334" s="116"/>
      <c r="F1334" s="116"/>
      <c r="G1334" s="116"/>
      <c r="H1334" s="116"/>
      <c r="I1334" s="116"/>
      <c r="J1334" s="116"/>
      <c r="K1334" s="207"/>
      <c r="L1334" s="116"/>
      <c r="M1334" s="116"/>
      <c r="N1334" s="116"/>
      <c r="O1334" s="116"/>
      <c r="P1334" s="116"/>
      <c r="Q1334" s="116"/>
      <c r="R1334" s="116"/>
      <c r="S1334" s="116"/>
      <c r="T1334" s="116"/>
      <c r="U1334" s="116"/>
      <c r="V1334" s="116"/>
      <c r="W1334" s="116"/>
      <c r="X1334" s="116"/>
      <c r="Y1334" s="116"/>
      <c r="Z1334" s="116"/>
    </row>
    <row r="1335" hidden="1">
      <c r="A1335" s="116"/>
      <c r="B1335" s="116"/>
      <c r="C1335" s="116"/>
      <c r="D1335" s="116"/>
      <c r="E1335" s="116"/>
      <c r="F1335" s="116"/>
      <c r="G1335" s="116"/>
      <c r="H1335" s="116"/>
      <c r="I1335" s="116"/>
      <c r="J1335" s="116"/>
      <c r="K1335" s="207"/>
      <c r="L1335" s="116"/>
      <c r="M1335" s="116"/>
      <c r="N1335" s="116"/>
      <c r="O1335" s="116"/>
      <c r="P1335" s="116"/>
      <c r="Q1335" s="116"/>
      <c r="R1335" s="116"/>
      <c r="S1335" s="116"/>
      <c r="T1335" s="116"/>
      <c r="U1335" s="116"/>
      <c r="V1335" s="116"/>
      <c r="W1335" s="116"/>
      <c r="X1335" s="116"/>
      <c r="Y1335" s="116"/>
      <c r="Z1335" s="116"/>
    </row>
    <row r="1336" hidden="1">
      <c r="A1336" s="116"/>
      <c r="B1336" s="116"/>
      <c r="C1336" s="116"/>
      <c r="D1336" s="116"/>
      <c r="E1336" s="116"/>
      <c r="F1336" s="116"/>
      <c r="G1336" s="116"/>
      <c r="H1336" s="116"/>
      <c r="I1336" s="116"/>
      <c r="J1336" s="116"/>
      <c r="K1336" s="207"/>
      <c r="L1336" s="116"/>
      <c r="M1336" s="116"/>
      <c r="N1336" s="116"/>
      <c r="O1336" s="116"/>
      <c r="P1336" s="116"/>
      <c r="Q1336" s="116"/>
      <c r="R1336" s="116"/>
      <c r="S1336" s="116"/>
      <c r="T1336" s="116"/>
      <c r="U1336" s="116"/>
      <c r="V1336" s="116"/>
      <c r="W1336" s="116"/>
      <c r="X1336" s="116"/>
      <c r="Y1336" s="116"/>
      <c r="Z1336" s="116"/>
    </row>
    <row r="1337" hidden="1">
      <c r="A1337" s="116"/>
      <c r="B1337" s="116"/>
      <c r="C1337" s="116"/>
      <c r="D1337" s="116"/>
      <c r="E1337" s="116"/>
      <c r="F1337" s="116"/>
      <c r="G1337" s="116"/>
      <c r="H1337" s="116"/>
      <c r="I1337" s="116"/>
      <c r="J1337" s="116"/>
      <c r="K1337" s="207"/>
      <c r="L1337" s="116"/>
      <c r="M1337" s="116"/>
      <c r="N1337" s="116"/>
      <c r="O1337" s="116"/>
      <c r="P1337" s="116"/>
      <c r="Q1337" s="116"/>
      <c r="R1337" s="116"/>
      <c r="S1337" s="116"/>
      <c r="T1337" s="116"/>
      <c r="U1337" s="116"/>
      <c r="V1337" s="116"/>
      <c r="W1337" s="116"/>
      <c r="X1337" s="116"/>
      <c r="Y1337" s="116"/>
      <c r="Z1337" s="116"/>
    </row>
    <row r="1338" hidden="1">
      <c r="A1338" s="116"/>
      <c r="B1338" s="116"/>
      <c r="C1338" s="116"/>
      <c r="D1338" s="116"/>
      <c r="E1338" s="116"/>
      <c r="F1338" s="116"/>
      <c r="G1338" s="116"/>
      <c r="H1338" s="116"/>
      <c r="I1338" s="116"/>
      <c r="J1338" s="116"/>
      <c r="K1338" s="207"/>
      <c r="L1338" s="116"/>
      <c r="M1338" s="116"/>
      <c r="N1338" s="116"/>
      <c r="O1338" s="116"/>
      <c r="P1338" s="116"/>
      <c r="Q1338" s="116"/>
      <c r="R1338" s="116"/>
      <c r="S1338" s="116"/>
      <c r="T1338" s="116"/>
      <c r="U1338" s="116"/>
      <c r="V1338" s="116"/>
      <c r="W1338" s="116"/>
      <c r="X1338" s="116"/>
      <c r="Y1338" s="116"/>
      <c r="Z1338" s="116"/>
    </row>
    <row r="1339" hidden="1">
      <c r="A1339" s="116"/>
      <c r="B1339" s="116"/>
      <c r="C1339" s="116"/>
      <c r="D1339" s="116"/>
      <c r="E1339" s="116"/>
      <c r="F1339" s="116"/>
      <c r="G1339" s="116"/>
      <c r="H1339" s="116"/>
      <c r="I1339" s="116"/>
      <c r="J1339" s="116"/>
      <c r="K1339" s="207"/>
      <c r="L1339" s="116"/>
      <c r="M1339" s="116"/>
      <c r="N1339" s="116"/>
      <c r="O1339" s="116"/>
      <c r="P1339" s="116"/>
      <c r="Q1339" s="116"/>
      <c r="R1339" s="116"/>
      <c r="S1339" s="116"/>
      <c r="T1339" s="116"/>
      <c r="U1339" s="116"/>
      <c r="V1339" s="116"/>
      <c r="W1339" s="116"/>
      <c r="X1339" s="116"/>
      <c r="Y1339" s="116"/>
      <c r="Z1339" s="116"/>
    </row>
    <row r="1340" hidden="1">
      <c r="A1340" s="116"/>
      <c r="B1340" s="116"/>
      <c r="C1340" s="116"/>
      <c r="D1340" s="116"/>
      <c r="E1340" s="116"/>
      <c r="F1340" s="116"/>
      <c r="G1340" s="116"/>
      <c r="H1340" s="116"/>
      <c r="I1340" s="116"/>
      <c r="J1340" s="116"/>
      <c r="K1340" s="207"/>
      <c r="L1340" s="116"/>
      <c r="M1340" s="116"/>
      <c r="N1340" s="116"/>
      <c r="O1340" s="116"/>
      <c r="P1340" s="116"/>
      <c r="Q1340" s="116"/>
      <c r="R1340" s="116"/>
      <c r="S1340" s="116"/>
      <c r="T1340" s="116"/>
      <c r="U1340" s="116"/>
      <c r="V1340" s="116"/>
      <c r="W1340" s="116"/>
      <c r="X1340" s="116"/>
      <c r="Y1340" s="116"/>
      <c r="Z1340" s="116"/>
    </row>
    <row r="1341" hidden="1">
      <c r="A1341" s="116"/>
      <c r="B1341" s="116"/>
      <c r="C1341" s="116"/>
      <c r="D1341" s="116"/>
      <c r="E1341" s="116"/>
      <c r="F1341" s="116"/>
      <c r="G1341" s="116"/>
      <c r="H1341" s="116"/>
      <c r="I1341" s="116"/>
      <c r="J1341" s="116"/>
      <c r="K1341" s="207"/>
      <c r="L1341" s="116"/>
      <c r="M1341" s="116"/>
      <c r="N1341" s="116"/>
      <c r="O1341" s="116"/>
      <c r="P1341" s="116"/>
      <c r="Q1341" s="116"/>
      <c r="R1341" s="116"/>
      <c r="S1341" s="116"/>
      <c r="T1341" s="116"/>
      <c r="U1341" s="116"/>
      <c r="V1341" s="116"/>
      <c r="W1341" s="116"/>
      <c r="X1341" s="116"/>
      <c r="Y1341" s="116"/>
      <c r="Z1341" s="116"/>
    </row>
    <row r="1342" hidden="1">
      <c r="A1342" s="116"/>
      <c r="B1342" s="116"/>
      <c r="C1342" s="116"/>
      <c r="D1342" s="116"/>
      <c r="E1342" s="116"/>
      <c r="F1342" s="116"/>
      <c r="G1342" s="116"/>
      <c r="H1342" s="116"/>
      <c r="I1342" s="116"/>
      <c r="J1342" s="116"/>
      <c r="K1342" s="207"/>
      <c r="L1342" s="116"/>
      <c r="M1342" s="116"/>
      <c r="N1342" s="116"/>
      <c r="O1342" s="116"/>
      <c r="P1342" s="116"/>
      <c r="Q1342" s="116"/>
      <c r="R1342" s="116"/>
      <c r="S1342" s="116"/>
      <c r="T1342" s="116"/>
      <c r="U1342" s="116"/>
      <c r="V1342" s="116"/>
      <c r="W1342" s="116"/>
      <c r="X1342" s="116"/>
      <c r="Y1342" s="116"/>
      <c r="Z1342" s="116"/>
    </row>
    <row r="1343" hidden="1">
      <c r="A1343" s="116"/>
      <c r="B1343" s="116"/>
      <c r="C1343" s="116"/>
      <c r="D1343" s="116"/>
      <c r="E1343" s="116"/>
      <c r="F1343" s="116"/>
      <c r="G1343" s="116"/>
      <c r="H1343" s="116"/>
      <c r="I1343" s="116"/>
      <c r="J1343" s="116"/>
      <c r="K1343" s="207"/>
      <c r="L1343" s="116"/>
      <c r="M1343" s="116"/>
      <c r="N1343" s="116"/>
      <c r="O1343" s="116"/>
      <c r="P1343" s="116"/>
      <c r="Q1343" s="116"/>
      <c r="R1343" s="116"/>
      <c r="S1343" s="116"/>
      <c r="T1343" s="116"/>
      <c r="U1343" s="116"/>
      <c r="V1343" s="116"/>
      <c r="W1343" s="116"/>
      <c r="X1343" s="116"/>
      <c r="Y1343" s="116"/>
      <c r="Z1343" s="116"/>
    </row>
    <row r="1344" hidden="1">
      <c r="A1344" s="116"/>
      <c r="B1344" s="116"/>
      <c r="C1344" s="116"/>
      <c r="D1344" s="116"/>
      <c r="E1344" s="116"/>
      <c r="F1344" s="116"/>
      <c r="G1344" s="116"/>
      <c r="H1344" s="116"/>
      <c r="I1344" s="116"/>
      <c r="J1344" s="116"/>
      <c r="K1344" s="207"/>
      <c r="L1344" s="116"/>
      <c r="M1344" s="116"/>
      <c r="N1344" s="116"/>
      <c r="O1344" s="116"/>
      <c r="P1344" s="116"/>
      <c r="Q1344" s="116"/>
      <c r="R1344" s="116"/>
      <c r="S1344" s="116"/>
      <c r="T1344" s="116"/>
      <c r="U1344" s="116"/>
      <c r="V1344" s="116"/>
      <c r="W1344" s="116"/>
      <c r="X1344" s="116"/>
      <c r="Y1344" s="116"/>
      <c r="Z1344" s="116"/>
    </row>
    <row r="1345" hidden="1">
      <c r="A1345" s="116"/>
      <c r="B1345" s="116"/>
      <c r="C1345" s="116"/>
      <c r="D1345" s="116"/>
      <c r="E1345" s="116"/>
      <c r="F1345" s="116"/>
      <c r="G1345" s="116"/>
      <c r="H1345" s="116"/>
      <c r="I1345" s="116"/>
      <c r="J1345" s="116"/>
      <c r="K1345" s="207"/>
      <c r="L1345" s="116"/>
      <c r="M1345" s="116"/>
      <c r="N1345" s="116"/>
      <c r="O1345" s="116"/>
      <c r="P1345" s="116"/>
      <c r="Q1345" s="116"/>
      <c r="R1345" s="116"/>
      <c r="S1345" s="116"/>
      <c r="T1345" s="116"/>
      <c r="U1345" s="116"/>
      <c r="V1345" s="116"/>
      <c r="W1345" s="116"/>
      <c r="X1345" s="116"/>
      <c r="Y1345" s="116"/>
      <c r="Z1345" s="116"/>
    </row>
    <row r="1346" hidden="1">
      <c r="A1346" s="116"/>
      <c r="B1346" s="116"/>
      <c r="C1346" s="116"/>
      <c r="D1346" s="116"/>
      <c r="E1346" s="116"/>
      <c r="F1346" s="116"/>
      <c r="G1346" s="116"/>
      <c r="H1346" s="116"/>
      <c r="I1346" s="116"/>
      <c r="J1346" s="116"/>
      <c r="K1346" s="207"/>
      <c r="L1346" s="116"/>
      <c r="M1346" s="116"/>
      <c r="N1346" s="116"/>
      <c r="O1346" s="116"/>
      <c r="P1346" s="116"/>
      <c r="Q1346" s="116"/>
      <c r="R1346" s="116"/>
      <c r="S1346" s="116"/>
      <c r="T1346" s="116"/>
      <c r="U1346" s="116"/>
      <c r="V1346" s="116"/>
      <c r="W1346" s="116"/>
      <c r="X1346" s="116"/>
      <c r="Y1346" s="116"/>
      <c r="Z1346" s="116"/>
    </row>
    <row r="1347" hidden="1">
      <c r="A1347" s="116"/>
      <c r="B1347" s="116"/>
      <c r="C1347" s="116"/>
      <c r="D1347" s="116"/>
      <c r="E1347" s="116"/>
      <c r="F1347" s="116"/>
      <c r="G1347" s="116"/>
      <c r="H1347" s="116"/>
      <c r="I1347" s="116"/>
      <c r="J1347" s="116"/>
      <c r="K1347" s="207"/>
      <c r="L1347" s="116"/>
      <c r="M1347" s="116"/>
      <c r="N1347" s="116"/>
      <c r="O1347" s="116"/>
      <c r="P1347" s="116"/>
      <c r="Q1347" s="116"/>
      <c r="R1347" s="116"/>
      <c r="S1347" s="116"/>
      <c r="T1347" s="116"/>
      <c r="U1347" s="116"/>
      <c r="V1347" s="116"/>
      <c r="W1347" s="116"/>
      <c r="X1347" s="116"/>
      <c r="Y1347" s="116"/>
      <c r="Z1347" s="116"/>
    </row>
    <row r="1348" hidden="1">
      <c r="A1348" s="116"/>
      <c r="B1348" s="116"/>
      <c r="C1348" s="116"/>
      <c r="D1348" s="116"/>
      <c r="E1348" s="116"/>
      <c r="F1348" s="116"/>
      <c r="G1348" s="116"/>
      <c r="H1348" s="116"/>
      <c r="I1348" s="116"/>
      <c r="J1348" s="116"/>
      <c r="K1348" s="207"/>
      <c r="L1348" s="116"/>
      <c r="M1348" s="116"/>
      <c r="N1348" s="116"/>
      <c r="O1348" s="116"/>
      <c r="P1348" s="116"/>
      <c r="Q1348" s="116"/>
      <c r="R1348" s="116"/>
      <c r="S1348" s="116"/>
      <c r="T1348" s="116"/>
      <c r="U1348" s="116"/>
      <c r="V1348" s="116"/>
      <c r="W1348" s="116"/>
      <c r="X1348" s="116"/>
      <c r="Y1348" s="116"/>
      <c r="Z1348" s="116"/>
    </row>
    <row r="1349" hidden="1">
      <c r="A1349" s="116"/>
      <c r="B1349" s="116"/>
      <c r="C1349" s="116"/>
      <c r="D1349" s="116"/>
      <c r="E1349" s="116"/>
      <c r="F1349" s="116"/>
      <c r="G1349" s="116"/>
      <c r="H1349" s="116"/>
      <c r="I1349" s="116"/>
      <c r="J1349" s="116"/>
      <c r="K1349" s="207"/>
      <c r="L1349" s="116"/>
      <c r="M1349" s="116"/>
      <c r="N1349" s="116"/>
      <c r="O1349" s="116"/>
      <c r="P1349" s="116"/>
      <c r="Q1349" s="116"/>
      <c r="R1349" s="116"/>
      <c r="S1349" s="116"/>
      <c r="T1349" s="116"/>
      <c r="U1349" s="116"/>
      <c r="V1349" s="116"/>
      <c r="W1349" s="116"/>
      <c r="X1349" s="116"/>
      <c r="Y1349" s="116"/>
      <c r="Z1349" s="116"/>
    </row>
    <row r="1350" hidden="1">
      <c r="A1350" s="116"/>
      <c r="B1350" s="116"/>
      <c r="C1350" s="116"/>
      <c r="D1350" s="116"/>
      <c r="E1350" s="116"/>
      <c r="F1350" s="116"/>
      <c r="G1350" s="116"/>
      <c r="H1350" s="116"/>
      <c r="I1350" s="116"/>
      <c r="J1350" s="116"/>
      <c r="K1350" s="207"/>
      <c r="L1350" s="116"/>
      <c r="M1350" s="116"/>
      <c r="N1350" s="116"/>
      <c r="O1350" s="116"/>
      <c r="P1350" s="116"/>
      <c r="Q1350" s="116"/>
      <c r="R1350" s="116"/>
      <c r="S1350" s="116"/>
      <c r="T1350" s="116"/>
      <c r="U1350" s="116"/>
      <c r="V1350" s="116"/>
      <c r="W1350" s="116"/>
      <c r="X1350" s="116"/>
      <c r="Y1350" s="116"/>
      <c r="Z1350" s="116"/>
    </row>
    <row r="1351" hidden="1">
      <c r="A1351" s="116"/>
      <c r="B1351" s="116"/>
      <c r="C1351" s="116"/>
      <c r="D1351" s="116"/>
      <c r="E1351" s="116"/>
      <c r="F1351" s="116"/>
      <c r="G1351" s="116"/>
      <c r="H1351" s="116"/>
      <c r="I1351" s="116"/>
      <c r="J1351" s="116"/>
      <c r="K1351" s="207"/>
      <c r="L1351" s="116"/>
      <c r="M1351" s="116"/>
      <c r="N1351" s="116"/>
      <c r="O1351" s="116"/>
      <c r="P1351" s="116"/>
      <c r="Q1351" s="116"/>
      <c r="R1351" s="116"/>
      <c r="S1351" s="116"/>
      <c r="T1351" s="116"/>
      <c r="U1351" s="116"/>
      <c r="V1351" s="116"/>
      <c r="W1351" s="116"/>
      <c r="X1351" s="116"/>
      <c r="Y1351" s="116"/>
      <c r="Z1351" s="116"/>
    </row>
    <row r="1352" hidden="1">
      <c r="A1352" s="116"/>
      <c r="B1352" s="116"/>
      <c r="C1352" s="116"/>
      <c r="D1352" s="116"/>
      <c r="E1352" s="116"/>
      <c r="F1352" s="116"/>
      <c r="G1352" s="116"/>
      <c r="H1352" s="116"/>
      <c r="I1352" s="116"/>
      <c r="J1352" s="116"/>
      <c r="K1352" s="207"/>
      <c r="L1352" s="116"/>
      <c r="M1352" s="116"/>
      <c r="N1352" s="116"/>
      <c r="O1352" s="116"/>
      <c r="P1352" s="116"/>
      <c r="Q1352" s="116"/>
      <c r="R1352" s="116"/>
      <c r="S1352" s="116"/>
      <c r="T1352" s="116"/>
      <c r="U1352" s="116"/>
      <c r="V1352" s="116"/>
      <c r="W1352" s="116"/>
      <c r="X1352" s="116"/>
      <c r="Y1352" s="116"/>
      <c r="Z1352" s="116"/>
    </row>
    <row r="1353" hidden="1">
      <c r="A1353" s="116"/>
      <c r="B1353" s="116"/>
      <c r="C1353" s="116"/>
      <c r="D1353" s="116"/>
      <c r="E1353" s="116"/>
      <c r="F1353" s="116"/>
      <c r="G1353" s="116"/>
      <c r="H1353" s="116"/>
      <c r="I1353" s="116"/>
      <c r="J1353" s="116"/>
      <c r="K1353" s="207"/>
      <c r="L1353" s="116"/>
      <c r="M1353" s="116"/>
      <c r="N1353" s="116"/>
      <c r="O1353" s="116"/>
      <c r="P1353" s="116"/>
      <c r="Q1353" s="116"/>
      <c r="R1353" s="116"/>
      <c r="S1353" s="116"/>
      <c r="T1353" s="116"/>
      <c r="U1353" s="116"/>
      <c r="V1353" s="116"/>
      <c r="W1353" s="116"/>
      <c r="X1353" s="116"/>
      <c r="Y1353" s="116"/>
      <c r="Z1353" s="116"/>
    </row>
    <row r="1354" hidden="1">
      <c r="A1354" s="116"/>
      <c r="B1354" s="116"/>
      <c r="C1354" s="116"/>
      <c r="D1354" s="116"/>
      <c r="E1354" s="116"/>
      <c r="F1354" s="116"/>
      <c r="G1354" s="116"/>
      <c r="H1354" s="116"/>
      <c r="I1354" s="116"/>
      <c r="J1354" s="116"/>
      <c r="K1354" s="207"/>
      <c r="L1354" s="116"/>
      <c r="M1354" s="116"/>
      <c r="N1354" s="116"/>
      <c r="O1354" s="116"/>
      <c r="P1354" s="116"/>
      <c r="Q1354" s="116"/>
      <c r="R1354" s="116"/>
      <c r="S1354" s="116"/>
      <c r="T1354" s="116"/>
      <c r="U1354" s="116"/>
      <c r="V1354" s="116"/>
      <c r="W1354" s="116"/>
      <c r="X1354" s="116"/>
      <c r="Y1354" s="116"/>
      <c r="Z1354" s="116"/>
    </row>
    <row r="1355" hidden="1">
      <c r="A1355" s="116"/>
      <c r="B1355" s="116"/>
      <c r="C1355" s="116"/>
      <c r="D1355" s="116"/>
      <c r="E1355" s="116"/>
      <c r="F1355" s="116"/>
      <c r="G1355" s="116"/>
      <c r="H1355" s="116"/>
      <c r="I1355" s="116"/>
      <c r="J1355" s="116"/>
      <c r="K1355" s="207"/>
      <c r="L1355" s="116"/>
      <c r="M1355" s="116"/>
      <c r="N1355" s="116"/>
      <c r="O1355" s="116"/>
      <c r="P1355" s="116"/>
      <c r="Q1355" s="116"/>
      <c r="R1355" s="116"/>
      <c r="S1355" s="116"/>
      <c r="T1355" s="116"/>
      <c r="U1355" s="116"/>
      <c r="V1355" s="116"/>
      <c r="W1355" s="116"/>
      <c r="X1355" s="116"/>
      <c r="Y1355" s="116"/>
      <c r="Z1355" s="116"/>
    </row>
    <row r="1356" hidden="1">
      <c r="A1356" s="116"/>
      <c r="B1356" s="116"/>
      <c r="C1356" s="116"/>
      <c r="D1356" s="116"/>
      <c r="E1356" s="116"/>
      <c r="F1356" s="116"/>
      <c r="G1356" s="116"/>
      <c r="H1356" s="116"/>
      <c r="I1356" s="116"/>
      <c r="J1356" s="116"/>
      <c r="K1356" s="207"/>
      <c r="L1356" s="116"/>
      <c r="M1356" s="116"/>
      <c r="N1356" s="116"/>
      <c r="O1356" s="116"/>
      <c r="P1356" s="116"/>
      <c r="Q1356" s="116"/>
      <c r="R1356" s="116"/>
      <c r="S1356" s="116"/>
      <c r="T1356" s="116"/>
      <c r="U1356" s="116"/>
      <c r="V1356" s="116"/>
      <c r="W1356" s="116"/>
      <c r="X1356" s="116"/>
      <c r="Y1356" s="116"/>
      <c r="Z1356" s="116"/>
    </row>
    <row r="1357" hidden="1">
      <c r="A1357" s="116"/>
      <c r="B1357" s="116"/>
      <c r="C1357" s="116"/>
      <c r="D1357" s="116"/>
      <c r="E1357" s="116"/>
      <c r="F1357" s="116"/>
      <c r="G1357" s="116"/>
      <c r="H1357" s="116"/>
      <c r="I1357" s="116"/>
      <c r="J1357" s="116"/>
      <c r="K1357" s="207"/>
      <c r="L1357" s="116"/>
      <c r="M1357" s="116"/>
      <c r="N1357" s="116"/>
      <c r="O1357" s="116"/>
      <c r="P1357" s="116"/>
      <c r="Q1357" s="116"/>
      <c r="R1357" s="116"/>
      <c r="S1357" s="116"/>
      <c r="T1357" s="116"/>
      <c r="U1357" s="116"/>
      <c r="V1357" s="116"/>
      <c r="W1357" s="116"/>
      <c r="X1357" s="116"/>
      <c r="Y1357" s="116"/>
      <c r="Z1357" s="116"/>
    </row>
    <row r="1358" hidden="1">
      <c r="A1358" s="116"/>
      <c r="B1358" s="116"/>
      <c r="C1358" s="116"/>
      <c r="D1358" s="116"/>
      <c r="E1358" s="116"/>
      <c r="F1358" s="116"/>
      <c r="G1358" s="116"/>
      <c r="H1358" s="116"/>
      <c r="I1358" s="116"/>
      <c r="J1358" s="116"/>
      <c r="K1358" s="207"/>
      <c r="L1358" s="116"/>
      <c r="M1358" s="116"/>
      <c r="N1358" s="116"/>
      <c r="O1358" s="116"/>
      <c r="P1358" s="116"/>
      <c r="Q1358" s="116"/>
      <c r="R1358" s="116"/>
      <c r="S1358" s="116"/>
      <c r="T1358" s="116"/>
      <c r="U1358" s="116"/>
      <c r="V1358" s="116"/>
      <c r="W1358" s="116"/>
      <c r="X1358" s="116"/>
      <c r="Y1358" s="116"/>
      <c r="Z1358" s="116"/>
    </row>
    <row r="1359" hidden="1">
      <c r="A1359" s="116"/>
      <c r="B1359" s="116"/>
      <c r="C1359" s="116"/>
      <c r="D1359" s="116"/>
      <c r="E1359" s="116"/>
      <c r="F1359" s="116"/>
      <c r="G1359" s="116"/>
      <c r="H1359" s="116"/>
      <c r="I1359" s="116"/>
      <c r="J1359" s="116"/>
      <c r="K1359" s="207"/>
      <c r="L1359" s="116"/>
      <c r="M1359" s="116"/>
      <c r="N1359" s="116"/>
      <c r="O1359" s="116"/>
      <c r="P1359" s="116"/>
      <c r="Q1359" s="116"/>
      <c r="R1359" s="116"/>
      <c r="S1359" s="116"/>
      <c r="T1359" s="116"/>
      <c r="U1359" s="116"/>
      <c r="V1359" s="116"/>
      <c r="W1359" s="116"/>
      <c r="X1359" s="116"/>
      <c r="Y1359" s="116"/>
      <c r="Z1359" s="116"/>
    </row>
    <row r="1360" hidden="1">
      <c r="A1360" s="116"/>
      <c r="B1360" s="116"/>
      <c r="C1360" s="116"/>
      <c r="D1360" s="116"/>
      <c r="E1360" s="116"/>
      <c r="F1360" s="116"/>
      <c r="G1360" s="116"/>
      <c r="H1360" s="116"/>
      <c r="I1360" s="116"/>
      <c r="J1360" s="116"/>
      <c r="K1360" s="207"/>
      <c r="L1360" s="116"/>
      <c r="M1360" s="116"/>
      <c r="N1360" s="116"/>
      <c r="O1360" s="116"/>
      <c r="P1360" s="116"/>
      <c r="Q1360" s="116"/>
      <c r="R1360" s="116"/>
      <c r="S1360" s="116"/>
      <c r="T1360" s="116"/>
      <c r="U1360" s="116"/>
      <c r="V1360" s="116"/>
      <c r="W1360" s="116"/>
      <c r="X1360" s="116"/>
      <c r="Y1360" s="116"/>
      <c r="Z1360" s="116"/>
    </row>
    <row r="1361" hidden="1">
      <c r="A1361" s="116"/>
      <c r="B1361" s="116"/>
      <c r="C1361" s="116"/>
      <c r="D1361" s="116"/>
      <c r="E1361" s="116"/>
      <c r="F1361" s="116"/>
      <c r="G1361" s="116"/>
      <c r="H1361" s="116"/>
      <c r="I1361" s="116"/>
      <c r="J1361" s="116"/>
      <c r="K1361" s="207"/>
      <c r="L1361" s="116"/>
      <c r="M1361" s="116"/>
      <c r="N1361" s="116"/>
      <c r="O1361" s="116"/>
      <c r="P1361" s="116"/>
      <c r="Q1361" s="116"/>
      <c r="R1361" s="116"/>
      <c r="S1361" s="116"/>
      <c r="T1361" s="116"/>
      <c r="U1361" s="116"/>
      <c r="V1361" s="116"/>
      <c r="W1361" s="116"/>
      <c r="X1361" s="116"/>
      <c r="Y1361" s="116"/>
      <c r="Z1361" s="116"/>
    </row>
    <row r="1362" hidden="1">
      <c r="A1362" s="116"/>
      <c r="B1362" s="116"/>
      <c r="C1362" s="116"/>
      <c r="D1362" s="116"/>
      <c r="E1362" s="116"/>
      <c r="F1362" s="116"/>
      <c r="G1362" s="116"/>
      <c r="H1362" s="116"/>
      <c r="I1362" s="116"/>
      <c r="J1362" s="116"/>
      <c r="K1362" s="207"/>
      <c r="L1362" s="116"/>
      <c r="M1362" s="116"/>
      <c r="N1362" s="116"/>
      <c r="O1362" s="116"/>
      <c r="P1362" s="116"/>
      <c r="Q1362" s="116"/>
      <c r="R1362" s="116"/>
      <c r="S1362" s="116"/>
      <c r="T1362" s="116"/>
      <c r="U1362" s="116"/>
      <c r="V1362" s="116"/>
      <c r="W1362" s="116"/>
      <c r="X1362" s="116"/>
      <c r="Y1362" s="116"/>
      <c r="Z1362" s="116"/>
    </row>
    <row r="1363" hidden="1">
      <c r="A1363" s="116"/>
      <c r="B1363" s="116"/>
      <c r="C1363" s="116"/>
      <c r="D1363" s="116"/>
      <c r="E1363" s="116"/>
      <c r="F1363" s="116"/>
      <c r="G1363" s="116"/>
      <c r="H1363" s="116"/>
      <c r="I1363" s="116"/>
      <c r="J1363" s="116"/>
      <c r="K1363" s="207"/>
      <c r="L1363" s="116"/>
      <c r="M1363" s="116"/>
      <c r="N1363" s="116"/>
      <c r="O1363" s="116"/>
      <c r="P1363" s="116"/>
      <c r="Q1363" s="116"/>
      <c r="R1363" s="116"/>
      <c r="S1363" s="116"/>
      <c r="T1363" s="116"/>
      <c r="U1363" s="116"/>
      <c r="V1363" s="116"/>
      <c r="W1363" s="116"/>
      <c r="X1363" s="116"/>
      <c r="Y1363" s="116"/>
      <c r="Z1363" s="116"/>
    </row>
    <row r="1364" hidden="1">
      <c r="A1364" s="116"/>
      <c r="B1364" s="116"/>
      <c r="C1364" s="116"/>
      <c r="D1364" s="116"/>
      <c r="E1364" s="116"/>
      <c r="F1364" s="116"/>
      <c r="G1364" s="116"/>
      <c r="H1364" s="116"/>
      <c r="I1364" s="116"/>
      <c r="J1364" s="116"/>
      <c r="K1364" s="207"/>
      <c r="L1364" s="116"/>
      <c r="M1364" s="116"/>
      <c r="N1364" s="116"/>
      <c r="O1364" s="116"/>
      <c r="P1364" s="116"/>
      <c r="Q1364" s="116"/>
      <c r="R1364" s="116"/>
      <c r="S1364" s="116"/>
      <c r="T1364" s="116"/>
      <c r="U1364" s="116"/>
      <c r="V1364" s="116"/>
      <c r="W1364" s="116"/>
      <c r="X1364" s="116"/>
      <c r="Y1364" s="116"/>
      <c r="Z1364" s="116"/>
    </row>
    <row r="1365" hidden="1">
      <c r="A1365" s="116"/>
      <c r="B1365" s="116"/>
      <c r="C1365" s="116"/>
      <c r="D1365" s="116"/>
      <c r="E1365" s="116"/>
      <c r="F1365" s="116"/>
      <c r="G1365" s="116"/>
      <c r="H1365" s="116"/>
      <c r="I1365" s="116"/>
      <c r="J1365" s="116"/>
      <c r="K1365" s="207"/>
      <c r="L1365" s="116"/>
      <c r="M1365" s="116"/>
      <c r="N1365" s="116"/>
      <c r="O1365" s="116"/>
      <c r="P1365" s="116"/>
      <c r="Q1365" s="116"/>
      <c r="R1365" s="116"/>
      <c r="S1365" s="116"/>
      <c r="T1365" s="116"/>
      <c r="U1365" s="116"/>
      <c r="V1365" s="116"/>
      <c r="W1365" s="116"/>
      <c r="X1365" s="116"/>
      <c r="Y1365" s="116"/>
      <c r="Z1365" s="116"/>
    </row>
    <row r="1366" hidden="1">
      <c r="A1366" s="116"/>
      <c r="B1366" s="116"/>
      <c r="C1366" s="116"/>
      <c r="D1366" s="116"/>
      <c r="E1366" s="116"/>
      <c r="F1366" s="116"/>
      <c r="G1366" s="116"/>
      <c r="H1366" s="116"/>
      <c r="I1366" s="116"/>
      <c r="J1366" s="116"/>
      <c r="K1366" s="207"/>
      <c r="L1366" s="116"/>
      <c r="M1366" s="116"/>
      <c r="N1366" s="116"/>
      <c r="O1366" s="116"/>
      <c r="P1366" s="116"/>
      <c r="Q1366" s="116"/>
      <c r="R1366" s="116"/>
      <c r="S1366" s="116"/>
      <c r="T1366" s="116"/>
      <c r="U1366" s="116"/>
      <c r="V1366" s="116"/>
      <c r="W1366" s="116"/>
      <c r="X1366" s="116"/>
      <c r="Y1366" s="116"/>
      <c r="Z1366" s="116"/>
    </row>
    <row r="1367" hidden="1">
      <c r="A1367" s="116"/>
      <c r="B1367" s="116"/>
      <c r="C1367" s="116"/>
      <c r="D1367" s="116"/>
      <c r="E1367" s="116"/>
      <c r="F1367" s="116"/>
      <c r="G1367" s="116"/>
      <c r="H1367" s="116"/>
      <c r="I1367" s="116"/>
      <c r="J1367" s="116"/>
      <c r="K1367" s="207"/>
      <c r="L1367" s="116"/>
      <c r="M1367" s="116"/>
      <c r="N1367" s="116"/>
      <c r="O1367" s="116"/>
      <c r="P1367" s="116"/>
      <c r="Q1367" s="116"/>
      <c r="R1367" s="116"/>
      <c r="S1367" s="116"/>
      <c r="T1367" s="116"/>
      <c r="U1367" s="116"/>
      <c r="V1367" s="116"/>
      <c r="W1367" s="116"/>
      <c r="X1367" s="116"/>
      <c r="Y1367" s="116"/>
      <c r="Z1367" s="116"/>
    </row>
    <row r="1368" hidden="1">
      <c r="A1368" s="116"/>
      <c r="B1368" s="116"/>
      <c r="C1368" s="116"/>
      <c r="D1368" s="116"/>
      <c r="E1368" s="116"/>
      <c r="F1368" s="116"/>
      <c r="G1368" s="116"/>
      <c r="H1368" s="116"/>
      <c r="I1368" s="116"/>
      <c r="J1368" s="116"/>
      <c r="K1368" s="207"/>
      <c r="L1368" s="116"/>
      <c r="M1368" s="116"/>
      <c r="N1368" s="116"/>
      <c r="O1368" s="116"/>
      <c r="P1368" s="116"/>
      <c r="Q1368" s="116"/>
      <c r="R1368" s="116"/>
      <c r="S1368" s="116"/>
      <c r="T1368" s="116"/>
      <c r="U1368" s="116"/>
      <c r="V1368" s="116"/>
      <c r="W1368" s="116"/>
      <c r="X1368" s="116"/>
      <c r="Y1368" s="116"/>
      <c r="Z1368" s="116"/>
    </row>
    <row r="1369" hidden="1">
      <c r="A1369" s="116"/>
      <c r="B1369" s="116"/>
      <c r="C1369" s="116"/>
      <c r="D1369" s="116"/>
      <c r="E1369" s="116"/>
      <c r="F1369" s="116"/>
      <c r="G1369" s="116"/>
      <c r="H1369" s="116"/>
      <c r="I1369" s="116"/>
      <c r="J1369" s="116"/>
      <c r="K1369" s="207"/>
      <c r="L1369" s="116"/>
      <c r="M1369" s="116"/>
      <c r="N1369" s="116"/>
      <c r="O1369" s="116"/>
      <c r="P1369" s="116"/>
      <c r="Q1369" s="116"/>
      <c r="R1369" s="116"/>
      <c r="S1369" s="116"/>
      <c r="T1369" s="116"/>
      <c r="U1369" s="116"/>
      <c r="V1369" s="116"/>
      <c r="W1369" s="116"/>
      <c r="X1369" s="116"/>
      <c r="Y1369" s="116"/>
      <c r="Z1369" s="116"/>
    </row>
    <row r="1370" hidden="1">
      <c r="A1370" s="116"/>
      <c r="B1370" s="116"/>
      <c r="C1370" s="116"/>
      <c r="D1370" s="116"/>
      <c r="E1370" s="116"/>
      <c r="F1370" s="116"/>
      <c r="G1370" s="116"/>
      <c r="H1370" s="116"/>
      <c r="I1370" s="116"/>
      <c r="J1370" s="116"/>
      <c r="K1370" s="207"/>
      <c r="L1370" s="116"/>
      <c r="M1370" s="116"/>
      <c r="N1370" s="116"/>
      <c r="O1370" s="116"/>
      <c r="P1370" s="116"/>
      <c r="Q1370" s="116"/>
      <c r="R1370" s="116"/>
      <c r="S1370" s="116"/>
      <c r="T1370" s="116"/>
      <c r="U1370" s="116"/>
      <c r="V1370" s="116"/>
      <c r="W1370" s="116"/>
      <c r="X1370" s="116"/>
      <c r="Y1370" s="116"/>
      <c r="Z1370" s="116"/>
    </row>
    <row r="1371" hidden="1">
      <c r="A1371" s="116"/>
      <c r="B1371" s="116"/>
      <c r="C1371" s="116"/>
      <c r="D1371" s="116"/>
      <c r="E1371" s="116"/>
      <c r="F1371" s="116"/>
      <c r="G1371" s="116"/>
      <c r="H1371" s="116"/>
      <c r="I1371" s="116"/>
      <c r="J1371" s="116"/>
      <c r="K1371" s="207"/>
      <c r="L1371" s="116"/>
      <c r="M1371" s="116"/>
      <c r="N1371" s="116"/>
      <c r="O1371" s="116"/>
      <c r="P1371" s="116"/>
      <c r="Q1371" s="116"/>
      <c r="R1371" s="116"/>
      <c r="S1371" s="116"/>
      <c r="T1371" s="116"/>
      <c r="U1371" s="116"/>
      <c r="V1371" s="116"/>
      <c r="W1371" s="116"/>
      <c r="X1371" s="116"/>
      <c r="Y1371" s="116"/>
      <c r="Z1371" s="116"/>
    </row>
    <row r="1372" hidden="1">
      <c r="A1372" s="116"/>
      <c r="B1372" s="116"/>
      <c r="C1372" s="116"/>
      <c r="D1372" s="116"/>
      <c r="E1372" s="116"/>
      <c r="F1372" s="116"/>
      <c r="G1372" s="116"/>
      <c r="H1372" s="116"/>
      <c r="I1372" s="116"/>
      <c r="J1372" s="116"/>
      <c r="K1372" s="207"/>
      <c r="L1372" s="116"/>
      <c r="M1372" s="116"/>
      <c r="N1372" s="116"/>
      <c r="O1372" s="116"/>
      <c r="P1372" s="116"/>
      <c r="Q1372" s="116"/>
      <c r="R1372" s="116"/>
      <c r="S1372" s="116"/>
      <c r="T1372" s="116"/>
      <c r="U1372" s="116"/>
      <c r="V1372" s="116"/>
      <c r="W1372" s="116"/>
      <c r="X1372" s="116"/>
      <c r="Y1372" s="116"/>
      <c r="Z1372" s="116"/>
    </row>
    <row r="1373" hidden="1">
      <c r="A1373" s="116"/>
      <c r="B1373" s="116"/>
      <c r="C1373" s="116"/>
      <c r="D1373" s="116"/>
      <c r="E1373" s="116"/>
      <c r="F1373" s="116"/>
      <c r="G1373" s="116"/>
      <c r="H1373" s="116"/>
      <c r="I1373" s="116"/>
      <c r="J1373" s="116"/>
      <c r="K1373" s="207"/>
      <c r="L1373" s="116"/>
      <c r="M1373" s="116"/>
      <c r="N1373" s="116"/>
      <c r="O1373" s="116"/>
      <c r="P1373" s="116"/>
      <c r="Q1373" s="116"/>
      <c r="R1373" s="116"/>
      <c r="S1373" s="116"/>
      <c r="T1373" s="116"/>
      <c r="U1373" s="116"/>
      <c r="V1373" s="116"/>
      <c r="W1373" s="116"/>
      <c r="X1373" s="116"/>
      <c r="Y1373" s="116"/>
      <c r="Z1373" s="116"/>
    </row>
    <row r="1374" hidden="1">
      <c r="A1374" s="116"/>
      <c r="B1374" s="116"/>
      <c r="C1374" s="116"/>
      <c r="D1374" s="116"/>
      <c r="E1374" s="116"/>
      <c r="F1374" s="116"/>
      <c r="G1374" s="116"/>
      <c r="H1374" s="116"/>
      <c r="I1374" s="116"/>
      <c r="J1374" s="116"/>
      <c r="K1374" s="207"/>
      <c r="L1374" s="116"/>
      <c r="M1374" s="116"/>
      <c r="N1374" s="116"/>
      <c r="O1374" s="116"/>
      <c r="P1374" s="116"/>
      <c r="Q1374" s="116"/>
      <c r="R1374" s="116"/>
      <c r="S1374" s="116"/>
      <c r="T1374" s="116"/>
      <c r="U1374" s="116"/>
      <c r="V1374" s="116"/>
      <c r="W1374" s="116"/>
      <c r="X1374" s="116"/>
      <c r="Y1374" s="116"/>
      <c r="Z1374" s="116"/>
    </row>
    <row r="1375" hidden="1">
      <c r="A1375" s="116"/>
      <c r="B1375" s="116"/>
      <c r="C1375" s="116"/>
      <c r="D1375" s="116"/>
      <c r="E1375" s="116"/>
      <c r="F1375" s="116"/>
      <c r="G1375" s="116"/>
      <c r="H1375" s="116"/>
      <c r="I1375" s="116"/>
      <c r="J1375" s="116"/>
      <c r="K1375" s="207"/>
      <c r="L1375" s="116"/>
      <c r="M1375" s="116"/>
      <c r="N1375" s="116"/>
      <c r="O1375" s="116"/>
      <c r="P1375" s="116"/>
      <c r="Q1375" s="116"/>
      <c r="R1375" s="116"/>
      <c r="S1375" s="116"/>
      <c r="T1375" s="116"/>
      <c r="U1375" s="116"/>
      <c r="V1375" s="116"/>
      <c r="W1375" s="116"/>
      <c r="X1375" s="116"/>
      <c r="Y1375" s="116"/>
      <c r="Z1375" s="116"/>
    </row>
    <row r="1376" hidden="1">
      <c r="A1376" s="116"/>
      <c r="B1376" s="116"/>
      <c r="C1376" s="116"/>
      <c r="D1376" s="116"/>
      <c r="E1376" s="116"/>
      <c r="F1376" s="116"/>
      <c r="G1376" s="116"/>
      <c r="H1376" s="116"/>
      <c r="I1376" s="116"/>
      <c r="J1376" s="116"/>
      <c r="K1376" s="207"/>
      <c r="L1376" s="116"/>
      <c r="M1376" s="116"/>
      <c r="N1376" s="116"/>
      <c r="O1376" s="116"/>
      <c r="P1376" s="116"/>
      <c r="Q1376" s="116"/>
      <c r="R1376" s="116"/>
      <c r="S1376" s="116"/>
      <c r="T1376" s="116"/>
      <c r="U1376" s="116"/>
      <c r="V1376" s="116"/>
      <c r="W1376" s="116"/>
      <c r="X1376" s="116"/>
      <c r="Y1376" s="116"/>
      <c r="Z1376" s="116"/>
    </row>
    <row r="1377" hidden="1">
      <c r="A1377" s="116"/>
      <c r="B1377" s="116"/>
      <c r="C1377" s="116"/>
      <c r="D1377" s="116"/>
      <c r="E1377" s="116"/>
      <c r="F1377" s="116"/>
      <c r="G1377" s="116"/>
      <c r="H1377" s="116"/>
      <c r="I1377" s="116"/>
      <c r="J1377" s="116"/>
      <c r="K1377" s="207"/>
      <c r="L1377" s="116"/>
      <c r="M1377" s="116"/>
      <c r="N1377" s="116"/>
      <c r="O1377" s="116"/>
      <c r="P1377" s="116"/>
      <c r="Q1377" s="116"/>
      <c r="R1377" s="116"/>
      <c r="S1377" s="116"/>
      <c r="T1377" s="116"/>
      <c r="U1377" s="116"/>
      <c r="V1377" s="116"/>
      <c r="W1377" s="116"/>
      <c r="X1377" s="116"/>
      <c r="Y1377" s="116"/>
      <c r="Z1377" s="116"/>
    </row>
    <row r="1378" hidden="1">
      <c r="A1378" s="116"/>
      <c r="B1378" s="116"/>
      <c r="C1378" s="116"/>
      <c r="D1378" s="116"/>
      <c r="E1378" s="116"/>
      <c r="F1378" s="116"/>
      <c r="G1378" s="116"/>
      <c r="H1378" s="116"/>
      <c r="I1378" s="116"/>
      <c r="J1378" s="116"/>
      <c r="K1378" s="207"/>
      <c r="L1378" s="116"/>
      <c r="M1378" s="116"/>
      <c r="N1378" s="116"/>
      <c r="O1378" s="116"/>
      <c r="P1378" s="116"/>
      <c r="Q1378" s="116"/>
      <c r="R1378" s="116"/>
      <c r="S1378" s="116"/>
      <c r="T1378" s="116"/>
      <c r="U1378" s="116"/>
      <c r="V1378" s="116"/>
      <c r="W1378" s="116"/>
      <c r="X1378" s="116"/>
      <c r="Y1378" s="116"/>
      <c r="Z1378" s="116"/>
    </row>
    <row r="1379" hidden="1">
      <c r="A1379" s="116"/>
      <c r="B1379" s="116"/>
      <c r="C1379" s="116"/>
      <c r="D1379" s="116"/>
      <c r="E1379" s="116"/>
      <c r="F1379" s="116"/>
      <c r="G1379" s="116"/>
      <c r="H1379" s="116"/>
      <c r="I1379" s="116"/>
      <c r="J1379" s="116"/>
      <c r="K1379" s="207"/>
      <c r="L1379" s="116"/>
      <c r="M1379" s="116"/>
      <c r="N1379" s="116"/>
      <c r="O1379" s="116"/>
      <c r="P1379" s="116"/>
      <c r="Q1379" s="116"/>
      <c r="R1379" s="116"/>
      <c r="S1379" s="116"/>
      <c r="T1379" s="116"/>
      <c r="U1379" s="116"/>
      <c r="V1379" s="116"/>
      <c r="W1379" s="116"/>
      <c r="X1379" s="116"/>
      <c r="Y1379" s="116"/>
      <c r="Z1379" s="116"/>
    </row>
    <row r="1380" hidden="1">
      <c r="A1380" s="116"/>
      <c r="B1380" s="116"/>
      <c r="C1380" s="116"/>
      <c r="D1380" s="116"/>
      <c r="E1380" s="116"/>
      <c r="F1380" s="116"/>
      <c r="G1380" s="116"/>
      <c r="H1380" s="116"/>
      <c r="I1380" s="116"/>
      <c r="J1380" s="116"/>
      <c r="K1380" s="207"/>
      <c r="L1380" s="116"/>
      <c r="M1380" s="116"/>
      <c r="N1380" s="116"/>
      <c r="O1380" s="116"/>
      <c r="P1380" s="116"/>
      <c r="Q1380" s="116"/>
      <c r="R1380" s="116"/>
      <c r="S1380" s="116"/>
      <c r="T1380" s="116"/>
      <c r="U1380" s="116"/>
      <c r="V1380" s="116"/>
      <c r="W1380" s="116"/>
      <c r="X1380" s="116"/>
      <c r="Y1380" s="116"/>
      <c r="Z1380" s="116"/>
    </row>
    <row r="1381" hidden="1">
      <c r="A1381" s="116"/>
      <c r="B1381" s="116"/>
      <c r="C1381" s="116"/>
      <c r="D1381" s="116"/>
      <c r="E1381" s="116"/>
      <c r="F1381" s="116"/>
      <c r="G1381" s="116"/>
      <c r="H1381" s="116"/>
      <c r="I1381" s="116"/>
      <c r="J1381" s="116"/>
      <c r="K1381" s="207"/>
      <c r="L1381" s="116"/>
      <c r="M1381" s="116"/>
      <c r="N1381" s="116"/>
      <c r="O1381" s="116"/>
      <c r="P1381" s="116"/>
      <c r="Q1381" s="116"/>
      <c r="R1381" s="116"/>
      <c r="S1381" s="116"/>
      <c r="T1381" s="116"/>
      <c r="U1381" s="116"/>
      <c r="V1381" s="116"/>
      <c r="W1381" s="116"/>
      <c r="X1381" s="116"/>
      <c r="Y1381" s="116"/>
      <c r="Z1381" s="116"/>
    </row>
    <row r="1382" hidden="1">
      <c r="A1382" s="116"/>
      <c r="B1382" s="116"/>
      <c r="C1382" s="116"/>
      <c r="D1382" s="116"/>
      <c r="E1382" s="116"/>
      <c r="F1382" s="116"/>
      <c r="G1382" s="116"/>
      <c r="H1382" s="116"/>
      <c r="I1382" s="116"/>
      <c r="J1382" s="116"/>
      <c r="K1382" s="207"/>
      <c r="L1382" s="116"/>
      <c r="M1382" s="116"/>
      <c r="N1382" s="116"/>
      <c r="O1382" s="116"/>
      <c r="P1382" s="116"/>
      <c r="Q1382" s="116"/>
      <c r="R1382" s="116"/>
      <c r="S1382" s="116"/>
      <c r="T1382" s="116"/>
      <c r="U1382" s="116"/>
      <c r="V1382" s="116"/>
      <c r="W1382" s="116"/>
      <c r="X1382" s="116"/>
      <c r="Y1382" s="116"/>
      <c r="Z1382" s="116"/>
    </row>
    <row r="1383" hidden="1">
      <c r="A1383" s="116"/>
      <c r="B1383" s="116"/>
      <c r="C1383" s="116"/>
      <c r="D1383" s="116"/>
      <c r="E1383" s="116"/>
      <c r="F1383" s="116"/>
      <c r="G1383" s="116"/>
      <c r="H1383" s="116"/>
      <c r="I1383" s="116"/>
      <c r="J1383" s="116"/>
      <c r="K1383" s="207"/>
      <c r="L1383" s="116"/>
      <c r="M1383" s="116"/>
      <c r="N1383" s="116"/>
      <c r="O1383" s="116"/>
      <c r="P1383" s="116"/>
      <c r="Q1383" s="116"/>
      <c r="R1383" s="116"/>
      <c r="S1383" s="116"/>
      <c r="T1383" s="116"/>
      <c r="U1383" s="116"/>
      <c r="V1383" s="116"/>
      <c r="W1383" s="116"/>
      <c r="X1383" s="116"/>
      <c r="Y1383" s="116"/>
      <c r="Z1383" s="116"/>
    </row>
    <row r="1384" hidden="1">
      <c r="A1384" s="116"/>
      <c r="B1384" s="116"/>
      <c r="C1384" s="116"/>
      <c r="D1384" s="116"/>
      <c r="E1384" s="116"/>
      <c r="F1384" s="116"/>
      <c r="G1384" s="116"/>
      <c r="H1384" s="116"/>
      <c r="I1384" s="116"/>
      <c r="J1384" s="116"/>
      <c r="K1384" s="207"/>
      <c r="L1384" s="116"/>
      <c r="M1384" s="116"/>
      <c r="N1384" s="116"/>
      <c r="O1384" s="116"/>
      <c r="P1384" s="116"/>
      <c r="Q1384" s="116"/>
      <c r="R1384" s="116"/>
      <c r="S1384" s="116"/>
      <c r="T1384" s="116"/>
      <c r="U1384" s="116"/>
      <c r="V1384" s="116"/>
      <c r="W1384" s="116"/>
      <c r="X1384" s="116"/>
      <c r="Y1384" s="116"/>
      <c r="Z1384" s="116"/>
    </row>
    <row r="1385" hidden="1">
      <c r="A1385" s="116"/>
      <c r="B1385" s="116"/>
      <c r="C1385" s="116"/>
      <c r="D1385" s="116"/>
      <c r="E1385" s="116"/>
      <c r="F1385" s="116"/>
      <c r="G1385" s="116"/>
      <c r="H1385" s="116"/>
      <c r="I1385" s="116"/>
      <c r="J1385" s="116"/>
      <c r="K1385" s="207"/>
      <c r="L1385" s="116"/>
      <c r="M1385" s="116"/>
      <c r="N1385" s="116"/>
      <c r="O1385" s="116"/>
      <c r="P1385" s="116"/>
      <c r="Q1385" s="116"/>
      <c r="R1385" s="116"/>
      <c r="S1385" s="116"/>
      <c r="T1385" s="116"/>
      <c r="U1385" s="116"/>
      <c r="V1385" s="116"/>
      <c r="W1385" s="116"/>
      <c r="X1385" s="116"/>
      <c r="Y1385" s="116"/>
      <c r="Z1385" s="116"/>
    </row>
    <row r="1386" hidden="1">
      <c r="A1386" s="116"/>
      <c r="B1386" s="116"/>
      <c r="C1386" s="116"/>
      <c r="D1386" s="116"/>
      <c r="E1386" s="116"/>
      <c r="F1386" s="116"/>
      <c r="G1386" s="116"/>
      <c r="H1386" s="116"/>
      <c r="I1386" s="116"/>
      <c r="J1386" s="116"/>
      <c r="K1386" s="207"/>
      <c r="L1386" s="116"/>
      <c r="M1386" s="116"/>
      <c r="N1386" s="116"/>
      <c r="O1386" s="116"/>
      <c r="P1386" s="116"/>
      <c r="Q1386" s="116"/>
      <c r="R1386" s="116"/>
      <c r="S1386" s="116"/>
      <c r="T1386" s="116"/>
      <c r="U1386" s="116"/>
      <c r="V1386" s="116"/>
      <c r="W1386" s="116"/>
      <c r="X1386" s="116"/>
      <c r="Y1386" s="116"/>
      <c r="Z1386" s="116"/>
    </row>
    <row r="1387" hidden="1">
      <c r="A1387" s="116"/>
      <c r="B1387" s="116"/>
      <c r="C1387" s="116"/>
      <c r="D1387" s="116"/>
      <c r="E1387" s="116"/>
      <c r="F1387" s="116"/>
      <c r="G1387" s="116"/>
      <c r="H1387" s="116"/>
      <c r="I1387" s="116"/>
      <c r="J1387" s="116"/>
      <c r="K1387" s="207"/>
      <c r="L1387" s="116"/>
      <c r="M1387" s="116"/>
      <c r="N1387" s="116"/>
      <c r="O1387" s="116"/>
      <c r="P1387" s="116"/>
      <c r="Q1387" s="116"/>
      <c r="R1387" s="116"/>
      <c r="S1387" s="116"/>
      <c r="T1387" s="116"/>
      <c r="U1387" s="116"/>
      <c r="V1387" s="116"/>
      <c r="W1387" s="116"/>
      <c r="X1387" s="116"/>
      <c r="Y1387" s="116"/>
      <c r="Z1387" s="116"/>
    </row>
    <row r="1388" hidden="1">
      <c r="A1388" s="116"/>
      <c r="B1388" s="116"/>
      <c r="C1388" s="116"/>
      <c r="D1388" s="116"/>
      <c r="E1388" s="116"/>
      <c r="F1388" s="116"/>
      <c r="G1388" s="116"/>
      <c r="H1388" s="116"/>
      <c r="I1388" s="116"/>
      <c r="J1388" s="116"/>
      <c r="K1388" s="207"/>
      <c r="L1388" s="116"/>
      <c r="M1388" s="116"/>
      <c r="N1388" s="116"/>
      <c r="O1388" s="116"/>
      <c r="P1388" s="116"/>
      <c r="Q1388" s="116"/>
      <c r="R1388" s="116"/>
      <c r="S1388" s="116"/>
      <c r="T1388" s="116"/>
      <c r="U1388" s="116"/>
      <c r="V1388" s="116"/>
      <c r="W1388" s="116"/>
      <c r="X1388" s="116"/>
      <c r="Y1388" s="116"/>
      <c r="Z1388" s="116"/>
    </row>
    <row r="1389" hidden="1">
      <c r="A1389" s="116"/>
      <c r="B1389" s="116"/>
      <c r="C1389" s="116"/>
      <c r="D1389" s="116"/>
      <c r="E1389" s="116"/>
      <c r="F1389" s="116"/>
      <c r="G1389" s="116"/>
      <c r="H1389" s="116"/>
      <c r="I1389" s="116"/>
      <c r="J1389" s="116"/>
      <c r="K1389" s="207"/>
      <c r="L1389" s="116"/>
      <c r="M1389" s="116"/>
      <c r="N1389" s="116"/>
      <c r="O1389" s="116"/>
      <c r="P1389" s="116"/>
      <c r="Q1389" s="116"/>
      <c r="R1389" s="116"/>
      <c r="S1389" s="116"/>
      <c r="T1389" s="116"/>
      <c r="U1389" s="116"/>
      <c r="V1389" s="116"/>
      <c r="W1389" s="116"/>
      <c r="X1389" s="116"/>
      <c r="Y1389" s="116"/>
      <c r="Z1389" s="116"/>
    </row>
    <row r="1390" hidden="1">
      <c r="A1390" s="116"/>
      <c r="B1390" s="116"/>
      <c r="C1390" s="116"/>
      <c r="D1390" s="116"/>
      <c r="E1390" s="116"/>
      <c r="F1390" s="116"/>
      <c r="G1390" s="116"/>
      <c r="H1390" s="116"/>
      <c r="I1390" s="116"/>
      <c r="J1390" s="116"/>
      <c r="K1390" s="207"/>
      <c r="L1390" s="116"/>
      <c r="M1390" s="116"/>
      <c r="N1390" s="116"/>
      <c r="O1390" s="116"/>
      <c r="P1390" s="116"/>
      <c r="Q1390" s="116"/>
      <c r="R1390" s="116"/>
      <c r="S1390" s="116"/>
      <c r="T1390" s="116"/>
      <c r="U1390" s="116"/>
      <c r="V1390" s="116"/>
      <c r="W1390" s="116"/>
      <c r="X1390" s="116"/>
      <c r="Y1390" s="116"/>
      <c r="Z1390" s="116"/>
    </row>
    <row r="1391" hidden="1">
      <c r="A1391" s="116"/>
      <c r="B1391" s="116"/>
      <c r="C1391" s="116"/>
      <c r="D1391" s="116"/>
      <c r="E1391" s="116"/>
      <c r="F1391" s="116"/>
      <c r="G1391" s="116"/>
      <c r="H1391" s="116"/>
      <c r="I1391" s="116"/>
      <c r="J1391" s="116"/>
      <c r="K1391" s="207"/>
      <c r="L1391" s="116"/>
      <c r="M1391" s="116"/>
      <c r="N1391" s="116"/>
      <c r="O1391" s="116"/>
      <c r="P1391" s="116"/>
      <c r="Q1391" s="116"/>
      <c r="R1391" s="116"/>
      <c r="S1391" s="116"/>
      <c r="T1391" s="116"/>
      <c r="U1391" s="116"/>
      <c r="V1391" s="116"/>
      <c r="W1391" s="116"/>
      <c r="X1391" s="116"/>
      <c r="Y1391" s="116"/>
      <c r="Z1391" s="116"/>
    </row>
    <row r="1392" hidden="1">
      <c r="A1392" s="116"/>
      <c r="B1392" s="116"/>
      <c r="C1392" s="116"/>
      <c r="D1392" s="116"/>
      <c r="E1392" s="116"/>
      <c r="F1392" s="116"/>
      <c r="G1392" s="116"/>
      <c r="H1392" s="116"/>
      <c r="I1392" s="116"/>
      <c r="J1392" s="116"/>
      <c r="K1392" s="207"/>
      <c r="L1392" s="116"/>
      <c r="M1392" s="116"/>
      <c r="N1392" s="116"/>
      <c r="O1392" s="116"/>
      <c r="P1392" s="116"/>
      <c r="Q1392" s="116"/>
      <c r="R1392" s="116"/>
      <c r="S1392" s="116"/>
      <c r="T1392" s="116"/>
      <c r="U1392" s="116"/>
      <c r="V1392" s="116"/>
      <c r="W1392" s="116"/>
      <c r="X1392" s="116"/>
      <c r="Y1392" s="116"/>
      <c r="Z1392" s="116"/>
    </row>
    <row r="1393" hidden="1">
      <c r="A1393" s="116"/>
      <c r="B1393" s="116"/>
      <c r="C1393" s="116"/>
      <c r="D1393" s="116"/>
      <c r="E1393" s="116"/>
      <c r="F1393" s="116"/>
      <c r="G1393" s="116"/>
      <c r="H1393" s="116"/>
      <c r="I1393" s="116"/>
      <c r="J1393" s="116"/>
      <c r="K1393" s="207"/>
      <c r="L1393" s="116"/>
      <c r="M1393" s="116"/>
      <c r="N1393" s="116"/>
      <c r="O1393" s="116"/>
      <c r="P1393" s="116"/>
      <c r="Q1393" s="116"/>
      <c r="R1393" s="116"/>
      <c r="S1393" s="116"/>
      <c r="T1393" s="116"/>
      <c r="U1393" s="116"/>
      <c r="V1393" s="116"/>
      <c r="W1393" s="116"/>
      <c r="X1393" s="116"/>
      <c r="Y1393" s="116"/>
      <c r="Z1393" s="116"/>
    </row>
    <row r="1394" hidden="1">
      <c r="A1394" s="116"/>
      <c r="B1394" s="116"/>
      <c r="C1394" s="116"/>
      <c r="D1394" s="116"/>
      <c r="E1394" s="116"/>
      <c r="F1394" s="116"/>
      <c r="G1394" s="116"/>
      <c r="H1394" s="116"/>
      <c r="I1394" s="116"/>
      <c r="J1394" s="116"/>
      <c r="K1394" s="207"/>
      <c r="L1394" s="116"/>
      <c r="M1394" s="116"/>
      <c r="N1394" s="116"/>
      <c r="O1394" s="116"/>
      <c r="P1394" s="116"/>
      <c r="Q1394" s="116"/>
      <c r="R1394" s="116"/>
      <c r="S1394" s="116"/>
      <c r="T1394" s="116"/>
      <c r="U1394" s="116"/>
      <c r="V1394" s="116"/>
      <c r="W1394" s="116"/>
      <c r="X1394" s="116"/>
      <c r="Y1394" s="116"/>
      <c r="Z1394" s="116"/>
    </row>
    <row r="1395" hidden="1">
      <c r="A1395" s="116"/>
      <c r="B1395" s="116"/>
      <c r="C1395" s="116"/>
      <c r="D1395" s="116"/>
      <c r="E1395" s="116"/>
      <c r="F1395" s="116"/>
      <c r="G1395" s="116"/>
      <c r="H1395" s="116"/>
      <c r="I1395" s="116"/>
      <c r="J1395" s="116"/>
      <c r="K1395" s="207"/>
      <c r="L1395" s="116"/>
      <c r="M1395" s="116"/>
      <c r="N1395" s="116"/>
      <c r="O1395" s="116"/>
      <c r="P1395" s="116"/>
      <c r="Q1395" s="116"/>
      <c r="R1395" s="116"/>
      <c r="S1395" s="116"/>
      <c r="T1395" s="116"/>
      <c r="U1395" s="116"/>
      <c r="V1395" s="116"/>
      <c r="W1395" s="116"/>
      <c r="X1395" s="116"/>
      <c r="Y1395" s="116"/>
      <c r="Z1395" s="116"/>
    </row>
    <row r="1396" hidden="1">
      <c r="A1396" s="116"/>
      <c r="B1396" s="116"/>
      <c r="C1396" s="116"/>
      <c r="D1396" s="116"/>
      <c r="E1396" s="116"/>
      <c r="F1396" s="116"/>
      <c r="G1396" s="116"/>
      <c r="H1396" s="116"/>
      <c r="I1396" s="116"/>
      <c r="J1396" s="116"/>
      <c r="K1396" s="207"/>
      <c r="L1396" s="116"/>
      <c r="M1396" s="116"/>
      <c r="N1396" s="116"/>
      <c r="O1396" s="116"/>
      <c r="P1396" s="116"/>
      <c r="Q1396" s="116"/>
      <c r="R1396" s="116"/>
      <c r="S1396" s="116"/>
      <c r="T1396" s="116"/>
      <c r="U1396" s="116"/>
      <c r="V1396" s="116"/>
      <c r="W1396" s="116"/>
      <c r="X1396" s="116"/>
      <c r="Y1396" s="116"/>
      <c r="Z1396" s="116"/>
    </row>
    <row r="1397" hidden="1">
      <c r="A1397" s="116"/>
      <c r="B1397" s="116"/>
      <c r="C1397" s="116"/>
      <c r="D1397" s="116"/>
      <c r="E1397" s="116"/>
      <c r="F1397" s="116"/>
      <c r="G1397" s="116"/>
      <c r="H1397" s="116"/>
      <c r="I1397" s="116"/>
      <c r="J1397" s="116"/>
      <c r="K1397" s="207"/>
      <c r="L1397" s="116"/>
      <c r="M1397" s="116"/>
      <c r="N1397" s="116"/>
      <c r="O1397" s="116"/>
      <c r="P1397" s="116"/>
      <c r="Q1397" s="116"/>
      <c r="R1397" s="116"/>
      <c r="S1397" s="116"/>
      <c r="T1397" s="116"/>
      <c r="U1397" s="116"/>
      <c r="V1397" s="116"/>
      <c r="W1397" s="116"/>
      <c r="X1397" s="116"/>
      <c r="Y1397" s="116"/>
      <c r="Z1397" s="116"/>
    </row>
    <row r="1398" hidden="1">
      <c r="A1398" s="116"/>
      <c r="B1398" s="116"/>
      <c r="C1398" s="116"/>
      <c r="D1398" s="116"/>
      <c r="E1398" s="116"/>
      <c r="F1398" s="116"/>
      <c r="G1398" s="116"/>
      <c r="H1398" s="116"/>
      <c r="I1398" s="116"/>
      <c r="J1398" s="116"/>
      <c r="K1398" s="207"/>
      <c r="L1398" s="116"/>
      <c r="M1398" s="116"/>
      <c r="N1398" s="116"/>
      <c r="O1398" s="116"/>
      <c r="P1398" s="116"/>
      <c r="Q1398" s="116"/>
      <c r="R1398" s="116"/>
      <c r="S1398" s="116"/>
      <c r="T1398" s="116"/>
      <c r="U1398" s="116"/>
      <c r="V1398" s="116"/>
      <c r="W1398" s="116"/>
      <c r="X1398" s="116"/>
      <c r="Y1398" s="116"/>
      <c r="Z1398" s="116"/>
    </row>
    <row r="1399" hidden="1">
      <c r="A1399" s="116"/>
      <c r="B1399" s="116"/>
      <c r="C1399" s="116"/>
      <c r="D1399" s="116"/>
      <c r="E1399" s="116"/>
      <c r="F1399" s="116"/>
      <c r="G1399" s="116"/>
      <c r="H1399" s="116"/>
      <c r="I1399" s="116"/>
      <c r="J1399" s="116"/>
      <c r="K1399" s="207"/>
      <c r="L1399" s="116"/>
      <c r="M1399" s="116"/>
      <c r="N1399" s="116"/>
      <c r="O1399" s="116"/>
      <c r="P1399" s="116"/>
      <c r="Q1399" s="116"/>
      <c r="R1399" s="116"/>
      <c r="S1399" s="116"/>
      <c r="T1399" s="116"/>
      <c r="U1399" s="116"/>
      <c r="V1399" s="116"/>
      <c r="W1399" s="116"/>
      <c r="X1399" s="116"/>
      <c r="Y1399" s="116"/>
      <c r="Z1399" s="116"/>
    </row>
    <row r="1400" hidden="1">
      <c r="A1400" s="116"/>
      <c r="B1400" s="116"/>
      <c r="C1400" s="116"/>
      <c r="D1400" s="116"/>
      <c r="E1400" s="116"/>
      <c r="F1400" s="116"/>
      <c r="G1400" s="116"/>
      <c r="H1400" s="116"/>
      <c r="I1400" s="116"/>
      <c r="J1400" s="116"/>
      <c r="K1400" s="207"/>
      <c r="L1400" s="116"/>
      <c r="M1400" s="116"/>
      <c r="N1400" s="116"/>
      <c r="O1400" s="116"/>
      <c r="P1400" s="116"/>
      <c r="Q1400" s="116"/>
      <c r="R1400" s="116"/>
      <c r="S1400" s="116"/>
      <c r="T1400" s="116"/>
      <c r="U1400" s="116"/>
      <c r="V1400" s="116"/>
      <c r="W1400" s="116"/>
      <c r="X1400" s="116"/>
      <c r="Y1400" s="116"/>
      <c r="Z1400" s="116"/>
    </row>
    <row r="1401" hidden="1">
      <c r="A1401" s="116"/>
      <c r="B1401" s="116"/>
      <c r="C1401" s="116"/>
      <c r="D1401" s="116"/>
      <c r="E1401" s="116"/>
      <c r="F1401" s="116"/>
      <c r="G1401" s="116"/>
      <c r="H1401" s="116"/>
      <c r="I1401" s="116"/>
      <c r="J1401" s="116"/>
      <c r="K1401" s="207"/>
      <c r="L1401" s="116"/>
      <c r="M1401" s="116"/>
      <c r="N1401" s="116"/>
      <c r="O1401" s="116"/>
      <c r="P1401" s="116"/>
      <c r="Q1401" s="116"/>
      <c r="R1401" s="116"/>
      <c r="S1401" s="116"/>
      <c r="T1401" s="116"/>
      <c r="U1401" s="116"/>
      <c r="V1401" s="116"/>
      <c r="W1401" s="116"/>
      <c r="X1401" s="116"/>
      <c r="Y1401" s="116"/>
      <c r="Z1401" s="116"/>
    </row>
    <row r="1402" hidden="1">
      <c r="A1402" s="116"/>
      <c r="B1402" s="116"/>
      <c r="C1402" s="116"/>
      <c r="D1402" s="116"/>
      <c r="E1402" s="116"/>
      <c r="F1402" s="116"/>
      <c r="G1402" s="116"/>
      <c r="H1402" s="116"/>
      <c r="I1402" s="116"/>
      <c r="J1402" s="116"/>
      <c r="K1402" s="207"/>
      <c r="L1402" s="116"/>
      <c r="M1402" s="116"/>
      <c r="N1402" s="116"/>
      <c r="O1402" s="116"/>
      <c r="P1402" s="116"/>
      <c r="Q1402" s="116"/>
      <c r="R1402" s="116"/>
      <c r="S1402" s="116"/>
      <c r="T1402" s="116"/>
      <c r="U1402" s="116"/>
      <c r="V1402" s="116"/>
      <c r="W1402" s="116"/>
      <c r="X1402" s="116"/>
      <c r="Y1402" s="116"/>
      <c r="Z1402" s="116"/>
    </row>
    <row r="1403" hidden="1">
      <c r="A1403" s="116"/>
      <c r="B1403" s="116"/>
      <c r="C1403" s="116"/>
      <c r="D1403" s="116"/>
      <c r="E1403" s="116"/>
      <c r="F1403" s="116"/>
      <c r="G1403" s="116"/>
      <c r="H1403" s="116"/>
      <c r="I1403" s="116"/>
      <c r="J1403" s="116"/>
      <c r="K1403" s="207"/>
      <c r="L1403" s="116"/>
      <c r="M1403" s="116"/>
      <c r="N1403" s="116"/>
      <c r="O1403" s="116"/>
      <c r="P1403" s="116"/>
      <c r="Q1403" s="116"/>
      <c r="R1403" s="116"/>
      <c r="S1403" s="116"/>
      <c r="T1403" s="116"/>
      <c r="U1403" s="116"/>
      <c r="V1403" s="116"/>
      <c r="W1403" s="116"/>
      <c r="X1403" s="116"/>
      <c r="Y1403" s="116"/>
      <c r="Z1403" s="116"/>
    </row>
    <row r="1404" hidden="1">
      <c r="A1404" s="116"/>
      <c r="B1404" s="116"/>
      <c r="C1404" s="116"/>
      <c r="D1404" s="116"/>
      <c r="E1404" s="116"/>
      <c r="F1404" s="116"/>
      <c r="G1404" s="116"/>
      <c r="H1404" s="116"/>
      <c r="I1404" s="116"/>
      <c r="J1404" s="116"/>
      <c r="K1404" s="207"/>
      <c r="L1404" s="116"/>
      <c r="M1404" s="116"/>
      <c r="N1404" s="116"/>
      <c r="O1404" s="116"/>
      <c r="P1404" s="116"/>
      <c r="Q1404" s="116"/>
      <c r="R1404" s="116"/>
      <c r="S1404" s="116"/>
      <c r="T1404" s="116"/>
      <c r="U1404" s="116"/>
      <c r="V1404" s="116"/>
      <c r="W1404" s="116"/>
      <c r="X1404" s="116"/>
      <c r="Y1404" s="116"/>
      <c r="Z1404" s="116"/>
    </row>
    <row r="1405" hidden="1">
      <c r="A1405" s="116"/>
      <c r="B1405" s="116"/>
      <c r="C1405" s="116"/>
      <c r="D1405" s="116"/>
      <c r="E1405" s="116"/>
      <c r="F1405" s="116"/>
      <c r="G1405" s="116"/>
      <c r="H1405" s="116"/>
      <c r="I1405" s="116"/>
      <c r="J1405" s="116"/>
      <c r="K1405" s="207"/>
      <c r="L1405" s="116"/>
      <c r="M1405" s="116"/>
      <c r="N1405" s="116"/>
      <c r="O1405" s="116"/>
      <c r="P1405" s="116"/>
      <c r="Q1405" s="116"/>
      <c r="R1405" s="116"/>
      <c r="S1405" s="116"/>
      <c r="T1405" s="116"/>
      <c r="U1405" s="116"/>
      <c r="V1405" s="116"/>
      <c r="W1405" s="116"/>
      <c r="X1405" s="116"/>
      <c r="Y1405" s="116"/>
      <c r="Z1405" s="116"/>
    </row>
    <row r="1406" hidden="1">
      <c r="A1406" s="116"/>
      <c r="B1406" s="116"/>
      <c r="C1406" s="116"/>
      <c r="D1406" s="116"/>
      <c r="E1406" s="116"/>
      <c r="F1406" s="116"/>
      <c r="G1406" s="116"/>
      <c r="H1406" s="116"/>
      <c r="I1406" s="116"/>
      <c r="J1406" s="116"/>
      <c r="K1406" s="207"/>
      <c r="L1406" s="116"/>
      <c r="M1406" s="116"/>
      <c r="N1406" s="116"/>
      <c r="O1406" s="116"/>
      <c r="P1406" s="116"/>
      <c r="Q1406" s="116"/>
      <c r="R1406" s="116"/>
      <c r="S1406" s="116"/>
      <c r="T1406" s="116"/>
      <c r="U1406" s="116"/>
      <c r="V1406" s="116"/>
      <c r="W1406" s="116"/>
      <c r="X1406" s="116"/>
      <c r="Y1406" s="116"/>
      <c r="Z1406" s="116"/>
    </row>
    <row r="1407" hidden="1">
      <c r="A1407" s="116"/>
      <c r="B1407" s="116"/>
      <c r="C1407" s="116"/>
      <c r="D1407" s="116"/>
      <c r="E1407" s="116"/>
      <c r="F1407" s="116"/>
      <c r="G1407" s="116"/>
      <c r="H1407" s="116"/>
      <c r="I1407" s="116"/>
      <c r="J1407" s="116"/>
      <c r="K1407" s="207"/>
      <c r="L1407" s="116"/>
      <c r="M1407" s="116"/>
      <c r="N1407" s="116"/>
      <c r="O1407" s="116"/>
      <c r="P1407" s="116"/>
      <c r="Q1407" s="116"/>
      <c r="R1407" s="116"/>
      <c r="S1407" s="116"/>
      <c r="T1407" s="116"/>
      <c r="U1407" s="116"/>
      <c r="V1407" s="116"/>
      <c r="W1407" s="116"/>
      <c r="X1407" s="116"/>
      <c r="Y1407" s="116"/>
      <c r="Z1407" s="116"/>
    </row>
    <row r="1408" hidden="1">
      <c r="A1408" s="116"/>
      <c r="B1408" s="116"/>
      <c r="C1408" s="116"/>
      <c r="D1408" s="116"/>
      <c r="E1408" s="116"/>
      <c r="F1408" s="116"/>
      <c r="G1408" s="116"/>
      <c r="H1408" s="116"/>
      <c r="I1408" s="116"/>
      <c r="J1408" s="116"/>
      <c r="K1408" s="207"/>
      <c r="L1408" s="116"/>
      <c r="M1408" s="116"/>
      <c r="N1408" s="116"/>
      <c r="O1408" s="116"/>
      <c r="P1408" s="116"/>
      <c r="Q1408" s="116"/>
      <c r="R1408" s="116"/>
      <c r="S1408" s="116"/>
      <c r="T1408" s="116"/>
      <c r="U1408" s="116"/>
      <c r="V1408" s="116"/>
      <c r="W1408" s="116"/>
      <c r="X1408" s="116"/>
      <c r="Y1408" s="116"/>
      <c r="Z1408" s="116"/>
    </row>
    <row r="1409" hidden="1">
      <c r="A1409" s="116"/>
      <c r="B1409" s="116"/>
      <c r="C1409" s="116"/>
      <c r="D1409" s="116"/>
      <c r="E1409" s="116"/>
      <c r="F1409" s="116"/>
      <c r="G1409" s="116"/>
      <c r="H1409" s="116"/>
      <c r="I1409" s="116"/>
      <c r="J1409" s="116"/>
      <c r="K1409" s="207"/>
      <c r="L1409" s="116"/>
      <c r="M1409" s="116"/>
      <c r="N1409" s="116"/>
      <c r="O1409" s="116"/>
      <c r="P1409" s="116"/>
      <c r="Q1409" s="116"/>
      <c r="R1409" s="116"/>
      <c r="S1409" s="116"/>
      <c r="T1409" s="116"/>
      <c r="U1409" s="116"/>
      <c r="V1409" s="116"/>
      <c r="W1409" s="116"/>
      <c r="X1409" s="116"/>
      <c r="Y1409" s="116"/>
      <c r="Z1409" s="116"/>
    </row>
    <row r="1410" hidden="1">
      <c r="A1410" s="116"/>
      <c r="B1410" s="116"/>
      <c r="C1410" s="116"/>
      <c r="D1410" s="116"/>
      <c r="E1410" s="116"/>
      <c r="F1410" s="116"/>
      <c r="G1410" s="116"/>
      <c r="H1410" s="116"/>
      <c r="I1410" s="116"/>
      <c r="J1410" s="116"/>
      <c r="K1410" s="207"/>
      <c r="L1410" s="116"/>
      <c r="M1410" s="116"/>
      <c r="N1410" s="116"/>
      <c r="O1410" s="116"/>
      <c r="P1410" s="116"/>
      <c r="Q1410" s="116"/>
      <c r="R1410" s="116"/>
      <c r="S1410" s="116"/>
      <c r="T1410" s="116"/>
      <c r="U1410" s="116"/>
      <c r="V1410" s="116"/>
      <c r="W1410" s="116"/>
      <c r="X1410" s="116"/>
      <c r="Y1410" s="116"/>
      <c r="Z1410" s="116"/>
    </row>
    <row r="1411" hidden="1">
      <c r="A1411" s="116"/>
      <c r="B1411" s="116"/>
      <c r="C1411" s="116"/>
      <c r="D1411" s="116"/>
      <c r="E1411" s="116"/>
      <c r="F1411" s="116"/>
      <c r="G1411" s="116"/>
      <c r="H1411" s="116"/>
      <c r="I1411" s="116"/>
      <c r="J1411" s="116"/>
      <c r="K1411" s="207"/>
      <c r="L1411" s="116"/>
      <c r="M1411" s="116"/>
      <c r="N1411" s="116"/>
      <c r="O1411" s="116"/>
      <c r="P1411" s="116"/>
      <c r="Q1411" s="116"/>
      <c r="R1411" s="116"/>
      <c r="S1411" s="116"/>
      <c r="T1411" s="116"/>
      <c r="U1411" s="116"/>
      <c r="V1411" s="116"/>
      <c r="W1411" s="116"/>
      <c r="X1411" s="116"/>
      <c r="Y1411" s="116"/>
      <c r="Z1411" s="116"/>
    </row>
    <row r="1412" hidden="1">
      <c r="A1412" s="116"/>
      <c r="B1412" s="116"/>
      <c r="C1412" s="116"/>
      <c r="D1412" s="116"/>
      <c r="E1412" s="116"/>
      <c r="F1412" s="116"/>
      <c r="G1412" s="116"/>
      <c r="H1412" s="116"/>
      <c r="I1412" s="116"/>
      <c r="J1412" s="116"/>
      <c r="K1412" s="207"/>
      <c r="L1412" s="116"/>
      <c r="M1412" s="116"/>
      <c r="N1412" s="116"/>
      <c r="O1412" s="116"/>
      <c r="P1412" s="116"/>
      <c r="Q1412" s="116"/>
      <c r="R1412" s="116"/>
      <c r="S1412" s="116"/>
      <c r="T1412" s="116"/>
      <c r="U1412" s="116"/>
      <c r="V1412" s="116"/>
      <c r="W1412" s="116"/>
      <c r="X1412" s="116"/>
      <c r="Y1412" s="116"/>
      <c r="Z1412" s="116"/>
    </row>
    <row r="1413" hidden="1">
      <c r="A1413" s="116"/>
      <c r="B1413" s="116"/>
      <c r="C1413" s="116"/>
      <c r="D1413" s="116"/>
      <c r="E1413" s="116"/>
      <c r="F1413" s="116"/>
      <c r="G1413" s="116"/>
      <c r="H1413" s="116"/>
      <c r="I1413" s="116"/>
      <c r="J1413" s="116"/>
      <c r="K1413" s="207"/>
      <c r="L1413" s="116"/>
      <c r="M1413" s="116"/>
      <c r="N1413" s="116"/>
      <c r="O1413" s="116"/>
      <c r="P1413" s="116"/>
      <c r="Q1413" s="116"/>
      <c r="R1413" s="116"/>
      <c r="S1413" s="116"/>
      <c r="T1413" s="116"/>
      <c r="U1413" s="116"/>
      <c r="V1413" s="116"/>
      <c r="W1413" s="116"/>
      <c r="X1413" s="116"/>
      <c r="Y1413" s="116"/>
      <c r="Z1413" s="116"/>
    </row>
    <row r="1414" hidden="1">
      <c r="A1414" s="116"/>
      <c r="B1414" s="116"/>
      <c r="C1414" s="116"/>
      <c r="D1414" s="116"/>
      <c r="E1414" s="116"/>
      <c r="F1414" s="116"/>
      <c r="G1414" s="116"/>
      <c r="H1414" s="116"/>
      <c r="I1414" s="116"/>
      <c r="J1414" s="116"/>
      <c r="K1414" s="207"/>
      <c r="L1414" s="116"/>
      <c r="M1414" s="116"/>
      <c r="N1414" s="116"/>
      <c r="O1414" s="116"/>
      <c r="P1414" s="116"/>
      <c r="Q1414" s="116"/>
      <c r="R1414" s="116"/>
      <c r="S1414" s="116"/>
      <c r="T1414" s="116"/>
      <c r="U1414" s="116"/>
      <c r="V1414" s="116"/>
      <c r="W1414" s="116"/>
      <c r="X1414" s="116"/>
      <c r="Y1414" s="116"/>
      <c r="Z1414" s="116"/>
    </row>
    <row r="1415" hidden="1">
      <c r="A1415" s="116"/>
      <c r="B1415" s="116"/>
      <c r="C1415" s="116"/>
      <c r="D1415" s="116"/>
      <c r="E1415" s="116"/>
      <c r="F1415" s="116"/>
      <c r="G1415" s="116"/>
      <c r="H1415" s="116"/>
      <c r="I1415" s="116"/>
      <c r="J1415" s="116"/>
      <c r="K1415" s="207"/>
      <c r="L1415" s="116"/>
      <c r="M1415" s="116"/>
      <c r="N1415" s="116"/>
      <c r="O1415" s="116"/>
      <c r="P1415" s="116"/>
      <c r="Q1415" s="116"/>
      <c r="R1415" s="116"/>
      <c r="S1415" s="116"/>
      <c r="T1415" s="116"/>
      <c r="U1415" s="116"/>
      <c r="V1415" s="116"/>
      <c r="W1415" s="116"/>
      <c r="X1415" s="116"/>
      <c r="Y1415" s="116"/>
      <c r="Z1415" s="116"/>
    </row>
    <row r="1416" hidden="1">
      <c r="A1416" s="116"/>
      <c r="B1416" s="116"/>
      <c r="C1416" s="116"/>
      <c r="D1416" s="116"/>
      <c r="E1416" s="116"/>
      <c r="F1416" s="116"/>
      <c r="G1416" s="116"/>
      <c r="H1416" s="116"/>
      <c r="I1416" s="116"/>
      <c r="J1416" s="116"/>
      <c r="K1416" s="207"/>
      <c r="L1416" s="116"/>
      <c r="M1416" s="116"/>
      <c r="N1416" s="116"/>
      <c r="O1416" s="116"/>
      <c r="P1416" s="116"/>
      <c r="Q1416" s="116"/>
      <c r="R1416" s="116"/>
      <c r="S1416" s="116"/>
      <c r="T1416" s="116"/>
      <c r="U1416" s="116"/>
      <c r="V1416" s="116"/>
      <c r="W1416" s="116"/>
      <c r="X1416" s="116"/>
      <c r="Y1416" s="116"/>
      <c r="Z1416" s="116"/>
    </row>
    <row r="1417" hidden="1">
      <c r="A1417" s="116"/>
      <c r="B1417" s="116"/>
      <c r="C1417" s="116"/>
      <c r="D1417" s="116"/>
      <c r="E1417" s="116"/>
      <c r="F1417" s="116"/>
      <c r="G1417" s="116"/>
      <c r="H1417" s="116"/>
      <c r="I1417" s="116"/>
      <c r="J1417" s="116"/>
      <c r="K1417" s="207"/>
      <c r="L1417" s="116"/>
      <c r="M1417" s="116"/>
      <c r="N1417" s="116"/>
      <c r="O1417" s="116"/>
      <c r="P1417" s="116"/>
      <c r="Q1417" s="116"/>
      <c r="R1417" s="116"/>
      <c r="S1417" s="116"/>
      <c r="T1417" s="116"/>
      <c r="U1417" s="116"/>
      <c r="V1417" s="116"/>
      <c r="W1417" s="116"/>
      <c r="X1417" s="116"/>
      <c r="Y1417" s="116"/>
      <c r="Z1417" s="116"/>
    </row>
    <row r="1418" hidden="1">
      <c r="A1418" s="116"/>
      <c r="B1418" s="116"/>
      <c r="C1418" s="116"/>
      <c r="D1418" s="116"/>
      <c r="E1418" s="116"/>
      <c r="F1418" s="116"/>
      <c r="G1418" s="116"/>
      <c r="H1418" s="116"/>
      <c r="I1418" s="116"/>
      <c r="J1418" s="116"/>
      <c r="K1418" s="207"/>
      <c r="L1418" s="116"/>
      <c r="M1418" s="116"/>
      <c r="N1418" s="116"/>
      <c r="O1418" s="116"/>
      <c r="P1418" s="116"/>
      <c r="Q1418" s="116"/>
      <c r="R1418" s="116"/>
      <c r="S1418" s="116"/>
      <c r="T1418" s="116"/>
      <c r="U1418" s="116"/>
      <c r="V1418" s="116"/>
      <c r="W1418" s="116"/>
      <c r="X1418" s="116"/>
      <c r="Y1418" s="116"/>
      <c r="Z1418" s="116"/>
    </row>
    <row r="1419" hidden="1">
      <c r="A1419" s="116"/>
      <c r="B1419" s="116"/>
      <c r="C1419" s="116"/>
      <c r="D1419" s="116"/>
      <c r="E1419" s="116"/>
      <c r="F1419" s="116"/>
      <c r="G1419" s="116"/>
      <c r="H1419" s="116"/>
      <c r="I1419" s="116"/>
      <c r="J1419" s="116"/>
      <c r="K1419" s="207"/>
      <c r="L1419" s="116"/>
      <c r="M1419" s="116"/>
      <c r="N1419" s="116"/>
      <c r="O1419" s="116"/>
      <c r="P1419" s="116"/>
      <c r="Q1419" s="116"/>
      <c r="R1419" s="116"/>
      <c r="S1419" s="116"/>
      <c r="T1419" s="116"/>
      <c r="U1419" s="116"/>
      <c r="V1419" s="116"/>
      <c r="W1419" s="116"/>
      <c r="X1419" s="116"/>
      <c r="Y1419" s="116"/>
      <c r="Z1419" s="116"/>
    </row>
    <row r="1420" hidden="1">
      <c r="A1420" s="116"/>
      <c r="B1420" s="116"/>
      <c r="C1420" s="116"/>
      <c r="D1420" s="116"/>
      <c r="E1420" s="116"/>
      <c r="F1420" s="116"/>
      <c r="G1420" s="116"/>
      <c r="H1420" s="116"/>
      <c r="I1420" s="116"/>
      <c r="J1420" s="116"/>
      <c r="K1420" s="207"/>
      <c r="L1420" s="116"/>
      <c r="M1420" s="116"/>
      <c r="N1420" s="116"/>
      <c r="O1420" s="116"/>
      <c r="P1420" s="116"/>
      <c r="Q1420" s="116"/>
      <c r="R1420" s="116"/>
      <c r="S1420" s="116"/>
      <c r="T1420" s="116"/>
      <c r="U1420" s="116"/>
      <c r="V1420" s="116"/>
      <c r="W1420" s="116"/>
      <c r="X1420" s="116"/>
      <c r="Y1420" s="116"/>
      <c r="Z1420" s="116"/>
    </row>
    <row r="1421" hidden="1">
      <c r="A1421" s="116"/>
      <c r="B1421" s="116"/>
      <c r="C1421" s="116"/>
      <c r="D1421" s="116"/>
      <c r="E1421" s="116"/>
      <c r="F1421" s="116"/>
      <c r="G1421" s="116"/>
      <c r="H1421" s="116"/>
      <c r="I1421" s="116"/>
      <c r="J1421" s="116"/>
      <c r="K1421" s="207"/>
      <c r="L1421" s="116"/>
      <c r="M1421" s="116"/>
      <c r="N1421" s="116"/>
      <c r="O1421" s="116"/>
      <c r="P1421" s="116"/>
      <c r="Q1421" s="116"/>
      <c r="R1421" s="116"/>
      <c r="S1421" s="116"/>
      <c r="T1421" s="116"/>
      <c r="U1421" s="116"/>
      <c r="V1421" s="116"/>
      <c r="W1421" s="116"/>
      <c r="X1421" s="116"/>
      <c r="Y1421" s="116"/>
      <c r="Z1421" s="116"/>
    </row>
    <row r="1422" hidden="1">
      <c r="A1422" s="116"/>
      <c r="B1422" s="116"/>
      <c r="C1422" s="116"/>
      <c r="D1422" s="116"/>
      <c r="E1422" s="116"/>
      <c r="F1422" s="116"/>
      <c r="G1422" s="116"/>
      <c r="H1422" s="116"/>
      <c r="I1422" s="116"/>
      <c r="J1422" s="116"/>
      <c r="K1422" s="207"/>
      <c r="L1422" s="116"/>
      <c r="M1422" s="116"/>
      <c r="N1422" s="116"/>
      <c r="O1422" s="116"/>
      <c r="P1422" s="116"/>
      <c r="Q1422" s="116"/>
      <c r="R1422" s="116"/>
      <c r="S1422" s="116"/>
      <c r="T1422" s="116"/>
      <c r="U1422" s="116"/>
      <c r="V1422" s="116"/>
      <c r="W1422" s="116"/>
      <c r="X1422" s="116"/>
      <c r="Y1422" s="116"/>
      <c r="Z1422" s="116"/>
    </row>
    <row r="1423" hidden="1">
      <c r="A1423" s="116"/>
      <c r="B1423" s="116"/>
      <c r="C1423" s="116"/>
      <c r="D1423" s="116"/>
      <c r="E1423" s="116"/>
      <c r="F1423" s="116"/>
      <c r="G1423" s="116"/>
      <c r="H1423" s="116"/>
      <c r="I1423" s="116"/>
      <c r="J1423" s="116"/>
      <c r="K1423" s="207"/>
      <c r="L1423" s="116"/>
      <c r="M1423" s="116"/>
      <c r="N1423" s="116"/>
      <c r="O1423" s="116"/>
      <c r="P1423" s="116"/>
      <c r="Q1423" s="116"/>
      <c r="R1423" s="116"/>
      <c r="S1423" s="116"/>
      <c r="T1423" s="116"/>
      <c r="U1423" s="116"/>
      <c r="V1423" s="116"/>
      <c r="W1423" s="116"/>
      <c r="X1423" s="116"/>
      <c r="Y1423" s="116"/>
      <c r="Z1423" s="116"/>
    </row>
    <row r="1424" hidden="1">
      <c r="A1424" s="116"/>
      <c r="B1424" s="116"/>
      <c r="C1424" s="116"/>
      <c r="D1424" s="116"/>
      <c r="E1424" s="116"/>
      <c r="F1424" s="116"/>
      <c r="G1424" s="116"/>
      <c r="H1424" s="116"/>
      <c r="I1424" s="116"/>
      <c r="J1424" s="116"/>
      <c r="K1424" s="207"/>
      <c r="L1424" s="116"/>
      <c r="M1424" s="116"/>
      <c r="N1424" s="116"/>
      <c r="O1424" s="116"/>
      <c r="P1424" s="116"/>
      <c r="Q1424" s="116"/>
      <c r="R1424" s="116"/>
      <c r="S1424" s="116"/>
      <c r="T1424" s="116"/>
      <c r="U1424" s="116"/>
      <c r="V1424" s="116"/>
      <c r="W1424" s="116"/>
      <c r="X1424" s="116"/>
      <c r="Y1424" s="116"/>
      <c r="Z1424" s="116"/>
    </row>
    <row r="1425" hidden="1">
      <c r="A1425" s="116"/>
      <c r="B1425" s="116"/>
      <c r="C1425" s="116"/>
      <c r="D1425" s="116"/>
      <c r="E1425" s="116"/>
      <c r="F1425" s="116"/>
      <c r="G1425" s="116"/>
      <c r="H1425" s="116"/>
      <c r="I1425" s="116"/>
      <c r="J1425" s="116"/>
      <c r="K1425" s="207"/>
      <c r="L1425" s="116"/>
      <c r="M1425" s="116"/>
      <c r="N1425" s="116"/>
      <c r="O1425" s="116"/>
      <c r="P1425" s="116"/>
      <c r="Q1425" s="116"/>
      <c r="R1425" s="116"/>
      <c r="S1425" s="116"/>
      <c r="T1425" s="116"/>
      <c r="U1425" s="116"/>
      <c r="V1425" s="116"/>
      <c r="W1425" s="116"/>
      <c r="X1425" s="116"/>
      <c r="Y1425" s="116"/>
      <c r="Z1425" s="116"/>
    </row>
    <row r="1426" hidden="1">
      <c r="A1426" s="116"/>
      <c r="B1426" s="116"/>
      <c r="C1426" s="116"/>
      <c r="D1426" s="116"/>
      <c r="E1426" s="116"/>
      <c r="F1426" s="116"/>
      <c r="G1426" s="116"/>
      <c r="H1426" s="116"/>
      <c r="I1426" s="116"/>
      <c r="J1426" s="116"/>
      <c r="K1426" s="207"/>
      <c r="L1426" s="116"/>
      <c r="M1426" s="116"/>
      <c r="N1426" s="116"/>
      <c r="O1426" s="116"/>
      <c r="P1426" s="116"/>
      <c r="Q1426" s="116"/>
      <c r="R1426" s="116"/>
      <c r="S1426" s="116"/>
      <c r="T1426" s="116"/>
      <c r="U1426" s="116"/>
      <c r="V1426" s="116"/>
      <c r="W1426" s="116"/>
      <c r="X1426" s="116"/>
      <c r="Y1426" s="116"/>
      <c r="Z1426" s="116"/>
    </row>
    <row r="1427" hidden="1">
      <c r="A1427" s="116"/>
      <c r="B1427" s="116"/>
      <c r="C1427" s="116"/>
      <c r="D1427" s="116"/>
      <c r="E1427" s="116"/>
      <c r="F1427" s="116"/>
      <c r="G1427" s="116"/>
      <c r="H1427" s="116"/>
      <c r="I1427" s="116"/>
      <c r="J1427" s="116"/>
      <c r="K1427" s="207"/>
      <c r="L1427" s="116"/>
      <c r="M1427" s="116"/>
      <c r="N1427" s="116"/>
      <c r="O1427" s="116"/>
      <c r="P1427" s="116"/>
      <c r="Q1427" s="116"/>
      <c r="R1427" s="116"/>
      <c r="S1427" s="116"/>
      <c r="T1427" s="116"/>
      <c r="U1427" s="116"/>
      <c r="V1427" s="116"/>
      <c r="W1427" s="116"/>
      <c r="X1427" s="116"/>
      <c r="Y1427" s="116"/>
      <c r="Z1427" s="116"/>
    </row>
    <row r="1428" hidden="1">
      <c r="A1428" s="116"/>
      <c r="B1428" s="116"/>
      <c r="C1428" s="116"/>
      <c r="D1428" s="116"/>
      <c r="E1428" s="116"/>
      <c r="F1428" s="116"/>
      <c r="G1428" s="116"/>
      <c r="H1428" s="116"/>
      <c r="I1428" s="116"/>
      <c r="J1428" s="116"/>
      <c r="K1428" s="207"/>
      <c r="L1428" s="116"/>
      <c r="M1428" s="116"/>
      <c r="N1428" s="116"/>
      <c r="O1428" s="116"/>
      <c r="P1428" s="116"/>
      <c r="Q1428" s="116"/>
      <c r="R1428" s="116"/>
      <c r="S1428" s="116"/>
      <c r="T1428" s="116"/>
      <c r="U1428" s="116"/>
      <c r="V1428" s="116"/>
      <c r="W1428" s="116"/>
      <c r="X1428" s="116"/>
      <c r="Y1428" s="116"/>
      <c r="Z1428" s="116"/>
    </row>
    <row r="1429" hidden="1">
      <c r="A1429" s="116"/>
      <c r="B1429" s="116"/>
      <c r="C1429" s="116"/>
      <c r="D1429" s="116"/>
      <c r="E1429" s="116"/>
      <c r="F1429" s="116"/>
      <c r="G1429" s="116"/>
      <c r="H1429" s="116"/>
      <c r="I1429" s="116"/>
      <c r="J1429" s="116"/>
      <c r="K1429" s="207"/>
      <c r="L1429" s="116"/>
      <c r="M1429" s="116"/>
      <c r="N1429" s="116"/>
      <c r="O1429" s="116"/>
      <c r="P1429" s="116"/>
      <c r="Q1429" s="116"/>
      <c r="R1429" s="116"/>
      <c r="S1429" s="116"/>
      <c r="T1429" s="116"/>
      <c r="U1429" s="116"/>
      <c r="V1429" s="116"/>
      <c r="W1429" s="116"/>
      <c r="X1429" s="116"/>
      <c r="Y1429" s="116"/>
      <c r="Z1429" s="116"/>
    </row>
    <row r="1430" hidden="1">
      <c r="A1430" s="116"/>
      <c r="B1430" s="116"/>
      <c r="C1430" s="116"/>
      <c r="D1430" s="116"/>
      <c r="E1430" s="116"/>
      <c r="F1430" s="116"/>
      <c r="G1430" s="116"/>
      <c r="H1430" s="116"/>
      <c r="I1430" s="116"/>
      <c r="J1430" s="116"/>
      <c r="K1430" s="207"/>
      <c r="L1430" s="116"/>
      <c r="M1430" s="116"/>
      <c r="N1430" s="116"/>
      <c r="O1430" s="116"/>
      <c r="P1430" s="116"/>
      <c r="Q1430" s="116"/>
      <c r="R1430" s="116"/>
      <c r="S1430" s="116"/>
      <c r="T1430" s="116"/>
      <c r="U1430" s="116"/>
      <c r="V1430" s="116"/>
      <c r="W1430" s="116"/>
      <c r="X1430" s="116"/>
      <c r="Y1430" s="116"/>
      <c r="Z1430" s="116"/>
    </row>
    <row r="1431" hidden="1">
      <c r="A1431" s="116"/>
      <c r="B1431" s="116"/>
      <c r="C1431" s="116"/>
      <c r="D1431" s="116"/>
      <c r="E1431" s="116"/>
      <c r="F1431" s="116"/>
      <c r="G1431" s="116"/>
      <c r="H1431" s="116"/>
      <c r="I1431" s="116"/>
      <c r="J1431" s="116"/>
      <c r="K1431" s="207"/>
      <c r="L1431" s="116"/>
      <c r="M1431" s="116"/>
      <c r="N1431" s="116"/>
      <c r="O1431" s="116"/>
      <c r="P1431" s="116"/>
      <c r="Q1431" s="116"/>
      <c r="R1431" s="116"/>
      <c r="S1431" s="116"/>
      <c r="T1431" s="116"/>
      <c r="U1431" s="116"/>
      <c r="V1431" s="116"/>
      <c r="W1431" s="116"/>
      <c r="X1431" s="116"/>
      <c r="Y1431" s="116"/>
      <c r="Z1431" s="116"/>
    </row>
    <row r="1432" hidden="1">
      <c r="A1432" s="116"/>
      <c r="B1432" s="116"/>
      <c r="C1432" s="116"/>
      <c r="D1432" s="116"/>
      <c r="E1432" s="116"/>
      <c r="F1432" s="116"/>
      <c r="G1432" s="116"/>
      <c r="H1432" s="116"/>
      <c r="I1432" s="116"/>
      <c r="J1432" s="116"/>
      <c r="K1432" s="207"/>
      <c r="L1432" s="116"/>
      <c r="M1432" s="116"/>
      <c r="N1432" s="116"/>
      <c r="O1432" s="116"/>
      <c r="P1432" s="116"/>
      <c r="Q1432" s="116"/>
      <c r="R1432" s="116"/>
      <c r="S1432" s="116"/>
      <c r="T1432" s="116"/>
      <c r="U1432" s="116"/>
      <c r="V1432" s="116"/>
      <c r="W1432" s="116"/>
      <c r="X1432" s="116"/>
      <c r="Y1432" s="116"/>
      <c r="Z1432" s="116"/>
    </row>
    <row r="1433" hidden="1">
      <c r="A1433" s="116"/>
      <c r="B1433" s="116"/>
      <c r="C1433" s="116"/>
      <c r="D1433" s="116"/>
      <c r="E1433" s="116"/>
      <c r="F1433" s="116"/>
      <c r="G1433" s="116"/>
      <c r="H1433" s="116"/>
      <c r="I1433" s="116"/>
      <c r="J1433" s="116"/>
      <c r="K1433" s="207"/>
      <c r="L1433" s="116"/>
      <c r="M1433" s="116"/>
      <c r="N1433" s="116"/>
      <c r="O1433" s="116"/>
      <c r="P1433" s="116"/>
      <c r="Q1433" s="116"/>
      <c r="R1433" s="116"/>
      <c r="S1433" s="116"/>
      <c r="T1433" s="116"/>
      <c r="U1433" s="116"/>
      <c r="V1433" s="116"/>
      <c r="W1433" s="116"/>
      <c r="X1433" s="116"/>
      <c r="Y1433" s="116"/>
      <c r="Z1433" s="116"/>
    </row>
    <row r="1434" hidden="1">
      <c r="A1434" s="116"/>
      <c r="B1434" s="116"/>
      <c r="C1434" s="116"/>
      <c r="D1434" s="116"/>
      <c r="E1434" s="116"/>
      <c r="F1434" s="116"/>
      <c r="G1434" s="116"/>
      <c r="H1434" s="116"/>
      <c r="I1434" s="116"/>
      <c r="J1434" s="116"/>
      <c r="K1434" s="207"/>
      <c r="L1434" s="116"/>
      <c r="M1434" s="116"/>
      <c r="N1434" s="116"/>
      <c r="O1434" s="116"/>
      <c r="P1434" s="116"/>
      <c r="Q1434" s="116"/>
      <c r="R1434" s="116"/>
      <c r="S1434" s="116"/>
      <c r="T1434" s="116"/>
      <c r="U1434" s="116"/>
      <c r="V1434" s="116"/>
      <c r="W1434" s="116"/>
      <c r="X1434" s="116"/>
      <c r="Y1434" s="116"/>
      <c r="Z1434" s="116"/>
    </row>
    <row r="1435" hidden="1">
      <c r="A1435" s="116"/>
      <c r="B1435" s="116"/>
      <c r="C1435" s="116"/>
      <c r="D1435" s="116"/>
      <c r="E1435" s="116"/>
      <c r="F1435" s="116"/>
      <c r="G1435" s="116"/>
      <c r="H1435" s="116"/>
      <c r="I1435" s="116"/>
      <c r="J1435" s="116"/>
      <c r="K1435" s="207"/>
      <c r="L1435" s="116"/>
      <c r="M1435" s="116"/>
      <c r="N1435" s="116"/>
      <c r="O1435" s="116"/>
      <c r="P1435" s="116"/>
      <c r="Q1435" s="116"/>
      <c r="R1435" s="116"/>
      <c r="S1435" s="116"/>
      <c r="T1435" s="116"/>
      <c r="U1435" s="116"/>
      <c r="V1435" s="116"/>
      <c r="W1435" s="116"/>
      <c r="X1435" s="116"/>
      <c r="Y1435" s="116"/>
      <c r="Z1435" s="116"/>
    </row>
    <row r="1436" hidden="1">
      <c r="A1436" s="116"/>
      <c r="B1436" s="116"/>
      <c r="C1436" s="116"/>
      <c r="D1436" s="116"/>
      <c r="E1436" s="116"/>
      <c r="F1436" s="116"/>
      <c r="G1436" s="116"/>
      <c r="H1436" s="116"/>
      <c r="I1436" s="116"/>
      <c r="J1436" s="116"/>
      <c r="K1436" s="207"/>
      <c r="L1436" s="116"/>
      <c r="M1436" s="116"/>
      <c r="N1436" s="116"/>
      <c r="O1436" s="116"/>
      <c r="P1436" s="116"/>
      <c r="Q1436" s="116"/>
      <c r="R1436" s="116"/>
      <c r="S1436" s="116"/>
      <c r="T1436" s="116"/>
      <c r="U1436" s="116"/>
      <c r="V1436" s="116"/>
      <c r="W1436" s="116"/>
      <c r="X1436" s="116"/>
      <c r="Y1436" s="116"/>
      <c r="Z1436" s="116"/>
    </row>
    <row r="1437" hidden="1">
      <c r="A1437" s="116"/>
      <c r="B1437" s="116"/>
      <c r="C1437" s="116"/>
      <c r="D1437" s="116"/>
      <c r="E1437" s="116"/>
      <c r="F1437" s="116"/>
      <c r="G1437" s="116"/>
      <c r="H1437" s="116"/>
      <c r="I1437" s="116"/>
      <c r="J1437" s="116"/>
      <c r="K1437" s="207"/>
      <c r="L1437" s="116"/>
      <c r="M1437" s="116"/>
      <c r="N1437" s="116"/>
      <c r="O1437" s="116"/>
      <c r="P1437" s="116"/>
      <c r="Q1437" s="116"/>
      <c r="R1437" s="116"/>
      <c r="S1437" s="116"/>
      <c r="T1437" s="116"/>
      <c r="U1437" s="116"/>
      <c r="V1437" s="116"/>
      <c r="W1437" s="116"/>
      <c r="X1437" s="116"/>
      <c r="Y1437" s="116"/>
      <c r="Z1437" s="116"/>
    </row>
    <row r="1438" hidden="1">
      <c r="A1438" s="116"/>
      <c r="B1438" s="116"/>
      <c r="C1438" s="116"/>
      <c r="D1438" s="116"/>
      <c r="E1438" s="116"/>
      <c r="F1438" s="116"/>
      <c r="G1438" s="116"/>
      <c r="H1438" s="116"/>
      <c r="I1438" s="116"/>
      <c r="J1438" s="116"/>
      <c r="K1438" s="207"/>
      <c r="L1438" s="116"/>
      <c r="M1438" s="116"/>
      <c r="N1438" s="116"/>
      <c r="O1438" s="116"/>
      <c r="P1438" s="116"/>
      <c r="Q1438" s="116"/>
      <c r="R1438" s="116"/>
      <c r="S1438" s="116"/>
      <c r="T1438" s="116"/>
      <c r="U1438" s="116"/>
      <c r="V1438" s="116"/>
      <c r="W1438" s="116"/>
      <c r="X1438" s="116"/>
      <c r="Y1438" s="116"/>
      <c r="Z1438" s="116"/>
    </row>
    <row r="1439" hidden="1">
      <c r="A1439" s="116"/>
      <c r="B1439" s="116"/>
      <c r="C1439" s="116"/>
      <c r="D1439" s="116"/>
      <c r="E1439" s="116"/>
      <c r="F1439" s="116"/>
      <c r="G1439" s="116"/>
      <c r="H1439" s="116"/>
      <c r="I1439" s="116"/>
      <c r="J1439" s="116"/>
      <c r="K1439" s="207"/>
      <c r="L1439" s="116"/>
      <c r="M1439" s="116"/>
      <c r="N1439" s="116"/>
      <c r="O1439" s="116"/>
      <c r="P1439" s="116"/>
      <c r="Q1439" s="116"/>
      <c r="R1439" s="116"/>
      <c r="S1439" s="116"/>
      <c r="T1439" s="116"/>
      <c r="U1439" s="116"/>
      <c r="V1439" s="116"/>
      <c r="W1439" s="116"/>
      <c r="X1439" s="116"/>
      <c r="Y1439" s="116"/>
      <c r="Z1439" s="116"/>
    </row>
    <row r="1440" hidden="1">
      <c r="A1440" s="116"/>
      <c r="B1440" s="116"/>
      <c r="C1440" s="116"/>
      <c r="D1440" s="116"/>
      <c r="E1440" s="116"/>
      <c r="F1440" s="116"/>
      <c r="G1440" s="116"/>
      <c r="H1440" s="116"/>
      <c r="I1440" s="116"/>
      <c r="J1440" s="116"/>
      <c r="K1440" s="207"/>
      <c r="L1440" s="116"/>
      <c r="M1440" s="116"/>
      <c r="N1440" s="116"/>
      <c r="O1440" s="116"/>
      <c r="P1440" s="116"/>
      <c r="Q1440" s="116"/>
      <c r="R1440" s="116"/>
      <c r="S1440" s="116"/>
      <c r="T1440" s="116"/>
      <c r="U1440" s="116"/>
      <c r="V1440" s="116"/>
      <c r="W1440" s="116"/>
      <c r="X1440" s="116"/>
      <c r="Y1440" s="116"/>
      <c r="Z1440" s="116"/>
    </row>
    <row r="1441" hidden="1">
      <c r="A1441" s="116"/>
      <c r="B1441" s="116"/>
      <c r="C1441" s="116"/>
      <c r="D1441" s="116"/>
      <c r="E1441" s="116"/>
      <c r="F1441" s="116"/>
      <c r="G1441" s="116"/>
      <c r="H1441" s="116"/>
      <c r="I1441" s="116"/>
      <c r="J1441" s="116"/>
      <c r="K1441" s="207"/>
      <c r="L1441" s="116"/>
      <c r="M1441" s="116"/>
      <c r="N1441" s="116"/>
      <c r="O1441" s="116"/>
      <c r="P1441" s="116"/>
      <c r="Q1441" s="116"/>
      <c r="R1441" s="116"/>
      <c r="S1441" s="116"/>
      <c r="T1441" s="116"/>
      <c r="U1441" s="116"/>
      <c r="V1441" s="116"/>
      <c r="W1441" s="116"/>
      <c r="X1441" s="116"/>
      <c r="Y1441" s="116"/>
      <c r="Z1441" s="116"/>
    </row>
    <row r="1442" hidden="1">
      <c r="A1442" s="116"/>
      <c r="B1442" s="116"/>
      <c r="C1442" s="116"/>
      <c r="D1442" s="116"/>
      <c r="E1442" s="116"/>
      <c r="F1442" s="116"/>
      <c r="G1442" s="116"/>
      <c r="H1442" s="116"/>
      <c r="I1442" s="116"/>
      <c r="J1442" s="116"/>
      <c r="K1442" s="207"/>
      <c r="L1442" s="116"/>
      <c r="M1442" s="116"/>
      <c r="N1442" s="116"/>
      <c r="O1442" s="116"/>
      <c r="P1442" s="116"/>
      <c r="Q1442" s="116"/>
      <c r="R1442" s="116"/>
      <c r="S1442" s="116"/>
      <c r="T1442" s="116"/>
      <c r="U1442" s="116"/>
      <c r="V1442" s="116"/>
      <c r="W1442" s="116"/>
      <c r="X1442" s="116"/>
      <c r="Y1442" s="116"/>
      <c r="Z1442" s="116"/>
    </row>
    <row r="1443" hidden="1">
      <c r="A1443" s="116"/>
      <c r="B1443" s="116"/>
      <c r="C1443" s="116"/>
      <c r="D1443" s="116"/>
      <c r="E1443" s="116"/>
      <c r="F1443" s="116"/>
      <c r="G1443" s="116"/>
      <c r="H1443" s="116"/>
      <c r="I1443" s="116"/>
      <c r="J1443" s="116"/>
      <c r="K1443" s="207"/>
      <c r="L1443" s="116"/>
      <c r="M1443" s="116"/>
      <c r="N1443" s="116"/>
      <c r="O1443" s="116"/>
      <c r="P1443" s="116"/>
      <c r="Q1443" s="116"/>
      <c r="R1443" s="116"/>
      <c r="S1443" s="116"/>
      <c r="T1443" s="116"/>
      <c r="U1443" s="116"/>
      <c r="V1443" s="116"/>
      <c r="W1443" s="116"/>
      <c r="X1443" s="116"/>
      <c r="Y1443" s="116"/>
      <c r="Z1443" s="116"/>
    </row>
    <row r="1444" hidden="1">
      <c r="A1444" s="116"/>
      <c r="B1444" s="116"/>
      <c r="C1444" s="116"/>
      <c r="D1444" s="116"/>
      <c r="E1444" s="116"/>
      <c r="F1444" s="116"/>
      <c r="G1444" s="116"/>
      <c r="H1444" s="116"/>
      <c r="I1444" s="116"/>
      <c r="J1444" s="116"/>
      <c r="K1444" s="207"/>
      <c r="L1444" s="116"/>
      <c r="M1444" s="116"/>
      <c r="N1444" s="116"/>
      <c r="O1444" s="116"/>
      <c r="P1444" s="116"/>
      <c r="Q1444" s="116"/>
      <c r="R1444" s="116"/>
      <c r="S1444" s="116"/>
      <c r="T1444" s="116"/>
      <c r="U1444" s="116"/>
      <c r="V1444" s="116"/>
      <c r="W1444" s="116"/>
      <c r="X1444" s="116"/>
      <c r="Y1444" s="116"/>
      <c r="Z1444" s="116"/>
    </row>
    <row r="1445" hidden="1">
      <c r="A1445" s="116"/>
      <c r="B1445" s="116"/>
      <c r="C1445" s="116"/>
      <c r="D1445" s="116"/>
      <c r="E1445" s="116"/>
      <c r="F1445" s="116"/>
      <c r="G1445" s="116"/>
      <c r="H1445" s="116"/>
      <c r="I1445" s="116"/>
      <c r="J1445" s="116"/>
      <c r="K1445" s="207"/>
      <c r="L1445" s="116"/>
      <c r="M1445" s="116"/>
      <c r="N1445" s="116"/>
      <c r="O1445" s="116"/>
      <c r="P1445" s="116"/>
      <c r="Q1445" s="116"/>
      <c r="R1445" s="116"/>
      <c r="S1445" s="116"/>
      <c r="T1445" s="116"/>
      <c r="U1445" s="116"/>
      <c r="V1445" s="116"/>
      <c r="W1445" s="116"/>
      <c r="X1445" s="116"/>
      <c r="Y1445" s="116"/>
      <c r="Z1445" s="116"/>
    </row>
    <row r="1446" hidden="1">
      <c r="A1446" s="116"/>
      <c r="B1446" s="116"/>
      <c r="C1446" s="116"/>
      <c r="D1446" s="116"/>
      <c r="E1446" s="116"/>
      <c r="F1446" s="116"/>
      <c r="G1446" s="116"/>
      <c r="H1446" s="116"/>
      <c r="I1446" s="116"/>
      <c r="J1446" s="116"/>
      <c r="K1446" s="207"/>
      <c r="L1446" s="116"/>
      <c r="M1446" s="116"/>
      <c r="N1446" s="116"/>
      <c r="O1446" s="116"/>
      <c r="P1446" s="116"/>
      <c r="Q1446" s="116"/>
      <c r="R1446" s="116"/>
      <c r="S1446" s="116"/>
      <c r="T1446" s="116"/>
      <c r="U1446" s="116"/>
      <c r="V1446" s="116"/>
      <c r="W1446" s="116"/>
      <c r="X1446" s="116"/>
      <c r="Y1446" s="116"/>
      <c r="Z1446" s="116"/>
    </row>
    <row r="1447" hidden="1">
      <c r="A1447" s="116"/>
      <c r="B1447" s="116"/>
      <c r="C1447" s="116"/>
      <c r="D1447" s="116"/>
      <c r="E1447" s="116"/>
      <c r="F1447" s="116"/>
      <c r="G1447" s="116"/>
      <c r="H1447" s="116"/>
      <c r="I1447" s="116"/>
      <c r="J1447" s="116"/>
      <c r="K1447" s="207"/>
      <c r="L1447" s="116"/>
      <c r="M1447" s="116"/>
      <c r="N1447" s="116"/>
      <c r="O1447" s="116"/>
      <c r="P1447" s="116"/>
      <c r="Q1447" s="116"/>
      <c r="R1447" s="116"/>
      <c r="S1447" s="116"/>
      <c r="T1447" s="116"/>
      <c r="U1447" s="116"/>
      <c r="V1447" s="116"/>
      <c r="W1447" s="116"/>
      <c r="X1447" s="116"/>
      <c r="Y1447" s="116"/>
      <c r="Z1447" s="116"/>
    </row>
    <row r="1448" hidden="1">
      <c r="A1448" s="116"/>
      <c r="B1448" s="116"/>
      <c r="C1448" s="116"/>
      <c r="D1448" s="116"/>
      <c r="E1448" s="116"/>
      <c r="F1448" s="116"/>
      <c r="G1448" s="116"/>
      <c r="H1448" s="116"/>
      <c r="I1448" s="116"/>
      <c r="J1448" s="116"/>
      <c r="K1448" s="207"/>
      <c r="L1448" s="116"/>
      <c r="M1448" s="116"/>
      <c r="N1448" s="116"/>
      <c r="O1448" s="116"/>
      <c r="P1448" s="116"/>
      <c r="Q1448" s="116"/>
      <c r="R1448" s="116"/>
      <c r="S1448" s="116"/>
      <c r="T1448" s="116"/>
      <c r="U1448" s="116"/>
      <c r="V1448" s="116"/>
      <c r="W1448" s="116"/>
      <c r="X1448" s="116"/>
      <c r="Y1448" s="116"/>
      <c r="Z1448" s="116"/>
    </row>
    <row r="1449" hidden="1">
      <c r="A1449" s="116"/>
      <c r="B1449" s="116"/>
      <c r="C1449" s="116"/>
      <c r="D1449" s="116"/>
      <c r="E1449" s="116"/>
      <c r="F1449" s="116"/>
      <c r="G1449" s="116"/>
      <c r="H1449" s="116"/>
      <c r="I1449" s="116"/>
      <c r="J1449" s="116"/>
      <c r="K1449" s="207"/>
      <c r="L1449" s="116"/>
      <c r="M1449" s="116"/>
      <c r="N1449" s="116"/>
      <c r="O1449" s="116"/>
      <c r="P1449" s="116"/>
      <c r="Q1449" s="116"/>
      <c r="R1449" s="116"/>
      <c r="S1449" s="116"/>
      <c r="T1449" s="116"/>
      <c r="U1449" s="116"/>
      <c r="V1449" s="116"/>
      <c r="W1449" s="116"/>
      <c r="X1449" s="116"/>
      <c r="Y1449" s="116"/>
      <c r="Z1449" s="116"/>
    </row>
    <row r="1450" hidden="1">
      <c r="A1450" s="116"/>
      <c r="B1450" s="116"/>
      <c r="C1450" s="116"/>
      <c r="D1450" s="116"/>
      <c r="E1450" s="116"/>
      <c r="F1450" s="116"/>
      <c r="G1450" s="116"/>
      <c r="H1450" s="116"/>
      <c r="I1450" s="116"/>
      <c r="J1450" s="116"/>
      <c r="K1450" s="207"/>
      <c r="L1450" s="116"/>
      <c r="M1450" s="116"/>
      <c r="N1450" s="116"/>
      <c r="O1450" s="116"/>
      <c r="P1450" s="116"/>
      <c r="Q1450" s="116"/>
      <c r="R1450" s="116"/>
      <c r="S1450" s="116"/>
      <c r="T1450" s="116"/>
      <c r="U1450" s="116"/>
      <c r="V1450" s="116"/>
      <c r="W1450" s="116"/>
      <c r="X1450" s="116"/>
      <c r="Y1450" s="116"/>
      <c r="Z1450" s="116"/>
    </row>
    <row r="1451" hidden="1">
      <c r="A1451" s="116"/>
      <c r="B1451" s="116"/>
      <c r="C1451" s="116"/>
      <c r="D1451" s="116"/>
      <c r="E1451" s="116"/>
      <c r="F1451" s="116"/>
      <c r="G1451" s="116"/>
      <c r="H1451" s="116"/>
      <c r="I1451" s="116"/>
      <c r="J1451" s="116"/>
      <c r="K1451" s="207"/>
      <c r="L1451" s="116"/>
      <c r="M1451" s="116"/>
      <c r="N1451" s="116"/>
      <c r="O1451" s="116"/>
      <c r="P1451" s="116"/>
      <c r="Q1451" s="116"/>
      <c r="R1451" s="116"/>
      <c r="S1451" s="116"/>
      <c r="T1451" s="116"/>
      <c r="U1451" s="116"/>
      <c r="V1451" s="116"/>
      <c r="W1451" s="116"/>
      <c r="X1451" s="116"/>
      <c r="Y1451" s="116"/>
      <c r="Z1451" s="116"/>
    </row>
    <row r="1452" hidden="1">
      <c r="A1452" s="116"/>
      <c r="B1452" s="116"/>
      <c r="C1452" s="116"/>
      <c r="D1452" s="116"/>
      <c r="E1452" s="116"/>
      <c r="F1452" s="116"/>
      <c r="G1452" s="116"/>
      <c r="H1452" s="116"/>
      <c r="I1452" s="116"/>
      <c r="J1452" s="116"/>
      <c r="K1452" s="207"/>
      <c r="L1452" s="116"/>
      <c r="M1452" s="116"/>
      <c r="N1452" s="116"/>
      <c r="O1452" s="116"/>
      <c r="P1452" s="116"/>
      <c r="Q1452" s="116"/>
      <c r="R1452" s="116"/>
      <c r="S1452" s="116"/>
      <c r="T1452" s="116"/>
      <c r="U1452" s="116"/>
      <c r="V1452" s="116"/>
      <c r="W1452" s="116"/>
      <c r="X1452" s="116"/>
      <c r="Y1452" s="116"/>
      <c r="Z1452" s="116"/>
    </row>
    <row r="1453" hidden="1">
      <c r="A1453" s="116"/>
      <c r="B1453" s="116"/>
      <c r="C1453" s="116"/>
      <c r="D1453" s="116"/>
      <c r="E1453" s="116"/>
      <c r="F1453" s="116"/>
      <c r="G1453" s="116"/>
      <c r="H1453" s="116"/>
      <c r="I1453" s="116"/>
      <c r="J1453" s="116"/>
      <c r="K1453" s="207"/>
      <c r="L1453" s="116"/>
      <c r="M1453" s="116"/>
      <c r="N1453" s="116"/>
      <c r="O1453" s="116"/>
      <c r="P1453" s="116"/>
      <c r="Q1453" s="116"/>
      <c r="R1453" s="116"/>
      <c r="S1453" s="116"/>
      <c r="T1453" s="116"/>
      <c r="U1453" s="116"/>
      <c r="V1453" s="116"/>
      <c r="W1453" s="116"/>
      <c r="X1453" s="116"/>
      <c r="Y1453" s="116"/>
      <c r="Z1453" s="116"/>
    </row>
    <row r="1454" hidden="1">
      <c r="A1454" s="116"/>
      <c r="B1454" s="116"/>
      <c r="C1454" s="116"/>
      <c r="D1454" s="116"/>
      <c r="E1454" s="116"/>
      <c r="F1454" s="116"/>
      <c r="G1454" s="116"/>
      <c r="H1454" s="116"/>
      <c r="I1454" s="116"/>
      <c r="J1454" s="116"/>
      <c r="K1454" s="207"/>
      <c r="L1454" s="116"/>
      <c r="M1454" s="116"/>
      <c r="N1454" s="116"/>
      <c r="O1454" s="116"/>
      <c r="P1454" s="116"/>
      <c r="Q1454" s="116"/>
      <c r="R1454" s="116"/>
      <c r="S1454" s="116"/>
      <c r="T1454" s="116"/>
      <c r="U1454" s="116"/>
      <c r="V1454" s="116"/>
      <c r="W1454" s="116"/>
      <c r="X1454" s="116"/>
      <c r="Y1454" s="116"/>
      <c r="Z1454" s="116"/>
    </row>
    <row r="1455" hidden="1">
      <c r="A1455" s="116"/>
      <c r="B1455" s="116"/>
      <c r="C1455" s="116"/>
      <c r="D1455" s="116"/>
      <c r="E1455" s="116"/>
      <c r="F1455" s="116"/>
      <c r="G1455" s="116"/>
      <c r="H1455" s="116"/>
      <c r="I1455" s="116"/>
      <c r="J1455" s="116"/>
      <c r="K1455" s="207"/>
      <c r="L1455" s="116"/>
      <c r="M1455" s="116"/>
      <c r="N1455" s="116"/>
      <c r="O1455" s="116"/>
      <c r="P1455" s="116"/>
      <c r="Q1455" s="116"/>
      <c r="R1455" s="116"/>
      <c r="S1455" s="116"/>
      <c r="T1455" s="116"/>
      <c r="U1455" s="116"/>
      <c r="V1455" s="116"/>
      <c r="W1455" s="116"/>
      <c r="X1455" s="116"/>
      <c r="Y1455" s="116"/>
      <c r="Z1455" s="116"/>
    </row>
    <row r="1456" hidden="1">
      <c r="A1456" s="116"/>
      <c r="B1456" s="116"/>
      <c r="C1456" s="116"/>
      <c r="D1456" s="116"/>
      <c r="E1456" s="116"/>
      <c r="F1456" s="116"/>
      <c r="G1456" s="116"/>
      <c r="H1456" s="116"/>
      <c r="I1456" s="116"/>
      <c r="J1456" s="116"/>
      <c r="K1456" s="207"/>
      <c r="L1456" s="116"/>
      <c r="M1456" s="116"/>
      <c r="N1456" s="116"/>
      <c r="O1456" s="116"/>
      <c r="P1456" s="116"/>
      <c r="Q1456" s="116"/>
      <c r="R1456" s="116"/>
      <c r="S1456" s="116"/>
      <c r="T1456" s="116"/>
      <c r="U1456" s="116"/>
      <c r="V1456" s="116"/>
      <c r="W1456" s="116"/>
      <c r="X1456" s="116"/>
      <c r="Y1456" s="116"/>
      <c r="Z1456" s="116"/>
    </row>
    <row r="1457" hidden="1">
      <c r="A1457" s="116"/>
      <c r="B1457" s="116"/>
      <c r="C1457" s="116"/>
      <c r="D1457" s="116"/>
      <c r="E1457" s="116"/>
      <c r="F1457" s="116"/>
      <c r="G1457" s="116"/>
      <c r="H1457" s="116"/>
      <c r="I1457" s="116"/>
      <c r="J1457" s="116"/>
      <c r="K1457" s="207"/>
      <c r="L1457" s="116"/>
      <c r="M1457" s="116"/>
      <c r="N1457" s="116"/>
      <c r="O1457" s="116"/>
      <c r="P1457" s="116"/>
      <c r="Q1457" s="116"/>
      <c r="R1457" s="116"/>
      <c r="S1457" s="116"/>
      <c r="T1457" s="116"/>
      <c r="U1457" s="116"/>
      <c r="V1457" s="116"/>
      <c r="W1457" s="116"/>
      <c r="X1457" s="116"/>
      <c r="Y1457" s="116"/>
      <c r="Z1457" s="116"/>
    </row>
    <row r="1458" hidden="1">
      <c r="A1458" s="116"/>
      <c r="B1458" s="116"/>
      <c r="C1458" s="116"/>
      <c r="D1458" s="116"/>
      <c r="E1458" s="116"/>
      <c r="F1458" s="116"/>
      <c r="G1458" s="116"/>
      <c r="H1458" s="116"/>
      <c r="I1458" s="116"/>
      <c r="J1458" s="116"/>
      <c r="K1458" s="207"/>
      <c r="L1458" s="116"/>
      <c r="M1458" s="116"/>
      <c r="N1458" s="116"/>
      <c r="O1458" s="116"/>
      <c r="P1458" s="116"/>
      <c r="Q1458" s="116"/>
      <c r="R1458" s="116"/>
      <c r="S1458" s="116"/>
      <c r="T1458" s="116"/>
      <c r="U1458" s="116"/>
      <c r="V1458" s="116"/>
      <c r="W1458" s="116"/>
      <c r="X1458" s="116"/>
      <c r="Y1458" s="116"/>
      <c r="Z1458" s="116"/>
    </row>
    <row r="1459" hidden="1">
      <c r="A1459" s="116"/>
      <c r="B1459" s="116"/>
      <c r="C1459" s="116"/>
      <c r="D1459" s="116"/>
      <c r="E1459" s="116"/>
      <c r="F1459" s="116"/>
      <c r="G1459" s="116"/>
      <c r="H1459" s="116"/>
      <c r="I1459" s="116"/>
      <c r="J1459" s="116"/>
      <c r="K1459" s="207"/>
      <c r="L1459" s="116"/>
      <c r="M1459" s="116"/>
      <c r="N1459" s="116"/>
      <c r="O1459" s="116"/>
      <c r="P1459" s="116"/>
      <c r="Q1459" s="116"/>
      <c r="R1459" s="116"/>
      <c r="S1459" s="116"/>
      <c r="T1459" s="116"/>
      <c r="U1459" s="116"/>
      <c r="V1459" s="116"/>
      <c r="W1459" s="116"/>
      <c r="X1459" s="116"/>
      <c r="Y1459" s="116"/>
      <c r="Z1459" s="116"/>
    </row>
    <row r="1460" hidden="1">
      <c r="A1460" s="116"/>
      <c r="B1460" s="116"/>
      <c r="C1460" s="116"/>
      <c r="D1460" s="116"/>
      <c r="E1460" s="116"/>
      <c r="F1460" s="116"/>
      <c r="G1460" s="116"/>
      <c r="H1460" s="116"/>
      <c r="I1460" s="116"/>
      <c r="J1460" s="116"/>
      <c r="K1460" s="207"/>
      <c r="L1460" s="116"/>
      <c r="M1460" s="116"/>
      <c r="N1460" s="116"/>
      <c r="O1460" s="116"/>
      <c r="P1460" s="116"/>
      <c r="Q1460" s="116"/>
      <c r="R1460" s="116"/>
      <c r="S1460" s="116"/>
      <c r="T1460" s="116"/>
      <c r="U1460" s="116"/>
      <c r="V1460" s="116"/>
      <c r="W1460" s="116"/>
      <c r="X1460" s="116"/>
      <c r="Y1460" s="116"/>
      <c r="Z1460" s="116"/>
    </row>
    <row r="1461" hidden="1">
      <c r="A1461" s="116"/>
      <c r="B1461" s="116"/>
      <c r="C1461" s="116"/>
      <c r="D1461" s="116"/>
      <c r="E1461" s="116"/>
      <c r="F1461" s="116"/>
      <c r="G1461" s="116"/>
      <c r="H1461" s="116"/>
      <c r="I1461" s="116"/>
      <c r="J1461" s="116"/>
      <c r="K1461" s="207"/>
      <c r="L1461" s="116"/>
      <c r="M1461" s="116"/>
      <c r="N1461" s="116"/>
      <c r="O1461" s="116"/>
      <c r="P1461" s="116"/>
      <c r="Q1461" s="116"/>
      <c r="R1461" s="116"/>
      <c r="S1461" s="116"/>
      <c r="T1461" s="116"/>
      <c r="U1461" s="116"/>
      <c r="V1461" s="116"/>
      <c r="W1461" s="116"/>
      <c r="X1461" s="116"/>
      <c r="Y1461" s="116"/>
      <c r="Z1461" s="116"/>
    </row>
    <row r="1462" hidden="1">
      <c r="A1462" s="116"/>
      <c r="B1462" s="116"/>
      <c r="C1462" s="116"/>
      <c r="D1462" s="116"/>
      <c r="E1462" s="116"/>
      <c r="F1462" s="116"/>
      <c r="G1462" s="116"/>
      <c r="H1462" s="116"/>
      <c r="I1462" s="116"/>
      <c r="J1462" s="116"/>
      <c r="K1462" s="207"/>
      <c r="L1462" s="116"/>
      <c r="M1462" s="116"/>
      <c r="N1462" s="116"/>
      <c r="O1462" s="116"/>
      <c r="P1462" s="116"/>
      <c r="Q1462" s="116"/>
      <c r="R1462" s="116"/>
      <c r="S1462" s="116"/>
      <c r="T1462" s="116"/>
      <c r="U1462" s="116"/>
      <c r="V1462" s="116"/>
      <c r="W1462" s="116"/>
      <c r="X1462" s="116"/>
      <c r="Y1462" s="116"/>
      <c r="Z1462" s="116"/>
    </row>
    <row r="1463" hidden="1">
      <c r="A1463" s="116"/>
      <c r="B1463" s="116"/>
      <c r="C1463" s="116"/>
      <c r="D1463" s="116"/>
      <c r="E1463" s="116"/>
      <c r="F1463" s="116"/>
      <c r="G1463" s="116"/>
      <c r="H1463" s="116"/>
      <c r="I1463" s="116"/>
      <c r="J1463" s="116"/>
      <c r="K1463" s="207"/>
      <c r="L1463" s="116"/>
      <c r="M1463" s="116"/>
      <c r="N1463" s="116"/>
      <c r="O1463" s="116"/>
      <c r="P1463" s="116"/>
      <c r="Q1463" s="116"/>
      <c r="R1463" s="116"/>
      <c r="S1463" s="116"/>
      <c r="T1463" s="116"/>
      <c r="U1463" s="116"/>
      <c r="V1463" s="116"/>
      <c r="W1463" s="116"/>
      <c r="X1463" s="116"/>
      <c r="Y1463" s="116"/>
      <c r="Z1463" s="116"/>
    </row>
    <row r="1464" hidden="1">
      <c r="A1464" s="116"/>
      <c r="B1464" s="116"/>
      <c r="C1464" s="116"/>
      <c r="D1464" s="116"/>
      <c r="E1464" s="116"/>
      <c r="F1464" s="116"/>
      <c r="G1464" s="116"/>
      <c r="H1464" s="116"/>
      <c r="I1464" s="116"/>
      <c r="J1464" s="116"/>
      <c r="K1464" s="207"/>
      <c r="L1464" s="116"/>
      <c r="M1464" s="116"/>
      <c r="N1464" s="116"/>
      <c r="O1464" s="116"/>
      <c r="P1464" s="116"/>
      <c r="Q1464" s="116"/>
      <c r="R1464" s="116"/>
      <c r="S1464" s="116"/>
      <c r="T1464" s="116"/>
      <c r="U1464" s="116"/>
      <c r="V1464" s="116"/>
      <c r="W1464" s="116"/>
      <c r="X1464" s="116"/>
      <c r="Y1464" s="116"/>
      <c r="Z1464" s="116"/>
    </row>
    <row r="1465" hidden="1">
      <c r="A1465" s="116"/>
      <c r="B1465" s="116"/>
      <c r="C1465" s="116"/>
      <c r="D1465" s="116"/>
      <c r="E1465" s="116"/>
      <c r="F1465" s="116"/>
      <c r="G1465" s="116"/>
      <c r="H1465" s="116"/>
      <c r="I1465" s="116"/>
      <c r="J1465" s="116"/>
      <c r="K1465" s="207"/>
      <c r="L1465" s="116"/>
      <c r="M1465" s="116"/>
      <c r="N1465" s="116"/>
      <c r="O1465" s="116"/>
      <c r="P1465" s="116"/>
      <c r="Q1465" s="116"/>
      <c r="R1465" s="116"/>
      <c r="S1465" s="116"/>
      <c r="T1465" s="116"/>
      <c r="U1465" s="116"/>
      <c r="V1465" s="116"/>
      <c r="W1465" s="116"/>
      <c r="X1465" s="116"/>
      <c r="Y1465" s="116"/>
      <c r="Z1465" s="116"/>
    </row>
    <row r="1466" hidden="1">
      <c r="A1466" s="116"/>
      <c r="B1466" s="116"/>
      <c r="C1466" s="116"/>
      <c r="D1466" s="116"/>
      <c r="E1466" s="116"/>
      <c r="F1466" s="116"/>
      <c r="G1466" s="116"/>
      <c r="H1466" s="116"/>
      <c r="I1466" s="116"/>
      <c r="J1466" s="116"/>
      <c r="K1466" s="207"/>
      <c r="L1466" s="116"/>
      <c r="M1466" s="116"/>
      <c r="N1466" s="116"/>
      <c r="O1466" s="116"/>
      <c r="P1466" s="116"/>
      <c r="Q1466" s="116"/>
      <c r="R1466" s="116"/>
      <c r="S1466" s="116"/>
      <c r="T1466" s="116"/>
      <c r="U1466" s="116"/>
      <c r="V1466" s="116"/>
      <c r="W1466" s="116"/>
      <c r="X1466" s="116"/>
      <c r="Y1466" s="116"/>
      <c r="Z1466" s="116"/>
    </row>
    <row r="1467" hidden="1">
      <c r="A1467" s="116"/>
      <c r="B1467" s="116"/>
      <c r="C1467" s="116"/>
      <c r="D1467" s="116"/>
      <c r="E1467" s="116"/>
      <c r="F1467" s="116"/>
      <c r="G1467" s="116"/>
      <c r="H1467" s="116"/>
      <c r="I1467" s="116"/>
      <c r="J1467" s="116"/>
      <c r="K1467" s="207"/>
      <c r="L1467" s="116"/>
      <c r="M1467" s="116"/>
      <c r="N1467" s="116"/>
      <c r="O1467" s="116"/>
      <c r="P1467" s="116"/>
      <c r="Q1467" s="116"/>
      <c r="R1467" s="116"/>
      <c r="S1467" s="116"/>
      <c r="T1467" s="116"/>
      <c r="U1467" s="116"/>
      <c r="V1467" s="116"/>
      <c r="W1467" s="116"/>
      <c r="X1467" s="116"/>
      <c r="Y1467" s="116"/>
      <c r="Z1467" s="116"/>
    </row>
    <row r="1468" hidden="1">
      <c r="A1468" s="116"/>
      <c r="B1468" s="116"/>
      <c r="C1468" s="116"/>
      <c r="D1468" s="116"/>
      <c r="E1468" s="116"/>
      <c r="F1468" s="116"/>
      <c r="G1468" s="116"/>
      <c r="H1468" s="116"/>
      <c r="I1468" s="116"/>
      <c r="J1468" s="116"/>
      <c r="K1468" s="207"/>
      <c r="L1468" s="116"/>
      <c r="M1468" s="116"/>
      <c r="N1468" s="116"/>
      <c r="O1468" s="116"/>
      <c r="P1468" s="116"/>
      <c r="Q1468" s="116"/>
      <c r="R1468" s="116"/>
      <c r="S1468" s="116"/>
      <c r="T1468" s="116"/>
      <c r="U1468" s="116"/>
      <c r="V1468" s="116"/>
      <c r="W1468" s="116"/>
      <c r="X1468" s="116"/>
      <c r="Y1468" s="116"/>
      <c r="Z1468" s="116"/>
    </row>
    <row r="1469" hidden="1">
      <c r="A1469" s="116"/>
      <c r="B1469" s="116"/>
      <c r="C1469" s="116"/>
      <c r="D1469" s="116"/>
      <c r="E1469" s="116"/>
      <c r="F1469" s="116"/>
      <c r="G1469" s="116"/>
      <c r="H1469" s="116"/>
      <c r="I1469" s="116"/>
      <c r="J1469" s="116"/>
      <c r="K1469" s="207"/>
      <c r="L1469" s="116"/>
      <c r="M1469" s="116"/>
      <c r="N1469" s="116"/>
      <c r="O1469" s="116"/>
      <c r="P1469" s="116"/>
      <c r="Q1469" s="116"/>
      <c r="R1469" s="116"/>
      <c r="S1469" s="116"/>
      <c r="T1469" s="116"/>
      <c r="U1469" s="116"/>
      <c r="V1469" s="116"/>
      <c r="W1469" s="116"/>
      <c r="X1469" s="116"/>
      <c r="Y1469" s="116"/>
      <c r="Z1469" s="116"/>
    </row>
    <row r="1470" hidden="1">
      <c r="A1470" s="116"/>
      <c r="B1470" s="116"/>
      <c r="C1470" s="116"/>
      <c r="D1470" s="116"/>
      <c r="E1470" s="116"/>
      <c r="F1470" s="116"/>
      <c r="G1470" s="116"/>
      <c r="H1470" s="116"/>
      <c r="I1470" s="116"/>
      <c r="J1470" s="116"/>
      <c r="K1470" s="207"/>
      <c r="L1470" s="116"/>
      <c r="M1470" s="116"/>
      <c r="N1470" s="116"/>
      <c r="O1470" s="116"/>
      <c r="P1470" s="116"/>
      <c r="Q1470" s="116"/>
      <c r="R1470" s="116"/>
      <c r="S1470" s="116"/>
      <c r="T1470" s="116"/>
      <c r="U1470" s="116"/>
      <c r="V1470" s="116"/>
      <c r="W1470" s="116"/>
      <c r="X1470" s="116"/>
      <c r="Y1470" s="116"/>
      <c r="Z1470" s="116"/>
    </row>
    <row r="1471" hidden="1">
      <c r="A1471" s="116"/>
      <c r="B1471" s="116"/>
      <c r="C1471" s="116"/>
      <c r="D1471" s="116"/>
      <c r="E1471" s="116"/>
      <c r="F1471" s="116"/>
      <c r="G1471" s="116"/>
      <c r="H1471" s="116"/>
      <c r="I1471" s="116"/>
      <c r="J1471" s="116"/>
      <c r="K1471" s="207"/>
      <c r="L1471" s="116"/>
      <c r="M1471" s="116"/>
      <c r="N1471" s="116"/>
      <c r="O1471" s="116"/>
      <c r="P1471" s="116"/>
      <c r="Q1471" s="116"/>
      <c r="R1471" s="116"/>
      <c r="S1471" s="116"/>
      <c r="T1471" s="116"/>
      <c r="U1471" s="116"/>
      <c r="V1471" s="116"/>
      <c r="W1471" s="116"/>
      <c r="X1471" s="116"/>
      <c r="Y1471" s="116"/>
      <c r="Z1471" s="116"/>
    </row>
    <row r="1472" hidden="1">
      <c r="A1472" s="116"/>
      <c r="B1472" s="116"/>
      <c r="C1472" s="116"/>
      <c r="D1472" s="116"/>
      <c r="E1472" s="116"/>
      <c r="F1472" s="116"/>
      <c r="G1472" s="116"/>
      <c r="H1472" s="116"/>
      <c r="I1472" s="116"/>
      <c r="J1472" s="116"/>
      <c r="K1472" s="207"/>
      <c r="L1472" s="116"/>
      <c r="M1472" s="116"/>
      <c r="N1472" s="116"/>
      <c r="O1472" s="116"/>
      <c r="P1472" s="116"/>
      <c r="Q1472" s="116"/>
      <c r="R1472" s="116"/>
      <c r="S1472" s="116"/>
      <c r="T1472" s="116"/>
      <c r="U1472" s="116"/>
      <c r="V1472" s="116"/>
      <c r="W1472" s="116"/>
      <c r="X1472" s="116"/>
      <c r="Y1472" s="116"/>
      <c r="Z1472" s="116"/>
    </row>
    <row r="1473" hidden="1">
      <c r="A1473" s="116"/>
      <c r="B1473" s="116"/>
      <c r="C1473" s="116"/>
      <c r="D1473" s="116"/>
      <c r="E1473" s="116"/>
      <c r="F1473" s="116"/>
      <c r="G1473" s="116"/>
      <c r="H1473" s="116"/>
      <c r="I1473" s="116"/>
      <c r="J1473" s="116"/>
      <c r="K1473" s="207"/>
      <c r="L1473" s="116"/>
      <c r="M1473" s="116"/>
      <c r="N1473" s="116"/>
      <c r="O1473" s="116"/>
      <c r="P1473" s="116"/>
      <c r="Q1473" s="116"/>
      <c r="R1473" s="116"/>
      <c r="S1473" s="116"/>
      <c r="T1473" s="116"/>
      <c r="U1473" s="116"/>
      <c r="V1473" s="116"/>
      <c r="W1473" s="116"/>
      <c r="X1473" s="116"/>
      <c r="Y1473" s="116"/>
      <c r="Z1473" s="116"/>
    </row>
    <row r="1474" hidden="1">
      <c r="A1474" s="116"/>
      <c r="B1474" s="116"/>
      <c r="C1474" s="116"/>
      <c r="D1474" s="116"/>
      <c r="E1474" s="116"/>
      <c r="F1474" s="116"/>
      <c r="G1474" s="116"/>
      <c r="H1474" s="116"/>
      <c r="I1474" s="116"/>
      <c r="J1474" s="116"/>
      <c r="K1474" s="207"/>
      <c r="L1474" s="116"/>
      <c r="M1474" s="116"/>
      <c r="N1474" s="116"/>
      <c r="O1474" s="116"/>
      <c r="P1474" s="116"/>
      <c r="Q1474" s="116"/>
      <c r="R1474" s="116"/>
      <c r="S1474" s="116"/>
      <c r="T1474" s="116"/>
      <c r="U1474" s="116"/>
      <c r="V1474" s="116"/>
      <c r="W1474" s="116"/>
      <c r="X1474" s="116"/>
      <c r="Y1474" s="116"/>
      <c r="Z1474" s="116"/>
    </row>
    <row r="1475" hidden="1">
      <c r="A1475" s="116"/>
      <c r="B1475" s="116"/>
      <c r="C1475" s="116"/>
      <c r="D1475" s="116"/>
      <c r="E1475" s="116"/>
      <c r="F1475" s="116"/>
      <c r="G1475" s="116"/>
      <c r="H1475" s="116"/>
      <c r="I1475" s="116"/>
      <c r="J1475" s="116"/>
      <c r="K1475" s="207"/>
      <c r="L1475" s="116"/>
      <c r="M1475" s="116"/>
      <c r="N1475" s="116"/>
      <c r="O1475" s="116"/>
      <c r="P1475" s="116"/>
      <c r="Q1475" s="116"/>
      <c r="R1475" s="116"/>
      <c r="S1475" s="116"/>
      <c r="T1475" s="116"/>
      <c r="U1475" s="116"/>
      <c r="V1475" s="116"/>
      <c r="W1475" s="116"/>
      <c r="X1475" s="116"/>
      <c r="Y1475" s="116"/>
      <c r="Z1475" s="116"/>
    </row>
    <row r="1476" hidden="1">
      <c r="A1476" s="116"/>
      <c r="B1476" s="116"/>
      <c r="C1476" s="116"/>
      <c r="D1476" s="116"/>
      <c r="E1476" s="116"/>
      <c r="F1476" s="116"/>
      <c r="G1476" s="116"/>
      <c r="H1476" s="116"/>
      <c r="I1476" s="116"/>
      <c r="J1476" s="116"/>
      <c r="K1476" s="207"/>
      <c r="L1476" s="116"/>
      <c r="M1476" s="116"/>
      <c r="N1476" s="116"/>
      <c r="O1476" s="116"/>
      <c r="P1476" s="116"/>
      <c r="Q1476" s="116"/>
      <c r="R1476" s="116"/>
      <c r="S1476" s="116"/>
      <c r="T1476" s="116"/>
      <c r="U1476" s="116"/>
      <c r="V1476" s="116"/>
      <c r="W1476" s="116"/>
      <c r="X1476" s="116"/>
      <c r="Y1476" s="116"/>
      <c r="Z1476" s="116"/>
    </row>
    <row r="1477" hidden="1">
      <c r="A1477" s="116"/>
      <c r="B1477" s="116"/>
      <c r="C1477" s="116"/>
      <c r="D1477" s="116"/>
      <c r="E1477" s="116"/>
      <c r="F1477" s="116"/>
      <c r="G1477" s="116"/>
      <c r="H1477" s="116"/>
      <c r="I1477" s="116"/>
      <c r="J1477" s="116"/>
      <c r="K1477" s="207"/>
      <c r="L1477" s="116"/>
      <c r="M1477" s="116"/>
      <c r="N1477" s="116"/>
      <c r="O1477" s="116"/>
      <c r="P1477" s="116"/>
      <c r="Q1477" s="116"/>
      <c r="R1477" s="116"/>
      <c r="S1477" s="116"/>
      <c r="T1477" s="116"/>
      <c r="U1477" s="116"/>
      <c r="V1477" s="116"/>
      <c r="W1477" s="116"/>
      <c r="X1477" s="116"/>
      <c r="Y1477" s="116"/>
      <c r="Z1477" s="116"/>
    </row>
    <row r="1478" hidden="1">
      <c r="A1478" s="116"/>
      <c r="B1478" s="116"/>
      <c r="C1478" s="116"/>
      <c r="D1478" s="116"/>
      <c r="E1478" s="116"/>
      <c r="F1478" s="116"/>
      <c r="G1478" s="116"/>
      <c r="H1478" s="116"/>
      <c r="I1478" s="116"/>
      <c r="J1478" s="116"/>
      <c r="K1478" s="207"/>
      <c r="L1478" s="116"/>
      <c r="M1478" s="116"/>
      <c r="N1478" s="116"/>
      <c r="O1478" s="116"/>
      <c r="P1478" s="116"/>
      <c r="Q1478" s="116"/>
      <c r="R1478" s="116"/>
      <c r="S1478" s="116"/>
      <c r="T1478" s="116"/>
      <c r="U1478" s="116"/>
      <c r="V1478" s="116"/>
      <c r="W1478" s="116"/>
      <c r="X1478" s="116"/>
      <c r="Y1478" s="116"/>
      <c r="Z1478" s="116"/>
    </row>
    <row r="1479" hidden="1">
      <c r="A1479" s="116"/>
      <c r="B1479" s="116"/>
      <c r="C1479" s="116"/>
      <c r="D1479" s="116"/>
      <c r="E1479" s="116"/>
      <c r="F1479" s="116"/>
      <c r="G1479" s="116"/>
      <c r="H1479" s="116"/>
      <c r="I1479" s="116"/>
      <c r="J1479" s="116"/>
      <c r="K1479" s="207"/>
      <c r="L1479" s="116"/>
      <c r="M1479" s="116"/>
      <c r="N1479" s="116"/>
      <c r="O1479" s="116"/>
      <c r="P1479" s="116"/>
      <c r="Q1479" s="116"/>
      <c r="R1479" s="116"/>
      <c r="S1479" s="116"/>
      <c r="T1479" s="116"/>
      <c r="U1479" s="116"/>
      <c r="V1479" s="116"/>
      <c r="W1479" s="116"/>
      <c r="X1479" s="116"/>
      <c r="Y1479" s="116"/>
      <c r="Z1479" s="116"/>
    </row>
    <row r="1480" hidden="1">
      <c r="A1480" s="116"/>
      <c r="B1480" s="116"/>
      <c r="C1480" s="116"/>
      <c r="D1480" s="116"/>
      <c r="E1480" s="116"/>
      <c r="F1480" s="116"/>
      <c r="G1480" s="116"/>
      <c r="H1480" s="116"/>
      <c r="I1480" s="116"/>
      <c r="J1480" s="116"/>
      <c r="K1480" s="207"/>
      <c r="L1480" s="116"/>
      <c r="M1480" s="116"/>
      <c r="N1480" s="116"/>
      <c r="O1480" s="116"/>
      <c r="P1480" s="116"/>
      <c r="Q1480" s="116"/>
      <c r="R1480" s="116"/>
      <c r="S1480" s="116"/>
      <c r="T1480" s="116"/>
      <c r="U1480" s="116"/>
      <c r="V1480" s="116"/>
      <c r="W1480" s="116"/>
      <c r="X1480" s="116"/>
      <c r="Y1480" s="116"/>
      <c r="Z1480" s="116"/>
    </row>
    <row r="1481" hidden="1">
      <c r="A1481" s="116"/>
      <c r="B1481" s="116"/>
      <c r="C1481" s="116"/>
      <c r="D1481" s="116"/>
      <c r="E1481" s="116"/>
      <c r="F1481" s="116"/>
      <c r="G1481" s="116"/>
      <c r="H1481" s="116"/>
      <c r="I1481" s="116"/>
      <c r="J1481" s="116"/>
      <c r="K1481" s="207"/>
      <c r="L1481" s="116"/>
      <c r="M1481" s="116"/>
      <c r="N1481" s="116"/>
      <c r="O1481" s="116"/>
      <c r="P1481" s="116"/>
      <c r="Q1481" s="116"/>
      <c r="R1481" s="116"/>
      <c r="S1481" s="116"/>
      <c r="T1481" s="116"/>
      <c r="U1481" s="116"/>
      <c r="V1481" s="116"/>
      <c r="W1481" s="116"/>
      <c r="X1481" s="116"/>
      <c r="Y1481" s="116"/>
      <c r="Z1481" s="116"/>
    </row>
    <row r="1482" hidden="1">
      <c r="A1482" s="116"/>
      <c r="B1482" s="116"/>
      <c r="C1482" s="116"/>
      <c r="D1482" s="116"/>
      <c r="E1482" s="116"/>
      <c r="F1482" s="116"/>
      <c r="G1482" s="116"/>
      <c r="H1482" s="116"/>
      <c r="I1482" s="116"/>
      <c r="J1482" s="116"/>
      <c r="K1482" s="207"/>
      <c r="L1482" s="116"/>
      <c r="M1482" s="116"/>
      <c r="N1482" s="116"/>
      <c r="O1482" s="116"/>
      <c r="P1482" s="116"/>
      <c r="Q1482" s="116"/>
      <c r="R1482" s="116"/>
      <c r="S1482" s="116"/>
      <c r="T1482" s="116"/>
      <c r="U1482" s="116"/>
      <c r="V1482" s="116"/>
      <c r="W1482" s="116"/>
      <c r="X1482" s="116"/>
      <c r="Y1482" s="116"/>
      <c r="Z1482" s="116"/>
    </row>
    <row r="1483" hidden="1">
      <c r="A1483" s="116"/>
      <c r="B1483" s="116"/>
      <c r="C1483" s="116"/>
      <c r="D1483" s="116"/>
      <c r="E1483" s="116"/>
      <c r="F1483" s="116"/>
      <c r="G1483" s="116"/>
      <c r="H1483" s="116"/>
      <c r="I1483" s="116"/>
      <c r="J1483" s="116"/>
      <c r="K1483" s="207"/>
      <c r="L1483" s="116"/>
      <c r="M1483" s="116"/>
      <c r="N1483" s="116"/>
      <c r="O1483" s="116"/>
      <c r="P1483" s="116"/>
      <c r="Q1483" s="116"/>
      <c r="R1483" s="116"/>
      <c r="S1483" s="116"/>
      <c r="T1483" s="116"/>
      <c r="U1483" s="116"/>
      <c r="V1483" s="116"/>
      <c r="W1483" s="116"/>
      <c r="X1483" s="116"/>
      <c r="Y1483" s="116"/>
      <c r="Z1483" s="116"/>
    </row>
    <row r="1484" hidden="1">
      <c r="A1484" s="116"/>
      <c r="B1484" s="116"/>
      <c r="C1484" s="116"/>
      <c r="D1484" s="116"/>
      <c r="E1484" s="116"/>
      <c r="F1484" s="116"/>
      <c r="G1484" s="116"/>
      <c r="H1484" s="116"/>
      <c r="I1484" s="116"/>
      <c r="J1484" s="116"/>
      <c r="K1484" s="207"/>
      <c r="L1484" s="116"/>
      <c r="M1484" s="116"/>
      <c r="N1484" s="116"/>
      <c r="O1484" s="116"/>
      <c r="P1484" s="116"/>
      <c r="Q1484" s="116"/>
      <c r="R1484" s="116"/>
      <c r="S1484" s="116"/>
      <c r="T1484" s="116"/>
      <c r="U1484" s="116"/>
      <c r="V1484" s="116"/>
      <c r="W1484" s="116"/>
      <c r="X1484" s="116"/>
      <c r="Y1484" s="116"/>
      <c r="Z1484" s="116"/>
    </row>
    <row r="1485" hidden="1">
      <c r="A1485" s="116"/>
      <c r="B1485" s="116"/>
      <c r="C1485" s="116"/>
      <c r="D1485" s="116"/>
      <c r="E1485" s="116"/>
      <c r="F1485" s="116"/>
      <c r="G1485" s="116"/>
      <c r="H1485" s="116"/>
      <c r="I1485" s="116"/>
      <c r="J1485" s="116"/>
      <c r="K1485" s="207"/>
      <c r="L1485" s="116"/>
      <c r="M1485" s="116"/>
      <c r="N1485" s="116"/>
      <c r="O1485" s="116"/>
      <c r="P1485" s="116"/>
      <c r="Q1485" s="116"/>
      <c r="R1485" s="116"/>
      <c r="S1485" s="116"/>
      <c r="T1485" s="116"/>
      <c r="U1485" s="116"/>
      <c r="V1485" s="116"/>
      <c r="W1485" s="116"/>
      <c r="X1485" s="116"/>
      <c r="Y1485" s="116"/>
      <c r="Z1485" s="116"/>
    </row>
    <row r="1486" hidden="1">
      <c r="A1486" s="116"/>
      <c r="B1486" s="116"/>
      <c r="C1486" s="116"/>
      <c r="D1486" s="116"/>
      <c r="E1486" s="116"/>
      <c r="F1486" s="116"/>
      <c r="G1486" s="116"/>
      <c r="H1486" s="116"/>
      <c r="I1486" s="116"/>
      <c r="J1486" s="116"/>
      <c r="K1486" s="207"/>
      <c r="L1486" s="116"/>
      <c r="M1486" s="116"/>
      <c r="N1486" s="116"/>
      <c r="O1486" s="116"/>
      <c r="P1486" s="116"/>
      <c r="Q1486" s="116"/>
      <c r="R1486" s="116"/>
      <c r="S1486" s="116"/>
      <c r="T1486" s="116"/>
      <c r="U1486" s="116"/>
      <c r="V1486" s="116"/>
      <c r="W1486" s="116"/>
      <c r="X1486" s="116"/>
      <c r="Y1486" s="116"/>
      <c r="Z1486" s="116"/>
    </row>
    <row r="1487" hidden="1">
      <c r="A1487" s="116"/>
      <c r="B1487" s="116"/>
      <c r="C1487" s="116"/>
      <c r="D1487" s="116"/>
      <c r="E1487" s="116"/>
      <c r="F1487" s="116"/>
      <c r="G1487" s="116"/>
      <c r="H1487" s="116"/>
      <c r="I1487" s="116"/>
      <c r="J1487" s="116"/>
      <c r="K1487" s="207"/>
      <c r="L1487" s="116"/>
      <c r="M1487" s="116"/>
      <c r="N1487" s="116"/>
      <c r="O1487" s="116"/>
      <c r="P1487" s="116"/>
      <c r="Q1487" s="116"/>
      <c r="R1487" s="116"/>
      <c r="S1487" s="116"/>
      <c r="T1487" s="116"/>
      <c r="U1487" s="116"/>
      <c r="V1487" s="116"/>
      <c r="W1487" s="116"/>
      <c r="X1487" s="116"/>
      <c r="Y1487" s="116"/>
      <c r="Z1487" s="116"/>
    </row>
    <row r="1488" hidden="1">
      <c r="A1488" s="116"/>
      <c r="B1488" s="116"/>
      <c r="C1488" s="116"/>
      <c r="D1488" s="116"/>
      <c r="E1488" s="116"/>
      <c r="F1488" s="116"/>
      <c r="G1488" s="116"/>
      <c r="H1488" s="116"/>
      <c r="I1488" s="116"/>
      <c r="J1488" s="116"/>
      <c r="K1488" s="207"/>
      <c r="L1488" s="116"/>
      <c r="M1488" s="116"/>
      <c r="N1488" s="116"/>
      <c r="O1488" s="116"/>
      <c r="P1488" s="116"/>
      <c r="Q1488" s="116"/>
      <c r="R1488" s="116"/>
      <c r="S1488" s="116"/>
      <c r="T1488" s="116"/>
      <c r="U1488" s="116"/>
      <c r="V1488" s="116"/>
      <c r="W1488" s="116"/>
      <c r="X1488" s="116"/>
      <c r="Y1488" s="116"/>
      <c r="Z1488" s="116"/>
    </row>
    <row r="1489" hidden="1">
      <c r="A1489" s="116"/>
      <c r="B1489" s="116"/>
      <c r="C1489" s="116"/>
      <c r="D1489" s="116"/>
      <c r="E1489" s="116"/>
      <c r="F1489" s="116"/>
      <c r="G1489" s="116"/>
      <c r="H1489" s="116"/>
      <c r="I1489" s="116"/>
      <c r="J1489" s="116"/>
      <c r="K1489" s="207"/>
      <c r="L1489" s="116"/>
      <c r="M1489" s="116"/>
      <c r="N1489" s="116"/>
      <c r="O1489" s="116"/>
      <c r="P1489" s="116"/>
      <c r="Q1489" s="116"/>
      <c r="R1489" s="116"/>
      <c r="S1489" s="116"/>
      <c r="T1489" s="116"/>
      <c r="U1489" s="116"/>
      <c r="V1489" s="116"/>
      <c r="W1489" s="116"/>
      <c r="X1489" s="116"/>
      <c r="Y1489" s="116"/>
      <c r="Z1489" s="116"/>
    </row>
    <row r="1490" hidden="1">
      <c r="A1490" s="116"/>
      <c r="B1490" s="116"/>
      <c r="C1490" s="116"/>
      <c r="D1490" s="116"/>
      <c r="E1490" s="116"/>
      <c r="F1490" s="116"/>
      <c r="G1490" s="116"/>
      <c r="H1490" s="116"/>
      <c r="I1490" s="116"/>
      <c r="J1490" s="116"/>
      <c r="K1490" s="207"/>
      <c r="L1490" s="116"/>
      <c r="M1490" s="116"/>
      <c r="N1490" s="116"/>
      <c r="O1490" s="116"/>
      <c r="P1490" s="116"/>
      <c r="Q1490" s="116"/>
      <c r="R1490" s="116"/>
      <c r="S1490" s="116"/>
      <c r="T1490" s="116"/>
      <c r="U1490" s="116"/>
      <c r="V1490" s="116"/>
      <c r="W1490" s="116"/>
      <c r="X1490" s="116"/>
      <c r="Y1490" s="116"/>
      <c r="Z1490" s="116"/>
    </row>
    <row r="1491" hidden="1">
      <c r="A1491" s="116"/>
      <c r="B1491" s="116"/>
      <c r="C1491" s="116"/>
      <c r="D1491" s="116"/>
      <c r="E1491" s="116"/>
      <c r="F1491" s="116"/>
      <c r="G1491" s="116"/>
      <c r="H1491" s="116"/>
      <c r="I1491" s="116"/>
      <c r="J1491" s="116"/>
      <c r="K1491" s="207"/>
      <c r="L1491" s="116"/>
      <c r="M1491" s="116"/>
      <c r="N1491" s="116"/>
      <c r="O1491" s="116"/>
      <c r="P1491" s="116"/>
      <c r="Q1491" s="116"/>
      <c r="R1491" s="116"/>
      <c r="S1491" s="116"/>
      <c r="T1491" s="116"/>
      <c r="U1491" s="116"/>
      <c r="V1491" s="116"/>
      <c r="W1491" s="116"/>
      <c r="X1491" s="116"/>
      <c r="Y1491" s="116"/>
      <c r="Z1491" s="116"/>
    </row>
    <row r="1492" hidden="1">
      <c r="A1492" s="116"/>
      <c r="B1492" s="116"/>
      <c r="C1492" s="116"/>
      <c r="D1492" s="116"/>
      <c r="E1492" s="116"/>
      <c r="F1492" s="116"/>
      <c r="G1492" s="116"/>
      <c r="H1492" s="116"/>
      <c r="I1492" s="116"/>
      <c r="J1492" s="116"/>
      <c r="K1492" s="207"/>
      <c r="L1492" s="116"/>
      <c r="M1492" s="116"/>
      <c r="N1492" s="116"/>
      <c r="O1492" s="116"/>
      <c r="P1492" s="116"/>
      <c r="Q1492" s="116"/>
      <c r="R1492" s="116"/>
      <c r="S1492" s="116"/>
      <c r="T1492" s="116"/>
      <c r="U1492" s="116"/>
      <c r="V1492" s="116"/>
      <c r="W1492" s="116"/>
      <c r="X1492" s="116"/>
      <c r="Y1492" s="116"/>
      <c r="Z1492" s="116"/>
    </row>
    <row r="1493" hidden="1">
      <c r="A1493" s="116"/>
      <c r="B1493" s="116"/>
      <c r="C1493" s="116"/>
      <c r="D1493" s="116"/>
      <c r="E1493" s="116"/>
      <c r="F1493" s="116"/>
      <c r="G1493" s="116"/>
      <c r="H1493" s="116"/>
      <c r="I1493" s="116"/>
      <c r="J1493" s="116"/>
      <c r="K1493" s="207"/>
      <c r="L1493" s="116"/>
      <c r="M1493" s="116"/>
      <c r="N1493" s="116"/>
      <c r="O1493" s="116"/>
      <c r="P1493" s="116"/>
      <c r="Q1493" s="116"/>
      <c r="R1493" s="116"/>
      <c r="S1493" s="116"/>
      <c r="T1493" s="116"/>
      <c r="U1493" s="116"/>
      <c r="V1493" s="116"/>
      <c r="W1493" s="116"/>
      <c r="X1493" s="116"/>
      <c r="Y1493" s="116"/>
      <c r="Z1493" s="116"/>
    </row>
    <row r="1494" hidden="1">
      <c r="A1494" s="116"/>
      <c r="B1494" s="116"/>
      <c r="C1494" s="116"/>
      <c r="D1494" s="116"/>
      <c r="E1494" s="116"/>
      <c r="F1494" s="116"/>
      <c r="G1494" s="116"/>
      <c r="H1494" s="116"/>
      <c r="I1494" s="116"/>
      <c r="J1494" s="116"/>
      <c r="K1494" s="207"/>
      <c r="L1494" s="116"/>
      <c r="M1494" s="116"/>
      <c r="N1494" s="116"/>
      <c r="O1494" s="116"/>
      <c r="P1494" s="116"/>
      <c r="Q1494" s="116"/>
      <c r="R1494" s="116"/>
      <c r="S1494" s="116"/>
      <c r="T1494" s="116"/>
      <c r="U1494" s="116"/>
      <c r="V1494" s="116"/>
      <c r="W1494" s="116"/>
      <c r="X1494" s="116"/>
      <c r="Y1494" s="116"/>
      <c r="Z1494" s="116"/>
    </row>
    <row r="1495" hidden="1">
      <c r="A1495" s="116"/>
      <c r="B1495" s="116"/>
      <c r="C1495" s="116"/>
      <c r="D1495" s="116"/>
      <c r="E1495" s="116"/>
      <c r="F1495" s="116"/>
      <c r="G1495" s="116"/>
      <c r="H1495" s="116"/>
      <c r="I1495" s="116"/>
      <c r="J1495" s="116"/>
      <c r="K1495" s="207"/>
      <c r="L1495" s="116"/>
      <c r="M1495" s="116"/>
      <c r="N1495" s="116"/>
      <c r="O1495" s="116"/>
      <c r="P1495" s="116"/>
      <c r="Q1495" s="116"/>
      <c r="R1495" s="116"/>
      <c r="S1495" s="116"/>
      <c r="T1495" s="116"/>
      <c r="U1495" s="116"/>
      <c r="V1495" s="116"/>
      <c r="W1495" s="116"/>
      <c r="X1495" s="116"/>
      <c r="Y1495" s="116"/>
      <c r="Z1495" s="116"/>
    </row>
    <row r="1496" hidden="1">
      <c r="A1496" s="116"/>
      <c r="B1496" s="116"/>
      <c r="C1496" s="116"/>
      <c r="D1496" s="116"/>
      <c r="E1496" s="116"/>
      <c r="F1496" s="116"/>
      <c r="G1496" s="116"/>
      <c r="H1496" s="116"/>
      <c r="I1496" s="116"/>
      <c r="J1496" s="116"/>
      <c r="K1496" s="207"/>
      <c r="L1496" s="116"/>
      <c r="M1496" s="116"/>
      <c r="N1496" s="116"/>
      <c r="O1496" s="116"/>
      <c r="P1496" s="116"/>
      <c r="Q1496" s="116"/>
      <c r="R1496" s="116"/>
      <c r="S1496" s="116"/>
      <c r="T1496" s="116"/>
      <c r="U1496" s="116"/>
      <c r="V1496" s="116"/>
      <c r="W1496" s="116"/>
      <c r="X1496" s="116"/>
      <c r="Y1496" s="116"/>
      <c r="Z1496" s="116"/>
    </row>
    <row r="1497" hidden="1">
      <c r="A1497" s="116"/>
      <c r="B1497" s="116"/>
      <c r="C1497" s="116"/>
      <c r="D1497" s="116"/>
      <c r="E1497" s="116"/>
      <c r="F1497" s="116"/>
      <c r="G1497" s="116"/>
      <c r="H1497" s="116"/>
      <c r="I1497" s="116"/>
      <c r="J1497" s="116"/>
      <c r="K1497" s="207"/>
      <c r="L1497" s="116"/>
      <c r="M1497" s="116"/>
      <c r="N1497" s="116"/>
      <c r="O1497" s="116"/>
      <c r="P1497" s="116"/>
      <c r="Q1497" s="116"/>
      <c r="R1497" s="116"/>
      <c r="S1497" s="116"/>
      <c r="T1497" s="116"/>
      <c r="U1497" s="116"/>
      <c r="V1497" s="116"/>
      <c r="W1497" s="116"/>
      <c r="X1497" s="116"/>
      <c r="Y1497" s="116"/>
      <c r="Z1497" s="116"/>
    </row>
    <row r="1498" hidden="1">
      <c r="A1498" s="116"/>
      <c r="B1498" s="116"/>
      <c r="C1498" s="116"/>
      <c r="D1498" s="116"/>
      <c r="E1498" s="116"/>
      <c r="F1498" s="116"/>
      <c r="G1498" s="116"/>
      <c r="H1498" s="116"/>
      <c r="I1498" s="116"/>
      <c r="J1498" s="116"/>
      <c r="K1498" s="207"/>
      <c r="L1498" s="116"/>
      <c r="M1498" s="116"/>
      <c r="N1498" s="116"/>
      <c r="O1498" s="116"/>
      <c r="P1498" s="116"/>
      <c r="Q1498" s="116"/>
      <c r="R1498" s="116"/>
      <c r="S1498" s="116"/>
      <c r="T1498" s="116"/>
      <c r="U1498" s="116"/>
      <c r="V1498" s="116"/>
      <c r="W1498" s="116"/>
      <c r="X1498" s="116"/>
      <c r="Y1498" s="116"/>
      <c r="Z1498" s="116"/>
    </row>
    <row r="1499" hidden="1">
      <c r="A1499" s="116"/>
      <c r="B1499" s="116"/>
      <c r="C1499" s="116"/>
      <c r="D1499" s="116"/>
      <c r="E1499" s="116"/>
      <c r="F1499" s="116"/>
      <c r="G1499" s="116"/>
      <c r="H1499" s="116"/>
      <c r="I1499" s="116"/>
      <c r="J1499" s="116"/>
      <c r="K1499" s="207"/>
      <c r="L1499" s="116"/>
      <c r="M1499" s="116"/>
      <c r="N1499" s="116"/>
      <c r="O1499" s="116"/>
      <c r="P1499" s="116"/>
      <c r="Q1499" s="116"/>
      <c r="R1499" s="116"/>
      <c r="S1499" s="116"/>
      <c r="T1499" s="116"/>
      <c r="U1499" s="116"/>
      <c r="V1499" s="116"/>
      <c r="W1499" s="116"/>
      <c r="X1499" s="116"/>
      <c r="Y1499" s="116"/>
      <c r="Z1499" s="116"/>
    </row>
    <row r="1500" hidden="1">
      <c r="A1500" s="116"/>
      <c r="B1500" s="116"/>
      <c r="C1500" s="116"/>
      <c r="D1500" s="116"/>
      <c r="E1500" s="116"/>
      <c r="F1500" s="116"/>
      <c r="G1500" s="116"/>
      <c r="H1500" s="116"/>
      <c r="I1500" s="116"/>
      <c r="J1500" s="116"/>
      <c r="K1500" s="207"/>
      <c r="L1500" s="116"/>
      <c r="M1500" s="116"/>
      <c r="N1500" s="116"/>
      <c r="O1500" s="116"/>
      <c r="P1500" s="116"/>
      <c r="Q1500" s="116"/>
      <c r="R1500" s="116"/>
      <c r="S1500" s="116"/>
      <c r="T1500" s="116"/>
      <c r="U1500" s="116"/>
      <c r="V1500" s="116"/>
      <c r="W1500" s="116"/>
      <c r="X1500" s="116"/>
      <c r="Y1500" s="116"/>
      <c r="Z1500" s="116"/>
    </row>
    <row r="1501" hidden="1">
      <c r="A1501" s="116"/>
      <c r="B1501" s="116"/>
      <c r="C1501" s="116"/>
      <c r="D1501" s="116"/>
      <c r="E1501" s="116"/>
      <c r="F1501" s="116"/>
      <c r="G1501" s="116"/>
      <c r="H1501" s="116"/>
      <c r="I1501" s="116"/>
      <c r="J1501" s="116"/>
      <c r="K1501" s="207"/>
      <c r="L1501" s="116"/>
      <c r="M1501" s="116"/>
      <c r="N1501" s="116"/>
      <c r="O1501" s="116"/>
      <c r="P1501" s="116"/>
      <c r="Q1501" s="116"/>
      <c r="R1501" s="116"/>
      <c r="S1501" s="116"/>
      <c r="T1501" s="116"/>
      <c r="U1501" s="116"/>
      <c r="V1501" s="116"/>
      <c r="W1501" s="116"/>
      <c r="X1501" s="116"/>
      <c r="Y1501" s="116"/>
      <c r="Z1501" s="116"/>
    </row>
    <row r="1502" hidden="1">
      <c r="A1502" s="116"/>
      <c r="B1502" s="116"/>
      <c r="C1502" s="116"/>
      <c r="D1502" s="116"/>
      <c r="E1502" s="116"/>
      <c r="F1502" s="116"/>
      <c r="G1502" s="116"/>
      <c r="H1502" s="116"/>
      <c r="I1502" s="116"/>
      <c r="J1502" s="116"/>
      <c r="K1502" s="207"/>
      <c r="L1502" s="116"/>
      <c r="M1502" s="116"/>
      <c r="N1502" s="116"/>
      <c r="O1502" s="116"/>
      <c r="P1502" s="116"/>
      <c r="Q1502" s="116"/>
      <c r="R1502" s="116"/>
      <c r="S1502" s="116"/>
      <c r="T1502" s="116"/>
      <c r="U1502" s="116"/>
      <c r="V1502" s="116"/>
      <c r="W1502" s="116"/>
      <c r="X1502" s="116"/>
      <c r="Y1502" s="116"/>
      <c r="Z1502" s="116"/>
    </row>
    <row r="1503" hidden="1">
      <c r="A1503" s="116"/>
      <c r="B1503" s="116"/>
      <c r="C1503" s="116"/>
      <c r="D1503" s="116"/>
      <c r="E1503" s="116"/>
      <c r="F1503" s="116"/>
      <c r="G1503" s="116"/>
      <c r="H1503" s="116"/>
      <c r="I1503" s="116"/>
      <c r="J1503" s="116"/>
      <c r="K1503" s="207"/>
      <c r="L1503" s="116"/>
      <c r="M1503" s="116"/>
      <c r="N1503" s="116"/>
      <c r="O1503" s="116"/>
      <c r="P1503" s="116"/>
      <c r="Q1503" s="116"/>
      <c r="R1503" s="116"/>
      <c r="S1503" s="116"/>
      <c r="T1503" s="116"/>
      <c r="U1503" s="116"/>
      <c r="V1503" s="116"/>
      <c r="W1503" s="116"/>
      <c r="X1503" s="116"/>
      <c r="Y1503" s="116"/>
      <c r="Z1503" s="116"/>
    </row>
    <row r="1504" hidden="1">
      <c r="A1504" s="116"/>
      <c r="B1504" s="116"/>
      <c r="C1504" s="116"/>
      <c r="D1504" s="116"/>
      <c r="E1504" s="116"/>
      <c r="F1504" s="116"/>
      <c r="G1504" s="116"/>
      <c r="H1504" s="116"/>
      <c r="I1504" s="116"/>
      <c r="J1504" s="116"/>
      <c r="K1504" s="207"/>
      <c r="L1504" s="116"/>
      <c r="M1504" s="116"/>
      <c r="N1504" s="116"/>
      <c r="O1504" s="116"/>
      <c r="P1504" s="116"/>
      <c r="Q1504" s="116"/>
      <c r="R1504" s="116"/>
      <c r="S1504" s="116"/>
      <c r="T1504" s="116"/>
      <c r="U1504" s="116"/>
      <c r="V1504" s="116"/>
      <c r="W1504" s="116"/>
      <c r="X1504" s="116"/>
      <c r="Y1504" s="116"/>
      <c r="Z1504" s="116"/>
    </row>
    <row r="1505" hidden="1">
      <c r="A1505" s="116"/>
      <c r="B1505" s="116"/>
      <c r="C1505" s="116"/>
      <c r="D1505" s="116"/>
      <c r="E1505" s="116"/>
      <c r="F1505" s="116"/>
      <c r="G1505" s="116"/>
      <c r="H1505" s="116"/>
      <c r="I1505" s="116"/>
      <c r="J1505" s="116"/>
      <c r="K1505" s="207"/>
      <c r="L1505" s="116"/>
      <c r="M1505" s="116"/>
      <c r="N1505" s="116"/>
      <c r="O1505" s="116"/>
      <c r="P1505" s="116"/>
      <c r="Q1505" s="116"/>
      <c r="R1505" s="116"/>
      <c r="S1505" s="116"/>
      <c r="T1505" s="116"/>
      <c r="U1505" s="116"/>
      <c r="V1505" s="116"/>
      <c r="W1505" s="116"/>
      <c r="X1505" s="116"/>
      <c r="Y1505" s="116"/>
      <c r="Z1505" s="116"/>
    </row>
    <row r="1506" hidden="1">
      <c r="A1506" s="116"/>
      <c r="B1506" s="116"/>
      <c r="C1506" s="116"/>
      <c r="D1506" s="116"/>
      <c r="E1506" s="116"/>
      <c r="F1506" s="116"/>
      <c r="G1506" s="116"/>
      <c r="H1506" s="116"/>
      <c r="I1506" s="116"/>
      <c r="J1506" s="116"/>
      <c r="K1506" s="207"/>
      <c r="L1506" s="116"/>
      <c r="M1506" s="116"/>
      <c r="N1506" s="116"/>
      <c r="O1506" s="116"/>
      <c r="P1506" s="116"/>
      <c r="Q1506" s="116"/>
      <c r="R1506" s="116"/>
      <c r="S1506" s="116"/>
      <c r="T1506" s="116"/>
      <c r="U1506" s="116"/>
      <c r="V1506" s="116"/>
      <c r="W1506" s="116"/>
      <c r="X1506" s="116"/>
      <c r="Y1506" s="116"/>
      <c r="Z1506" s="116"/>
    </row>
    <row r="1507" hidden="1">
      <c r="A1507" s="116"/>
      <c r="B1507" s="116"/>
      <c r="C1507" s="116"/>
      <c r="D1507" s="116"/>
      <c r="E1507" s="116"/>
      <c r="F1507" s="116"/>
      <c r="G1507" s="116"/>
      <c r="H1507" s="116"/>
      <c r="I1507" s="116"/>
      <c r="J1507" s="116"/>
      <c r="K1507" s="207"/>
      <c r="L1507" s="116"/>
      <c r="M1507" s="116"/>
      <c r="N1507" s="116"/>
      <c r="O1507" s="116"/>
      <c r="P1507" s="116"/>
      <c r="Q1507" s="116"/>
      <c r="R1507" s="116"/>
      <c r="S1507" s="116"/>
      <c r="T1507" s="116"/>
      <c r="U1507" s="116"/>
      <c r="V1507" s="116"/>
      <c r="W1507" s="116"/>
      <c r="X1507" s="116"/>
      <c r="Y1507" s="116"/>
      <c r="Z1507" s="116"/>
    </row>
    <row r="1508" hidden="1">
      <c r="A1508" s="116"/>
      <c r="B1508" s="116"/>
      <c r="C1508" s="116"/>
      <c r="D1508" s="116"/>
      <c r="E1508" s="116"/>
      <c r="F1508" s="116"/>
      <c r="G1508" s="116"/>
      <c r="H1508" s="116"/>
      <c r="I1508" s="116"/>
      <c r="J1508" s="116"/>
      <c r="K1508" s="207"/>
      <c r="L1508" s="116"/>
      <c r="M1508" s="116"/>
      <c r="N1508" s="116"/>
      <c r="O1508" s="116"/>
      <c r="P1508" s="116"/>
      <c r="Q1508" s="116"/>
      <c r="R1508" s="116"/>
      <c r="S1508" s="116"/>
      <c r="T1508" s="116"/>
      <c r="U1508" s="116"/>
      <c r="V1508" s="116"/>
      <c r="W1508" s="116"/>
      <c r="X1508" s="116"/>
      <c r="Y1508" s="116"/>
      <c r="Z1508" s="116"/>
    </row>
    <row r="1509" hidden="1">
      <c r="A1509" s="116"/>
      <c r="B1509" s="116"/>
      <c r="C1509" s="116"/>
      <c r="D1509" s="116"/>
      <c r="E1509" s="116"/>
      <c r="F1509" s="116"/>
      <c r="G1509" s="116"/>
      <c r="H1509" s="116"/>
      <c r="I1509" s="116"/>
      <c r="J1509" s="116"/>
      <c r="K1509" s="207"/>
      <c r="L1509" s="116"/>
      <c r="M1509" s="116"/>
      <c r="N1509" s="116"/>
      <c r="O1509" s="116"/>
      <c r="P1509" s="116"/>
      <c r="Q1509" s="116"/>
      <c r="R1509" s="116"/>
      <c r="S1509" s="116"/>
      <c r="T1509" s="116"/>
      <c r="U1509" s="116"/>
      <c r="V1509" s="116"/>
      <c r="W1509" s="116"/>
      <c r="X1509" s="116"/>
      <c r="Y1509" s="116"/>
      <c r="Z1509" s="116"/>
    </row>
    <row r="1510" hidden="1">
      <c r="A1510" s="116"/>
      <c r="B1510" s="116"/>
      <c r="C1510" s="116"/>
      <c r="D1510" s="116"/>
      <c r="E1510" s="116"/>
      <c r="F1510" s="116"/>
      <c r="G1510" s="116"/>
      <c r="H1510" s="116"/>
      <c r="I1510" s="116"/>
      <c r="J1510" s="116"/>
      <c r="K1510" s="207"/>
      <c r="L1510" s="116"/>
      <c r="M1510" s="116"/>
      <c r="N1510" s="116"/>
      <c r="O1510" s="116"/>
      <c r="P1510" s="116"/>
      <c r="Q1510" s="116"/>
      <c r="R1510" s="116"/>
      <c r="S1510" s="116"/>
      <c r="T1510" s="116"/>
      <c r="U1510" s="116"/>
      <c r="V1510" s="116"/>
      <c r="W1510" s="116"/>
      <c r="X1510" s="116"/>
      <c r="Y1510" s="116"/>
      <c r="Z1510" s="116"/>
    </row>
    <row r="1511" hidden="1">
      <c r="A1511" s="116"/>
      <c r="B1511" s="116"/>
      <c r="C1511" s="116"/>
      <c r="D1511" s="116"/>
      <c r="E1511" s="116"/>
      <c r="F1511" s="116"/>
      <c r="G1511" s="116"/>
      <c r="H1511" s="116"/>
      <c r="I1511" s="116"/>
      <c r="J1511" s="116"/>
      <c r="K1511" s="207"/>
      <c r="L1511" s="116"/>
      <c r="M1511" s="116"/>
      <c r="N1511" s="116"/>
      <c r="O1511" s="116"/>
      <c r="P1511" s="116"/>
      <c r="Q1511" s="116"/>
      <c r="R1511" s="116"/>
      <c r="S1511" s="116"/>
      <c r="T1511" s="116"/>
      <c r="U1511" s="116"/>
      <c r="V1511" s="116"/>
      <c r="W1511" s="116"/>
      <c r="X1511" s="116"/>
      <c r="Y1511" s="116"/>
      <c r="Z1511" s="116"/>
    </row>
    <row r="1512" hidden="1">
      <c r="A1512" s="116"/>
      <c r="B1512" s="116"/>
      <c r="C1512" s="116"/>
      <c r="D1512" s="116"/>
      <c r="E1512" s="116"/>
      <c r="F1512" s="116"/>
      <c r="G1512" s="116"/>
      <c r="H1512" s="116"/>
      <c r="I1512" s="116"/>
      <c r="J1512" s="116"/>
      <c r="K1512" s="207"/>
      <c r="L1512" s="116"/>
      <c r="M1512" s="116"/>
      <c r="N1512" s="116"/>
      <c r="O1512" s="116"/>
      <c r="P1512" s="116"/>
      <c r="Q1512" s="116"/>
      <c r="R1512" s="116"/>
      <c r="S1512" s="116"/>
      <c r="T1512" s="116"/>
      <c r="U1512" s="116"/>
      <c r="V1512" s="116"/>
      <c r="W1512" s="116"/>
      <c r="X1512" s="116"/>
      <c r="Y1512" s="116"/>
      <c r="Z1512" s="116"/>
    </row>
    <row r="1513" hidden="1">
      <c r="A1513" s="116"/>
      <c r="B1513" s="116"/>
      <c r="C1513" s="116"/>
      <c r="D1513" s="116"/>
      <c r="E1513" s="116"/>
      <c r="F1513" s="116"/>
      <c r="G1513" s="116"/>
      <c r="H1513" s="116"/>
      <c r="I1513" s="116"/>
      <c r="J1513" s="116"/>
      <c r="K1513" s="207"/>
      <c r="L1513" s="116"/>
      <c r="M1513" s="116"/>
      <c r="N1513" s="116"/>
      <c r="O1513" s="116"/>
      <c r="P1513" s="116"/>
      <c r="Q1513" s="116"/>
      <c r="R1513" s="116"/>
      <c r="S1513" s="116"/>
      <c r="T1513" s="116"/>
      <c r="U1513" s="116"/>
      <c r="V1513" s="116"/>
      <c r="W1513" s="116"/>
      <c r="X1513" s="116"/>
      <c r="Y1513" s="116"/>
      <c r="Z1513" s="116"/>
    </row>
    <row r="1514" hidden="1">
      <c r="A1514" s="116"/>
      <c r="B1514" s="116"/>
      <c r="C1514" s="116"/>
      <c r="D1514" s="116"/>
      <c r="E1514" s="116"/>
      <c r="F1514" s="116"/>
      <c r="G1514" s="116"/>
      <c r="H1514" s="116"/>
      <c r="I1514" s="116"/>
      <c r="J1514" s="116"/>
      <c r="K1514" s="207"/>
      <c r="L1514" s="116"/>
      <c r="M1514" s="116"/>
      <c r="N1514" s="116"/>
      <c r="O1514" s="116"/>
      <c r="P1514" s="116"/>
      <c r="Q1514" s="116"/>
      <c r="R1514" s="116"/>
      <c r="S1514" s="116"/>
      <c r="T1514" s="116"/>
      <c r="U1514" s="116"/>
      <c r="V1514" s="116"/>
      <c r="W1514" s="116"/>
      <c r="X1514" s="116"/>
      <c r="Y1514" s="116"/>
      <c r="Z1514" s="116"/>
    </row>
    <row r="1515" hidden="1">
      <c r="A1515" s="116"/>
      <c r="B1515" s="116"/>
      <c r="C1515" s="116"/>
      <c r="D1515" s="116"/>
      <c r="E1515" s="116"/>
      <c r="F1515" s="116"/>
      <c r="G1515" s="116"/>
      <c r="H1515" s="116"/>
      <c r="I1515" s="116"/>
      <c r="J1515" s="116"/>
      <c r="K1515" s="207"/>
      <c r="L1515" s="116"/>
      <c r="M1515" s="116"/>
      <c r="N1515" s="116"/>
      <c r="O1515" s="116"/>
      <c r="P1515" s="116"/>
      <c r="Q1515" s="116"/>
      <c r="R1515" s="116"/>
      <c r="S1515" s="116"/>
      <c r="T1515" s="116"/>
      <c r="U1515" s="116"/>
      <c r="V1515" s="116"/>
      <c r="W1515" s="116"/>
      <c r="X1515" s="116"/>
      <c r="Y1515" s="116"/>
      <c r="Z1515" s="116"/>
    </row>
    <row r="1516" hidden="1">
      <c r="A1516" s="116"/>
      <c r="B1516" s="116"/>
      <c r="C1516" s="116"/>
      <c r="D1516" s="116"/>
      <c r="E1516" s="116"/>
      <c r="F1516" s="116"/>
      <c r="G1516" s="116"/>
      <c r="H1516" s="116"/>
      <c r="I1516" s="116"/>
      <c r="J1516" s="116"/>
      <c r="K1516" s="207"/>
      <c r="L1516" s="116"/>
      <c r="M1516" s="116"/>
      <c r="N1516" s="116"/>
      <c r="O1516" s="116"/>
      <c r="P1516" s="116"/>
      <c r="Q1516" s="116"/>
      <c r="R1516" s="116"/>
      <c r="S1516" s="116"/>
      <c r="T1516" s="116"/>
      <c r="U1516" s="116"/>
      <c r="V1516" s="116"/>
      <c r="W1516" s="116"/>
      <c r="X1516" s="116"/>
      <c r="Y1516" s="116"/>
      <c r="Z1516" s="116"/>
    </row>
    <row r="1517" hidden="1">
      <c r="A1517" s="116"/>
      <c r="B1517" s="116"/>
      <c r="C1517" s="116"/>
      <c r="D1517" s="116"/>
      <c r="E1517" s="116"/>
      <c r="F1517" s="116"/>
      <c r="G1517" s="116"/>
      <c r="H1517" s="116"/>
      <c r="I1517" s="116"/>
      <c r="J1517" s="116"/>
      <c r="K1517" s="207"/>
      <c r="L1517" s="116"/>
      <c r="M1517" s="116"/>
      <c r="N1517" s="116"/>
      <c r="O1517" s="116"/>
      <c r="P1517" s="116"/>
      <c r="Q1517" s="116"/>
      <c r="R1517" s="116"/>
      <c r="S1517" s="116"/>
      <c r="T1517" s="116"/>
      <c r="U1517" s="116"/>
      <c r="V1517" s="116"/>
      <c r="W1517" s="116"/>
      <c r="X1517" s="116"/>
      <c r="Y1517" s="116"/>
      <c r="Z1517" s="116"/>
    </row>
    <row r="1518" hidden="1">
      <c r="A1518" s="116"/>
      <c r="B1518" s="116"/>
      <c r="C1518" s="116"/>
      <c r="D1518" s="116"/>
      <c r="E1518" s="116"/>
      <c r="F1518" s="116"/>
      <c r="G1518" s="116"/>
      <c r="H1518" s="116"/>
      <c r="I1518" s="116"/>
      <c r="J1518" s="116"/>
      <c r="K1518" s="207"/>
      <c r="L1518" s="116"/>
      <c r="M1518" s="116"/>
      <c r="N1518" s="116"/>
      <c r="O1518" s="116"/>
      <c r="P1518" s="116"/>
      <c r="Q1518" s="116"/>
      <c r="R1518" s="116"/>
      <c r="S1518" s="116"/>
      <c r="T1518" s="116"/>
      <c r="U1518" s="116"/>
      <c r="V1518" s="116"/>
      <c r="W1518" s="116"/>
      <c r="X1518" s="116"/>
      <c r="Y1518" s="116"/>
      <c r="Z1518" s="116"/>
    </row>
    <row r="1519" hidden="1">
      <c r="A1519" s="116"/>
      <c r="B1519" s="116"/>
      <c r="C1519" s="116"/>
      <c r="D1519" s="116"/>
      <c r="E1519" s="116"/>
      <c r="F1519" s="116"/>
      <c r="G1519" s="116"/>
      <c r="H1519" s="116"/>
      <c r="I1519" s="116"/>
      <c r="J1519" s="116"/>
      <c r="K1519" s="207"/>
      <c r="L1519" s="116"/>
      <c r="M1519" s="116"/>
      <c r="N1519" s="116"/>
      <c r="O1519" s="116"/>
      <c r="P1519" s="116"/>
      <c r="Q1519" s="116"/>
      <c r="R1519" s="116"/>
      <c r="S1519" s="116"/>
      <c r="T1519" s="116"/>
      <c r="U1519" s="116"/>
      <c r="V1519" s="116"/>
      <c r="W1519" s="116"/>
      <c r="X1519" s="116"/>
      <c r="Y1519" s="116"/>
      <c r="Z1519" s="116"/>
    </row>
    <row r="1520" hidden="1">
      <c r="A1520" s="116"/>
      <c r="B1520" s="116"/>
      <c r="C1520" s="116"/>
      <c r="D1520" s="116"/>
      <c r="E1520" s="116"/>
      <c r="F1520" s="116"/>
      <c r="G1520" s="116"/>
      <c r="H1520" s="116"/>
      <c r="I1520" s="116"/>
      <c r="J1520" s="116"/>
      <c r="K1520" s="207"/>
      <c r="L1520" s="116"/>
      <c r="M1520" s="116"/>
      <c r="N1520" s="116"/>
      <c r="O1520" s="116"/>
      <c r="P1520" s="116"/>
      <c r="Q1520" s="116"/>
      <c r="R1520" s="116"/>
      <c r="S1520" s="116"/>
      <c r="T1520" s="116"/>
      <c r="U1520" s="116"/>
      <c r="V1520" s="116"/>
      <c r="W1520" s="116"/>
      <c r="X1520" s="116"/>
      <c r="Y1520" s="116"/>
      <c r="Z1520" s="116"/>
    </row>
    <row r="1521" hidden="1">
      <c r="A1521" s="116"/>
      <c r="B1521" s="116"/>
      <c r="C1521" s="116"/>
      <c r="D1521" s="116"/>
      <c r="E1521" s="116"/>
      <c r="F1521" s="116"/>
      <c r="G1521" s="116"/>
      <c r="H1521" s="116"/>
      <c r="I1521" s="116"/>
      <c r="J1521" s="116"/>
      <c r="K1521" s="207"/>
      <c r="L1521" s="116"/>
      <c r="M1521" s="116"/>
      <c r="N1521" s="116"/>
      <c r="O1521" s="116"/>
      <c r="P1521" s="116"/>
      <c r="Q1521" s="116"/>
      <c r="R1521" s="116"/>
      <c r="S1521" s="116"/>
      <c r="T1521" s="116"/>
      <c r="U1521" s="116"/>
      <c r="V1521" s="116"/>
      <c r="W1521" s="116"/>
      <c r="X1521" s="116"/>
      <c r="Y1521" s="116"/>
      <c r="Z1521" s="116"/>
    </row>
    <row r="1522" hidden="1">
      <c r="A1522" s="116"/>
      <c r="B1522" s="116"/>
      <c r="C1522" s="116"/>
      <c r="D1522" s="116"/>
      <c r="E1522" s="116"/>
      <c r="F1522" s="116"/>
      <c r="G1522" s="116"/>
      <c r="H1522" s="116"/>
      <c r="I1522" s="116"/>
      <c r="J1522" s="116"/>
      <c r="K1522" s="207"/>
      <c r="L1522" s="116"/>
      <c r="M1522" s="116"/>
      <c r="N1522" s="116"/>
      <c r="O1522" s="116"/>
      <c r="P1522" s="116"/>
      <c r="Q1522" s="116"/>
      <c r="R1522" s="116"/>
      <c r="S1522" s="116"/>
      <c r="T1522" s="116"/>
      <c r="U1522" s="116"/>
      <c r="V1522" s="116"/>
      <c r="W1522" s="116"/>
      <c r="X1522" s="116"/>
      <c r="Y1522" s="116"/>
      <c r="Z1522" s="116"/>
    </row>
    <row r="1523" hidden="1">
      <c r="A1523" s="116"/>
      <c r="B1523" s="116"/>
      <c r="C1523" s="116"/>
      <c r="D1523" s="116"/>
      <c r="E1523" s="116"/>
      <c r="F1523" s="116"/>
      <c r="G1523" s="116"/>
      <c r="H1523" s="116"/>
      <c r="I1523" s="116"/>
      <c r="J1523" s="116"/>
      <c r="K1523" s="207"/>
      <c r="L1523" s="116"/>
      <c r="M1523" s="116"/>
      <c r="N1523" s="116"/>
      <c r="O1523" s="116"/>
      <c r="P1523" s="116"/>
      <c r="Q1523" s="116"/>
      <c r="R1523" s="116"/>
      <c r="S1523" s="116"/>
      <c r="T1523" s="116"/>
      <c r="U1523" s="116"/>
      <c r="V1523" s="116"/>
      <c r="W1523" s="116"/>
      <c r="X1523" s="116"/>
      <c r="Y1523" s="116"/>
      <c r="Z1523" s="116"/>
    </row>
    <row r="1524" hidden="1">
      <c r="A1524" s="116"/>
      <c r="B1524" s="116"/>
      <c r="C1524" s="116"/>
      <c r="D1524" s="116"/>
      <c r="E1524" s="116"/>
      <c r="F1524" s="116"/>
      <c r="G1524" s="116"/>
      <c r="H1524" s="116"/>
      <c r="I1524" s="116"/>
      <c r="J1524" s="116"/>
      <c r="K1524" s="207"/>
      <c r="L1524" s="116"/>
      <c r="M1524" s="116"/>
      <c r="N1524" s="116"/>
      <c r="O1524" s="116"/>
      <c r="P1524" s="116"/>
      <c r="Q1524" s="116"/>
      <c r="R1524" s="116"/>
      <c r="S1524" s="116"/>
      <c r="T1524" s="116"/>
      <c r="U1524" s="116"/>
      <c r="V1524" s="116"/>
      <c r="W1524" s="116"/>
      <c r="X1524" s="116"/>
      <c r="Y1524" s="116"/>
      <c r="Z1524" s="116"/>
    </row>
    <row r="1525" hidden="1">
      <c r="A1525" s="116"/>
      <c r="B1525" s="116"/>
      <c r="C1525" s="116"/>
      <c r="D1525" s="116"/>
      <c r="E1525" s="116"/>
      <c r="F1525" s="116"/>
      <c r="G1525" s="116"/>
      <c r="H1525" s="116"/>
      <c r="I1525" s="116"/>
      <c r="J1525" s="116"/>
      <c r="K1525" s="207"/>
      <c r="L1525" s="116"/>
      <c r="M1525" s="116"/>
      <c r="N1525" s="116"/>
      <c r="O1525" s="116"/>
      <c r="P1525" s="116"/>
      <c r="Q1525" s="116"/>
      <c r="R1525" s="116"/>
      <c r="S1525" s="116"/>
      <c r="T1525" s="116"/>
      <c r="U1525" s="116"/>
      <c r="V1525" s="116"/>
      <c r="W1525" s="116"/>
      <c r="X1525" s="116"/>
      <c r="Y1525" s="116"/>
      <c r="Z1525" s="116"/>
    </row>
    <row r="1526" hidden="1">
      <c r="A1526" s="116"/>
      <c r="B1526" s="116"/>
      <c r="C1526" s="116"/>
      <c r="D1526" s="116"/>
      <c r="E1526" s="116"/>
      <c r="F1526" s="116"/>
      <c r="G1526" s="116"/>
      <c r="H1526" s="116"/>
      <c r="I1526" s="116"/>
      <c r="J1526" s="116"/>
      <c r="K1526" s="207"/>
      <c r="L1526" s="116"/>
      <c r="M1526" s="116"/>
      <c r="N1526" s="116"/>
      <c r="O1526" s="116"/>
      <c r="P1526" s="116"/>
      <c r="Q1526" s="116"/>
      <c r="R1526" s="116"/>
      <c r="S1526" s="116"/>
      <c r="T1526" s="116"/>
      <c r="U1526" s="116"/>
      <c r="V1526" s="116"/>
      <c r="W1526" s="116"/>
      <c r="X1526" s="116"/>
      <c r="Y1526" s="116"/>
      <c r="Z1526" s="116"/>
    </row>
    <row r="1527" hidden="1">
      <c r="A1527" s="116"/>
      <c r="B1527" s="116"/>
      <c r="C1527" s="116"/>
      <c r="D1527" s="116"/>
      <c r="E1527" s="116"/>
      <c r="F1527" s="116"/>
      <c r="G1527" s="116"/>
      <c r="H1527" s="116"/>
      <c r="I1527" s="116"/>
      <c r="J1527" s="116"/>
      <c r="K1527" s="207"/>
      <c r="L1527" s="116"/>
      <c r="M1527" s="116"/>
      <c r="N1527" s="116"/>
      <c r="O1527" s="116"/>
      <c r="P1527" s="116"/>
      <c r="Q1527" s="116"/>
      <c r="R1527" s="116"/>
      <c r="S1527" s="116"/>
      <c r="T1527" s="116"/>
      <c r="U1527" s="116"/>
      <c r="V1527" s="116"/>
      <c r="W1527" s="116"/>
      <c r="X1527" s="116"/>
      <c r="Y1527" s="116"/>
      <c r="Z1527" s="116"/>
    </row>
    <row r="1528" hidden="1">
      <c r="A1528" s="116"/>
      <c r="B1528" s="116"/>
      <c r="C1528" s="116"/>
      <c r="D1528" s="116"/>
      <c r="E1528" s="116"/>
      <c r="F1528" s="116"/>
      <c r="G1528" s="116"/>
      <c r="H1528" s="116"/>
      <c r="I1528" s="116"/>
      <c r="J1528" s="116"/>
      <c r="K1528" s="207"/>
      <c r="L1528" s="116"/>
      <c r="M1528" s="116"/>
      <c r="N1528" s="116"/>
      <c r="O1528" s="116"/>
      <c r="P1528" s="116"/>
      <c r="Q1528" s="116"/>
      <c r="R1528" s="116"/>
      <c r="S1528" s="116"/>
      <c r="T1528" s="116"/>
      <c r="U1528" s="116"/>
      <c r="V1528" s="116"/>
      <c r="W1528" s="116"/>
      <c r="X1528" s="116"/>
      <c r="Y1528" s="116"/>
      <c r="Z1528" s="116"/>
    </row>
    <row r="1529" hidden="1">
      <c r="A1529" s="116"/>
      <c r="B1529" s="116"/>
      <c r="C1529" s="116"/>
      <c r="D1529" s="116"/>
      <c r="E1529" s="116"/>
      <c r="F1529" s="116"/>
      <c r="G1529" s="116"/>
      <c r="H1529" s="116"/>
      <c r="I1529" s="116"/>
      <c r="J1529" s="116"/>
      <c r="K1529" s="207"/>
      <c r="L1529" s="116"/>
      <c r="M1529" s="116"/>
      <c r="N1529" s="116"/>
      <c r="O1529" s="116"/>
      <c r="P1529" s="116"/>
      <c r="Q1529" s="116"/>
      <c r="R1529" s="116"/>
      <c r="S1529" s="116"/>
      <c r="T1529" s="116"/>
      <c r="U1529" s="116"/>
      <c r="V1529" s="116"/>
      <c r="W1529" s="116"/>
      <c r="X1529" s="116"/>
      <c r="Y1529" s="116"/>
      <c r="Z1529" s="116"/>
    </row>
    <row r="1530" hidden="1">
      <c r="A1530" s="116"/>
      <c r="B1530" s="116"/>
      <c r="C1530" s="116"/>
      <c r="D1530" s="116"/>
      <c r="E1530" s="116"/>
      <c r="F1530" s="116"/>
      <c r="G1530" s="116"/>
      <c r="H1530" s="116"/>
      <c r="I1530" s="116"/>
      <c r="J1530" s="116"/>
      <c r="K1530" s="207"/>
      <c r="L1530" s="116"/>
      <c r="M1530" s="116"/>
      <c r="N1530" s="116"/>
      <c r="O1530" s="116"/>
      <c r="P1530" s="116"/>
      <c r="Q1530" s="116"/>
      <c r="R1530" s="116"/>
      <c r="S1530" s="116"/>
      <c r="T1530" s="116"/>
      <c r="U1530" s="116"/>
      <c r="V1530" s="116"/>
      <c r="W1530" s="116"/>
      <c r="X1530" s="116"/>
      <c r="Y1530" s="116"/>
      <c r="Z1530" s="116"/>
    </row>
    <row r="1531" hidden="1">
      <c r="A1531" s="116"/>
      <c r="B1531" s="116"/>
      <c r="C1531" s="116"/>
      <c r="D1531" s="116"/>
      <c r="E1531" s="116"/>
      <c r="F1531" s="116"/>
      <c r="G1531" s="116"/>
      <c r="H1531" s="116"/>
      <c r="I1531" s="116"/>
      <c r="J1531" s="116"/>
      <c r="K1531" s="207"/>
      <c r="L1531" s="116"/>
      <c r="M1531" s="116"/>
      <c r="N1531" s="116"/>
      <c r="O1531" s="116"/>
      <c r="P1531" s="116"/>
      <c r="Q1531" s="116"/>
      <c r="R1531" s="116"/>
      <c r="S1531" s="116"/>
      <c r="T1531" s="116"/>
      <c r="U1531" s="116"/>
      <c r="V1531" s="116"/>
      <c r="W1531" s="116"/>
      <c r="X1531" s="116"/>
      <c r="Y1531" s="116"/>
      <c r="Z1531" s="116"/>
    </row>
    <row r="1532" hidden="1">
      <c r="A1532" s="116"/>
      <c r="B1532" s="116"/>
      <c r="C1532" s="116"/>
      <c r="D1532" s="116"/>
      <c r="E1532" s="116"/>
      <c r="F1532" s="116"/>
      <c r="G1532" s="116"/>
      <c r="H1532" s="116"/>
      <c r="I1532" s="116"/>
      <c r="J1532" s="116"/>
      <c r="K1532" s="207"/>
      <c r="L1532" s="116"/>
      <c r="M1532" s="116"/>
      <c r="N1532" s="116"/>
      <c r="O1532" s="116"/>
      <c r="P1532" s="116"/>
      <c r="Q1532" s="116"/>
      <c r="R1532" s="116"/>
      <c r="S1532" s="116"/>
      <c r="T1532" s="116"/>
      <c r="U1532" s="116"/>
      <c r="V1532" s="116"/>
      <c r="W1532" s="116"/>
      <c r="X1532" s="116"/>
      <c r="Y1532" s="116"/>
      <c r="Z1532" s="116"/>
    </row>
    <row r="1533" hidden="1">
      <c r="A1533" s="116"/>
      <c r="B1533" s="116"/>
      <c r="C1533" s="116"/>
      <c r="D1533" s="116"/>
      <c r="E1533" s="116"/>
      <c r="F1533" s="116"/>
      <c r="G1533" s="116"/>
      <c r="H1533" s="116"/>
      <c r="I1533" s="116"/>
      <c r="J1533" s="116"/>
      <c r="K1533" s="207"/>
      <c r="L1533" s="116"/>
      <c r="M1533" s="116"/>
      <c r="N1533" s="116"/>
      <c r="O1533" s="116"/>
      <c r="P1533" s="116"/>
      <c r="Q1533" s="116"/>
      <c r="R1533" s="116"/>
      <c r="S1533" s="116"/>
      <c r="T1533" s="116"/>
      <c r="U1533" s="116"/>
      <c r="V1533" s="116"/>
      <c r="W1533" s="116"/>
      <c r="X1533" s="116"/>
      <c r="Y1533" s="116"/>
      <c r="Z1533" s="116"/>
    </row>
    <row r="1534" hidden="1">
      <c r="A1534" s="116"/>
      <c r="B1534" s="116"/>
      <c r="C1534" s="116"/>
      <c r="D1534" s="116"/>
      <c r="E1534" s="116"/>
      <c r="F1534" s="116"/>
      <c r="G1534" s="116"/>
      <c r="H1534" s="116"/>
      <c r="I1534" s="116"/>
      <c r="J1534" s="116"/>
      <c r="K1534" s="207"/>
      <c r="L1534" s="116"/>
      <c r="M1534" s="116"/>
      <c r="N1534" s="116"/>
      <c r="O1534" s="116"/>
      <c r="P1534" s="116"/>
      <c r="Q1534" s="116"/>
      <c r="R1534" s="116"/>
      <c r="S1534" s="116"/>
      <c r="T1534" s="116"/>
      <c r="U1534" s="116"/>
      <c r="V1534" s="116"/>
      <c r="W1534" s="116"/>
      <c r="X1534" s="116"/>
      <c r="Y1534" s="116"/>
      <c r="Z1534" s="116"/>
    </row>
    <row r="1535" hidden="1">
      <c r="A1535" s="116"/>
      <c r="B1535" s="116"/>
      <c r="C1535" s="116"/>
      <c r="D1535" s="116"/>
      <c r="E1535" s="116"/>
      <c r="F1535" s="116"/>
      <c r="G1535" s="116"/>
      <c r="H1535" s="116"/>
      <c r="I1535" s="116"/>
      <c r="J1535" s="116"/>
      <c r="K1535" s="207"/>
      <c r="L1535" s="116"/>
      <c r="M1535" s="116"/>
      <c r="N1535" s="116"/>
      <c r="O1535" s="116"/>
      <c r="P1535" s="116"/>
      <c r="Q1535" s="116"/>
      <c r="R1535" s="116"/>
      <c r="S1535" s="116"/>
      <c r="T1535" s="116"/>
      <c r="U1535" s="116"/>
      <c r="V1535" s="116"/>
      <c r="W1535" s="116"/>
      <c r="X1535" s="116"/>
      <c r="Y1535" s="116"/>
      <c r="Z1535" s="116"/>
    </row>
    <row r="1536" hidden="1">
      <c r="A1536" s="116"/>
      <c r="B1536" s="116"/>
      <c r="C1536" s="116"/>
      <c r="D1536" s="116"/>
      <c r="E1536" s="116"/>
      <c r="F1536" s="116"/>
      <c r="G1536" s="116"/>
      <c r="H1536" s="116"/>
      <c r="I1536" s="116"/>
      <c r="J1536" s="116"/>
      <c r="K1536" s="207"/>
      <c r="L1536" s="116"/>
      <c r="M1536" s="116"/>
      <c r="N1536" s="116"/>
      <c r="O1536" s="116"/>
      <c r="P1536" s="116"/>
      <c r="Q1536" s="116"/>
      <c r="R1536" s="116"/>
      <c r="S1536" s="116"/>
      <c r="T1536" s="116"/>
      <c r="U1536" s="116"/>
      <c r="V1536" s="116"/>
      <c r="W1536" s="116"/>
      <c r="X1536" s="116"/>
      <c r="Y1536" s="116"/>
      <c r="Z1536" s="116"/>
    </row>
    <row r="1537" hidden="1">
      <c r="A1537" s="116"/>
      <c r="B1537" s="116"/>
      <c r="C1537" s="116"/>
      <c r="D1537" s="116"/>
      <c r="E1537" s="116"/>
      <c r="F1537" s="116"/>
      <c r="G1537" s="116"/>
      <c r="H1537" s="116"/>
      <c r="I1537" s="116"/>
      <c r="J1537" s="116"/>
      <c r="K1537" s="207"/>
      <c r="L1537" s="116"/>
      <c r="M1537" s="116"/>
      <c r="N1537" s="116"/>
      <c r="O1537" s="116"/>
      <c r="P1537" s="116"/>
      <c r="Q1537" s="116"/>
      <c r="R1537" s="116"/>
      <c r="S1537" s="116"/>
      <c r="T1537" s="116"/>
      <c r="U1537" s="116"/>
      <c r="V1537" s="116"/>
      <c r="W1537" s="116"/>
      <c r="X1537" s="116"/>
      <c r="Y1537" s="116"/>
      <c r="Z1537" s="116"/>
    </row>
    <row r="1538" hidden="1">
      <c r="A1538" s="116"/>
      <c r="B1538" s="116"/>
      <c r="C1538" s="116"/>
      <c r="D1538" s="116"/>
      <c r="E1538" s="116"/>
      <c r="F1538" s="116"/>
      <c r="G1538" s="116"/>
      <c r="H1538" s="116"/>
      <c r="I1538" s="116"/>
      <c r="J1538" s="116"/>
      <c r="K1538" s="207"/>
      <c r="L1538" s="116"/>
      <c r="M1538" s="116"/>
      <c r="N1538" s="116"/>
      <c r="O1538" s="116"/>
      <c r="P1538" s="116"/>
      <c r="Q1538" s="116"/>
      <c r="R1538" s="116"/>
      <c r="S1538" s="116"/>
      <c r="T1538" s="116"/>
      <c r="U1538" s="116"/>
      <c r="V1538" s="116"/>
      <c r="W1538" s="116"/>
      <c r="X1538" s="116"/>
      <c r="Y1538" s="116"/>
      <c r="Z1538" s="116"/>
    </row>
    <row r="1539" hidden="1">
      <c r="A1539" s="116"/>
      <c r="B1539" s="116"/>
      <c r="C1539" s="116"/>
      <c r="D1539" s="116"/>
      <c r="E1539" s="116"/>
      <c r="F1539" s="116"/>
      <c r="G1539" s="116"/>
      <c r="H1539" s="116"/>
      <c r="I1539" s="116"/>
      <c r="J1539" s="116"/>
      <c r="K1539" s="207"/>
      <c r="L1539" s="116"/>
      <c r="M1539" s="116"/>
      <c r="N1539" s="116"/>
      <c r="O1539" s="116"/>
      <c r="P1539" s="116"/>
      <c r="Q1539" s="116"/>
      <c r="R1539" s="116"/>
      <c r="S1539" s="116"/>
      <c r="T1539" s="116"/>
      <c r="U1539" s="116"/>
      <c r="V1539" s="116"/>
      <c r="W1539" s="116"/>
      <c r="X1539" s="116"/>
      <c r="Y1539" s="116"/>
      <c r="Z1539" s="116"/>
    </row>
    <row r="1540" hidden="1">
      <c r="A1540" s="116"/>
      <c r="B1540" s="116"/>
      <c r="C1540" s="116"/>
      <c r="D1540" s="116"/>
      <c r="E1540" s="116"/>
      <c r="F1540" s="116"/>
      <c r="G1540" s="116"/>
      <c r="H1540" s="116"/>
      <c r="I1540" s="116"/>
      <c r="J1540" s="116"/>
      <c r="K1540" s="207"/>
      <c r="L1540" s="116"/>
      <c r="M1540" s="116"/>
      <c r="N1540" s="116"/>
      <c r="O1540" s="116"/>
      <c r="P1540" s="116"/>
      <c r="Q1540" s="116"/>
      <c r="R1540" s="116"/>
      <c r="S1540" s="116"/>
      <c r="T1540" s="116"/>
      <c r="U1540" s="116"/>
      <c r="V1540" s="116"/>
      <c r="W1540" s="116"/>
      <c r="X1540" s="116"/>
      <c r="Y1540" s="116"/>
      <c r="Z1540" s="116"/>
    </row>
    <row r="1541" hidden="1">
      <c r="A1541" s="116"/>
      <c r="B1541" s="116"/>
      <c r="C1541" s="116"/>
      <c r="D1541" s="116"/>
      <c r="E1541" s="116"/>
      <c r="F1541" s="116"/>
      <c r="G1541" s="116"/>
      <c r="H1541" s="116"/>
      <c r="I1541" s="116"/>
      <c r="J1541" s="116"/>
      <c r="K1541" s="207"/>
      <c r="L1541" s="116"/>
      <c r="M1541" s="116"/>
      <c r="N1541" s="116"/>
      <c r="O1541" s="116"/>
      <c r="P1541" s="116"/>
      <c r="Q1541" s="116"/>
      <c r="R1541" s="116"/>
      <c r="S1541" s="116"/>
      <c r="T1541" s="116"/>
      <c r="U1541" s="116"/>
      <c r="V1541" s="116"/>
      <c r="W1541" s="116"/>
      <c r="X1541" s="116"/>
      <c r="Y1541" s="116"/>
      <c r="Z1541" s="116"/>
    </row>
    <row r="1542" hidden="1">
      <c r="A1542" s="116"/>
      <c r="B1542" s="116"/>
      <c r="C1542" s="116"/>
      <c r="D1542" s="116"/>
      <c r="E1542" s="116"/>
      <c r="F1542" s="116"/>
      <c r="G1542" s="116"/>
      <c r="H1542" s="116"/>
      <c r="I1542" s="116"/>
      <c r="J1542" s="116"/>
      <c r="K1542" s="207"/>
      <c r="L1542" s="116"/>
      <c r="M1542" s="116"/>
      <c r="N1542" s="116"/>
      <c r="O1542" s="116"/>
      <c r="P1542" s="116"/>
      <c r="Q1542" s="116"/>
      <c r="R1542" s="116"/>
      <c r="S1542" s="116"/>
      <c r="T1542" s="116"/>
      <c r="U1542" s="116"/>
      <c r="V1542" s="116"/>
      <c r="W1542" s="116"/>
      <c r="X1542" s="116"/>
      <c r="Y1542" s="116"/>
      <c r="Z1542" s="116"/>
    </row>
    <row r="1543" hidden="1">
      <c r="A1543" s="116"/>
      <c r="B1543" s="116"/>
      <c r="C1543" s="116"/>
      <c r="D1543" s="116"/>
      <c r="E1543" s="116"/>
      <c r="F1543" s="116"/>
      <c r="G1543" s="116"/>
      <c r="H1543" s="116"/>
      <c r="I1543" s="116"/>
      <c r="J1543" s="116"/>
      <c r="K1543" s="207"/>
      <c r="L1543" s="116"/>
      <c r="M1543" s="116"/>
      <c r="N1543" s="116"/>
      <c r="O1543" s="116"/>
      <c r="P1543" s="116"/>
      <c r="Q1543" s="116"/>
      <c r="R1543" s="116"/>
      <c r="S1543" s="116"/>
      <c r="T1543" s="116"/>
      <c r="U1543" s="116"/>
      <c r="V1543" s="116"/>
      <c r="W1543" s="116"/>
      <c r="X1543" s="116"/>
      <c r="Y1543" s="116"/>
      <c r="Z1543" s="116"/>
    </row>
    <row r="1544" hidden="1">
      <c r="A1544" s="116"/>
      <c r="B1544" s="116"/>
      <c r="C1544" s="116"/>
      <c r="D1544" s="116"/>
      <c r="E1544" s="116"/>
      <c r="F1544" s="116"/>
      <c r="G1544" s="116"/>
      <c r="H1544" s="116"/>
      <c r="I1544" s="116"/>
      <c r="J1544" s="116"/>
      <c r="K1544" s="207"/>
      <c r="L1544" s="116"/>
      <c r="M1544" s="116"/>
      <c r="N1544" s="116"/>
      <c r="O1544" s="116"/>
      <c r="P1544" s="116"/>
      <c r="Q1544" s="116"/>
      <c r="R1544" s="116"/>
      <c r="S1544" s="116"/>
      <c r="T1544" s="116"/>
      <c r="U1544" s="116"/>
      <c r="V1544" s="116"/>
      <c r="W1544" s="116"/>
      <c r="X1544" s="116"/>
      <c r="Y1544" s="116"/>
      <c r="Z1544" s="116"/>
    </row>
    <row r="1545" hidden="1">
      <c r="A1545" s="116"/>
      <c r="B1545" s="116"/>
      <c r="C1545" s="116"/>
      <c r="D1545" s="116"/>
      <c r="E1545" s="116"/>
      <c r="F1545" s="116"/>
      <c r="G1545" s="116"/>
      <c r="H1545" s="116"/>
      <c r="I1545" s="116"/>
      <c r="J1545" s="116"/>
      <c r="K1545" s="207"/>
      <c r="L1545" s="116"/>
      <c r="M1545" s="116"/>
      <c r="N1545" s="116"/>
      <c r="O1545" s="116"/>
      <c r="P1545" s="116"/>
      <c r="Q1545" s="116"/>
      <c r="R1545" s="116"/>
      <c r="S1545" s="116"/>
      <c r="T1545" s="116"/>
      <c r="U1545" s="116"/>
      <c r="V1545" s="116"/>
      <c r="W1545" s="116"/>
      <c r="X1545" s="116"/>
      <c r="Y1545" s="116"/>
      <c r="Z1545" s="116"/>
    </row>
    <row r="1546" hidden="1">
      <c r="A1546" s="116"/>
      <c r="B1546" s="116"/>
      <c r="C1546" s="116"/>
      <c r="D1546" s="116"/>
      <c r="E1546" s="116"/>
      <c r="F1546" s="116"/>
      <c r="G1546" s="116"/>
      <c r="H1546" s="116"/>
      <c r="I1546" s="116"/>
      <c r="J1546" s="116"/>
      <c r="K1546" s="207"/>
      <c r="L1546" s="116"/>
      <c r="M1546" s="116"/>
      <c r="N1546" s="116"/>
      <c r="O1546" s="116"/>
      <c r="P1546" s="116"/>
      <c r="Q1546" s="116"/>
      <c r="R1546" s="116"/>
      <c r="S1546" s="116"/>
      <c r="T1546" s="116"/>
      <c r="U1546" s="116"/>
      <c r="V1546" s="116"/>
      <c r="W1546" s="116"/>
      <c r="X1546" s="116"/>
      <c r="Y1546" s="116"/>
      <c r="Z1546" s="116"/>
    </row>
    <row r="1547" hidden="1">
      <c r="A1547" s="116"/>
      <c r="B1547" s="116"/>
      <c r="C1547" s="116"/>
      <c r="D1547" s="116"/>
      <c r="E1547" s="116"/>
      <c r="F1547" s="116"/>
      <c r="G1547" s="116"/>
      <c r="H1547" s="116"/>
      <c r="I1547" s="116"/>
      <c r="J1547" s="116"/>
      <c r="K1547" s="207"/>
      <c r="L1547" s="116"/>
      <c r="M1547" s="116"/>
      <c r="N1547" s="116"/>
      <c r="O1547" s="116"/>
      <c r="P1547" s="116"/>
      <c r="Q1547" s="116"/>
      <c r="R1547" s="116"/>
      <c r="S1547" s="116"/>
      <c r="T1547" s="116"/>
      <c r="U1547" s="116"/>
      <c r="V1547" s="116"/>
      <c r="W1547" s="116"/>
      <c r="X1547" s="116"/>
      <c r="Y1547" s="116"/>
      <c r="Z1547" s="116"/>
    </row>
    <row r="1548" hidden="1">
      <c r="A1548" s="116"/>
      <c r="B1548" s="116"/>
      <c r="C1548" s="116"/>
      <c r="D1548" s="116"/>
      <c r="E1548" s="116"/>
      <c r="F1548" s="116"/>
      <c r="G1548" s="116"/>
      <c r="H1548" s="116"/>
      <c r="I1548" s="116"/>
      <c r="J1548" s="116"/>
      <c r="K1548" s="207"/>
      <c r="L1548" s="116"/>
      <c r="M1548" s="116"/>
      <c r="N1548" s="116"/>
      <c r="O1548" s="116"/>
      <c r="P1548" s="116"/>
      <c r="Q1548" s="116"/>
      <c r="R1548" s="116"/>
      <c r="S1548" s="116"/>
      <c r="T1548" s="116"/>
      <c r="U1548" s="116"/>
      <c r="V1548" s="116"/>
      <c r="W1548" s="116"/>
      <c r="X1548" s="116"/>
      <c r="Y1548" s="116"/>
      <c r="Z1548" s="116"/>
    </row>
    <row r="1549" hidden="1">
      <c r="A1549" s="116"/>
      <c r="B1549" s="116"/>
      <c r="C1549" s="116"/>
      <c r="D1549" s="116"/>
      <c r="E1549" s="116"/>
      <c r="F1549" s="116"/>
      <c r="G1549" s="116"/>
      <c r="H1549" s="116"/>
      <c r="I1549" s="116"/>
      <c r="J1549" s="116"/>
      <c r="K1549" s="207"/>
      <c r="L1549" s="116"/>
      <c r="M1549" s="116"/>
      <c r="N1549" s="116"/>
      <c r="O1549" s="116"/>
      <c r="P1549" s="116"/>
      <c r="Q1549" s="116"/>
      <c r="R1549" s="116"/>
      <c r="S1549" s="116"/>
      <c r="T1549" s="116"/>
      <c r="U1549" s="116"/>
      <c r="V1549" s="116"/>
      <c r="W1549" s="116"/>
      <c r="X1549" s="116"/>
      <c r="Y1549" s="116"/>
      <c r="Z1549" s="116"/>
    </row>
    <row r="1550" hidden="1">
      <c r="A1550" s="116"/>
      <c r="B1550" s="116"/>
      <c r="C1550" s="116"/>
      <c r="D1550" s="116"/>
      <c r="E1550" s="116"/>
      <c r="F1550" s="116"/>
      <c r="G1550" s="116"/>
      <c r="H1550" s="116"/>
      <c r="I1550" s="116"/>
      <c r="J1550" s="116"/>
      <c r="K1550" s="207"/>
      <c r="L1550" s="116"/>
      <c r="M1550" s="116"/>
      <c r="N1550" s="116"/>
      <c r="O1550" s="116"/>
      <c r="P1550" s="116"/>
      <c r="Q1550" s="116"/>
      <c r="R1550" s="116"/>
      <c r="S1550" s="116"/>
      <c r="T1550" s="116"/>
      <c r="U1550" s="116"/>
      <c r="V1550" s="116"/>
      <c r="W1550" s="116"/>
      <c r="X1550" s="116"/>
      <c r="Y1550" s="116"/>
      <c r="Z1550" s="116"/>
    </row>
    <row r="1551" hidden="1">
      <c r="A1551" s="116"/>
      <c r="B1551" s="116"/>
      <c r="C1551" s="116"/>
      <c r="D1551" s="116"/>
      <c r="E1551" s="116"/>
      <c r="F1551" s="116"/>
      <c r="G1551" s="116"/>
      <c r="H1551" s="116"/>
      <c r="I1551" s="116"/>
      <c r="J1551" s="116"/>
      <c r="K1551" s="207"/>
      <c r="L1551" s="116"/>
      <c r="M1551" s="116"/>
      <c r="N1551" s="116"/>
      <c r="O1551" s="116"/>
      <c r="P1551" s="116"/>
      <c r="Q1551" s="116"/>
      <c r="R1551" s="116"/>
      <c r="S1551" s="116"/>
      <c r="T1551" s="116"/>
      <c r="U1551" s="116"/>
      <c r="V1551" s="116"/>
      <c r="W1551" s="116"/>
      <c r="X1551" s="116"/>
      <c r="Y1551" s="116"/>
      <c r="Z1551" s="116"/>
    </row>
    <row r="1552" hidden="1">
      <c r="A1552" s="116"/>
      <c r="B1552" s="116"/>
      <c r="C1552" s="116"/>
      <c r="D1552" s="116"/>
      <c r="E1552" s="116"/>
      <c r="F1552" s="116"/>
      <c r="G1552" s="116"/>
      <c r="H1552" s="116"/>
      <c r="I1552" s="116"/>
      <c r="J1552" s="116"/>
      <c r="K1552" s="207"/>
      <c r="L1552" s="116"/>
      <c r="M1552" s="116"/>
      <c r="N1552" s="116"/>
      <c r="O1552" s="116"/>
      <c r="P1552" s="116"/>
      <c r="Q1552" s="116"/>
      <c r="R1552" s="116"/>
      <c r="S1552" s="116"/>
      <c r="T1552" s="116"/>
      <c r="U1552" s="116"/>
      <c r="V1552" s="116"/>
      <c r="W1552" s="116"/>
      <c r="X1552" s="116"/>
      <c r="Y1552" s="116"/>
      <c r="Z1552" s="116"/>
    </row>
    <row r="1553" hidden="1">
      <c r="A1553" s="116"/>
      <c r="B1553" s="116"/>
      <c r="C1553" s="116"/>
      <c r="D1553" s="116"/>
      <c r="E1553" s="116"/>
      <c r="F1553" s="116"/>
      <c r="G1553" s="116"/>
      <c r="H1553" s="116"/>
      <c r="I1553" s="116"/>
      <c r="J1553" s="116"/>
      <c r="K1553" s="207"/>
      <c r="L1553" s="116"/>
      <c r="M1553" s="116"/>
      <c r="N1553" s="116"/>
      <c r="O1553" s="116"/>
      <c r="P1553" s="116"/>
      <c r="Q1553" s="116"/>
      <c r="R1553" s="116"/>
      <c r="S1553" s="116"/>
      <c r="T1553" s="116"/>
      <c r="U1553" s="116"/>
      <c r="V1553" s="116"/>
      <c r="W1553" s="116"/>
      <c r="X1553" s="116"/>
      <c r="Y1553" s="116"/>
      <c r="Z1553" s="116"/>
    </row>
    <row r="1554" hidden="1">
      <c r="A1554" s="116"/>
      <c r="B1554" s="116"/>
      <c r="C1554" s="116"/>
      <c r="D1554" s="116"/>
      <c r="E1554" s="116"/>
      <c r="F1554" s="116"/>
      <c r="G1554" s="116"/>
      <c r="H1554" s="116"/>
      <c r="I1554" s="116"/>
      <c r="J1554" s="116"/>
      <c r="K1554" s="207"/>
      <c r="L1554" s="116"/>
      <c r="M1554" s="116"/>
      <c r="N1554" s="116"/>
      <c r="O1554" s="116"/>
      <c r="P1554" s="116"/>
      <c r="Q1554" s="116"/>
      <c r="R1554" s="116"/>
      <c r="S1554" s="116"/>
      <c r="T1554" s="116"/>
      <c r="U1554" s="116"/>
      <c r="V1554" s="116"/>
      <c r="W1554" s="116"/>
      <c r="X1554" s="116"/>
      <c r="Y1554" s="116"/>
      <c r="Z1554" s="116"/>
    </row>
    <row r="1555" hidden="1">
      <c r="A1555" s="116"/>
      <c r="B1555" s="116"/>
      <c r="C1555" s="116"/>
      <c r="D1555" s="116"/>
      <c r="E1555" s="116"/>
      <c r="F1555" s="116"/>
      <c r="G1555" s="116"/>
      <c r="H1555" s="116"/>
      <c r="I1555" s="116"/>
      <c r="J1555" s="116"/>
      <c r="K1555" s="207"/>
      <c r="L1555" s="116"/>
      <c r="M1555" s="116"/>
      <c r="N1555" s="116"/>
      <c r="O1555" s="116"/>
      <c r="P1555" s="116"/>
      <c r="Q1555" s="116"/>
      <c r="R1555" s="116"/>
      <c r="S1555" s="116"/>
      <c r="T1555" s="116"/>
      <c r="U1555" s="116"/>
      <c r="V1555" s="116"/>
      <c r="W1555" s="116"/>
      <c r="X1555" s="116"/>
      <c r="Y1555" s="116"/>
      <c r="Z1555" s="116"/>
    </row>
    <row r="1556" hidden="1">
      <c r="A1556" s="116"/>
      <c r="B1556" s="116"/>
      <c r="C1556" s="116"/>
      <c r="D1556" s="116"/>
      <c r="E1556" s="116"/>
      <c r="F1556" s="116"/>
      <c r="G1556" s="116"/>
      <c r="H1556" s="116"/>
      <c r="I1556" s="116"/>
      <c r="J1556" s="116"/>
      <c r="K1556" s="207"/>
      <c r="L1556" s="116"/>
      <c r="M1556" s="116"/>
      <c r="N1556" s="116"/>
      <c r="O1556" s="116"/>
      <c r="P1556" s="116"/>
      <c r="Q1556" s="116"/>
      <c r="R1556" s="116"/>
      <c r="S1556" s="116"/>
      <c r="T1556" s="116"/>
      <c r="U1556" s="116"/>
      <c r="V1556" s="116"/>
      <c r="W1556" s="116"/>
      <c r="X1556" s="116"/>
      <c r="Y1556" s="116"/>
      <c r="Z1556" s="116"/>
    </row>
    <row r="1557" hidden="1">
      <c r="A1557" s="116"/>
      <c r="B1557" s="116"/>
      <c r="C1557" s="116"/>
      <c r="D1557" s="116"/>
      <c r="E1557" s="116"/>
      <c r="F1557" s="116"/>
      <c r="G1557" s="116"/>
      <c r="H1557" s="116"/>
      <c r="I1557" s="116"/>
      <c r="J1557" s="116"/>
      <c r="K1557" s="207"/>
      <c r="L1557" s="116"/>
      <c r="M1557" s="116"/>
      <c r="N1557" s="116"/>
      <c r="O1557" s="116"/>
      <c r="P1557" s="116"/>
      <c r="Q1557" s="116"/>
      <c r="R1557" s="116"/>
      <c r="S1557" s="116"/>
      <c r="T1557" s="116"/>
      <c r="U1557" s="116"/>
      <c r="V1557" s="116"/>
      <c r="W1557" s="116"/>
      <c r="X1557" s="116"/>
      <c r="Y1557" s="116"/>
      <c r="Z1557" s="116"/>
    </row>
    <row r="1558" hidden="1">
      <c r="A1558" s="116"/>
      <c r="B1558" s="116"/>
      <c r="C1558" s="116"/>
      <c r="D1558" s="116"/>
      <c r="E1558" s="116"/>
      <c r="F1558" s="116"/>
      <c r="G1558" s="116"/>
      <c r="H1558" s="116"/>
      <c r="I1558" s="116"/>
      <c r="J1558" s="116"/>
      <c r="K1558" s="207"/>
      <c r="L1558" s="116"/>
      <c r="M1558" s="116"/>
      <c r="N1558" s="116"/>
      <c r="O1558" s="116"/>
      <c r="P1558" s="116"/>
      <c r="Q1558" s="116"/>
      <c r="R1558" s="116"/>
      <c r="S1558" s="116"/>
      <c r="T1558" s="116"/>
      <c r="U1558" s="116"/>
      <c r="V1558" s="116"/>
      <c r="W1558" s="116"/>
      <c r="X1558" s="116"/>
      <c r="Y1558" s="116"/>
      <c r="Z1558" s="116"/>
    </row>
    <row r="1559" hidden="1">
      <c r="A1559" s="116"/>
      <c r="B1559" s="116"/>
      <c r="C1559" s="116"/>
      <c r="D1559" s="116"/>
      <c r="E1559" s="116"/>
      <c r="F1559" s="116"/>
      <c r="G1559" s="116"/>
      <c r="H1559" s="116"/>
      <c r="I1559" s="116"/>
      <c r="J1559" s="116"/>
      <c r="K1559" s="207"/>
      <c r="L1559" s="116"/>
      <c r="M1559" s="116"/>
      <c r="N1559" s="116"/>
      <c r="O1559" s="116"/>
      <c r="P1559" s="116"/>
      <c r="Q1559" s="116"/>
      <c r="R1559" s="116"/>
      <c r="S1559" s="116"/>
      <c r="T1559" s="116"/>
      <c r="U1559" s="116"/>
      <c r="V1559" s="116"/>
      <c r="W1559" s="116"/>
      <c r="X1559" s="116"/>
      <c r="Y1559" s="116"/>
      <c r="Z1559" s="116"/>
    </row>
    <row r="1560" hidden="1">
      <c r="A1560" s="116"/>
      <c r="B1560" s="116"/>
      <c r="C1560" s="116"/>
      <c r="D1560" s="116"/>
      <c r="E1560" s="116"/>
      <c r="F1560" s="116"/>
      <c r="G1560" s="116"/>
      <c r="H1560" s="116"/>
      <c r="I1560" s="116"/>
      <c r="J1560" s="116"/>
      <c r="K1560" s="207"/>
      <c r="L1560" s="116"/>
      <c r="M1560" s="116"/>
      <c r="N1560" s="116"/>
      <c r="O1560" s="116"/>
      <c r="P1560" s="116"/>
      <c r="Q1560" s="116"/>
      <c r="R1560" s="116"/>
      <c r="S1560" s="116"/>
      <c r="T1560" s="116"/>
      <c r="U1560" s="116"/>
      <c r="V1560" s="116"/>
      <c r="W1560" s="116"/>
      <c r="X1560" s="116"/>
      <c r="Y1560" s="116"/>
      <c r="Z1560" s="116"/>
    </row>
    <row r="1561" hidden="1">
      <c r="A1561" s="116"/>
      <c r="B1561" s="116"/>
      <c r="C1561" s="116"/>
      <c r="D1561" s="116"/>
      <c r="E1561" s="116"/>
      <c r="F1561" s="116"/>
      <c r="G1561" s="116"/>
      <c r="H1561" s="116"/>
      <c r="I1561" s="116"/>
      <c r="J1561" s="116"/>
      <c r="K1561" s="207"/>
      <c r="L1561" s="116"/>
      <c r="M1561" s="116"/>
      <c r="N1561" s="116"/>
      <c r="O1561" s="116"/>
      <c r="P1561" s="116"/>
      <c r="Q1561" s="116"/>
      <c r="R1561" s="116"/>
      <c r="S1561" s="116"/>
      <c r="T1561" s="116"/>
      <c r="U1561" s="116"/>
      <c r="V1561" s="116"/>
      <c r="W1561" s="116"/>
      <c r="X1561" s="116"/>
      <c r="Y1561" s="116"/>
      <c r="Z1561" s="116"/>
    </row>
    <row r="1562" hidden="1">
      <c r="A1562" s="116"/>
      <c r="B1562" s="116"/>
      <c r="C1562" s="116"/>
      <c r="D1562" s="116"/>
      <c r="E1562" s="116"/>
      <c r="F1562" s="116"/>
      <c r="G1562" s="116"/>
      <c r="H1562" s="116"/>
      <c r="I1562" s="116"/>
      <c r="J1562" s="116"/>
      <c r="K1562" s="207"/>
      <c r="L1562" s="116"/>
      <c r="M1562" s="116"/>
      <c r="N1562" s="116"/>
      <c r="O1562" s="116"/>
      <c r="P1562" s="116"/>
      <c r="Q1562" s="116"/>
      <c r="R1562" s="116"/>
      <c r="S1562" s="116"/>
      <c r="T1562" s="116"/>
      <c r="U1562" s="116"/>
      <c r="V1562" s="116"/>
      <c r="W1562" s="116"/>
      <c r="X1562" s="116"/>
      <c r="Y1562" s="116"/>
      <c r="Z1562" s="116"/>
    </row>
    <row r="1563" hidden="1">
      <c r="A1563" s="116"/>
      <c r="B1563" s="116"/>
      <c r="C1563" s="116"/>
      <c r="D1563" s="116"/>
      <c r="E1563" s="116"/>
      <c r="F1563" s="116"/>
      <c r="G1563" s="116"/>
      <c r="H1563" s="116"/>
      <c r="I1563" s="116"/>
      <c r="J1563" s="116"/>
      <c r="K1563" s="207"/>
      <c r="L1563" s="116"/>
      <c r="M1563" s="116"/>
      <c r="N1563" s="116"/>
      <c r="O1563" s="116"/>
      <c r="P1563" s="116"/>
      <c r="Q1563" s="116"/>
      <c r="R1563" s="116"/>
      <c r="S1563" s="116"/>
      <c r="T1563" s="116"/>
      <c r="U1563" s="116"/>
      <c r="V1563" s="116"/>
      <c r="W1563" s="116"/>
      <c r="X1563" s="116"/>
      <c r="Y1563" s="116"/>
      <c r="Z1563" s="116"/>
    </row>
    <row r="1564" hidden="1">
      <c r="A1564" s="116"/>
      <c r="B1564" s="116"/>
      <c r="C1564" s="116"/>
      <c r="D1564" s="116"/>
      <c r="E1564" s="116"/>
      <c r="F1564" s="116"/>
      <c r="G1564" s="116"/>
      <c r="H1564" s="116"/>
      <c r="I1564" s="116"/>
      <c r="J1564" s="116"/>
      <c r="K1564" s="207"/>
      <c r="L1564" s="116"/>
      <c r="M1564" s="116"/>
      <c r="N1564" s="116"/>
      <c r="O1564" s="116"/>
      <c r="P1564" s="116"/>
      <c r="Q1564" s="116"/>
      <c r="R1564" s="116"/>
      <c r="S1564" s="116"/>
      <c r="T1564" s="116"/>
      <c r="U1564" s="116"/>
      <c r="V1564" s="116"/>
      <c r="W1564" s="116"/>
      <c r="X1564" s="116"/>
      <c r="Y1564" s="116"/>
      <c r="Z1564" s="116"/>
    </row>
    <row r="1565" hidden="1">
      <c r="A1565" s="116"/>
      <c r="B1565" s="116"/>
      <c r="C1565" s="116"/>
      <c r="D1565" s="116"/>
      <c r="E1565" s="116"/>
      <c r="F1565" s="116"/>
      <c r="G1565" s="116"/>
      <c r="H1565" s="116"/>
      <c r="I1565" s="116"/>
      <c r="J1565" s="116"/>
      <c r="K1565" s="207"/>
      <c r="L1565" s="116"/>
      <c r="M1565" s="116"/>
      <c r="N1565" s="116"/>
      <c r="O1565" s="116"/>
      <c r="P1565" s="116"/>
      <c r="Q1565" s="116"/>
      <c r="R1565" s="116"/>
      <c r="S1565" s="116"/>
      <c r="T1565" s="116"/>
      <c r="U1565" s="116"/>
      <c r="V1565" s="116"/>
      <c r="W1565" s="116"/>
      <c r="X1565" s="116"/>
      <c r="Y1565" s="116"/>
      <c r="Z1565" s="116"/>
    </row>
    <row r="1566" hidden="1">
      <c r="A1566" s="116"/>
      <c r="B1566" s="116"/>
      <c r="C1566" s="116"/>
      <c r="D1566" s="116"/>
      <c r="E1566" s="116"/>
      <c r="F1566" s="116"/>
      <c r="G1566" s="116"/>
      <c r="H1566" s="116"/>
      <c r="I1566" s="116"/>
      <c r="J1566" s="116"/>
      <c r="K1566" s="207"/>
      <c r="L1566" s="116"/>
      <c r="M1566" s="116"/>
      <c r="N1566" s="116"/>
      <c r="O1566" s="116"/>
      <c r="P1566" s="116"/>
      <c r="Q1566" s="116"/>
      <c r="R1566" s="116"/>
      <c r="S1566" s="116"/>
      <c r="T1566" s="116"/>
      <c r="U1566" s="116"/>
      <c r="V1566" s="116"/>
      <c r="W1566" s="116"/>
      <c r="X1566" s="116"/>
      <c r="Y1566" s="116"/>
      <c r="Z1566" s="116"/>
    </row>
    <row r="1567" hidden="1">
      <c r="A1567" s="116"/>
      <c r="B1567" s="116"/>
      <c r="C1567" s="116"/>
      <c r="D1567" s="116"/>
      <c r="E1567" s="116"/>
      <c r="F1567" s="116"/>
      <c r="G1567" s="116"/>
      <c r="H1567" s="116"/>
      <c r="I1567" s="116"/>
      <c r="J1567" s="116"/>
      <c r="K1567" s="207"/>
      <c r="L1567" s="116"/>
      <c r="M1567" s="116"/>
      <c r="N1567" s="116"/>
      <c r="O1567" s="116"/>
      <c r="P1567" s="116"/>
      <c r="Q1567" s="116"/>
      <c r="R1567" s="116"/>
      <c r="S1567" s="116"/>
      <c r="T1567" s="116"/>
      <c r="U1567" s="116"/>
      <c r="V1567" s="116"/>
      <c r="W1567" s="116"/>
      <c r="X1567" s="116"/>
      <c r="Y1567" s="116"/>
      <c r="Z1567" s="116"/>
    </row>
    <row r="1568" hidden="1">
      <c r="A1568" s="116"/>
      <c r="B1568" s="116"/>
      <c r="C1568" s="116"/>
      <c r="D1568" s="116"/>
      <c r="E1568" s="116"/>
      <c r="F1568" s="116"/>
      <c r="G1568" s="116"/>
      <c r="H1568" s="116"/>
      <c r="I1568" s="116"/>
      <c r="J1568" s="116"/>
      <c r="K1568" s="207"/>
      <c r="L1568" s="116"/>
      <c r="M1568" s="116"/>
      <c r="N1568" s="116"/>
      <c r="O1568" s="116"/>
      <c r="P1568" s="116"/>
      <c r="Q1568" s="116"/>
      <c r="R1568" s="116"/>
      <c r="S1568" s="116"/>
      <c r="T1568" s="116"/>
      <c r="U1568" s="116"/>
      <c r="V1568" s="116"/>
      <c r="W1568" s="116"/>
      <c r="X1568" s="116"/>
      <c r="Y1568" s="116"/>
      <c r="Z1568" s="116"/>
    </row>
    <row r="1569" hidden="1">
      <c r="A1569" s="116"/>
      <c r="B1569" s="116"/>
      <c r="C1569" s="116"/>
      <c r="D1569" s="116"/>
      <c r="E1569" s="116"/>
      <c r="F1569" s="116"/>
      <c r="G1569" s="116"/>
      <c r="H1569" s="116"/>
      <c r="I1569" s="116"/>
      <c r="J1569" s="116"/>
      <c r="K1569" s="207"/>
      <c r="L1569" s="116"/>
      <c r="M1569" s="116"/>
      <c r="N1569" s="116"/>
      <c r="O1569" s="116"/>
      <c r="P1569" s="116"/>
      <c r="Q1569" s="116"/>
      <c r="R1569" s="116"/>
      <c r="S1569" s="116"/>
      <c r="T1569" s="116"/>
      <c r="U1569" s="116"/>
      <c r="V1569" s="116"/>
      <c r="W1569" s="116"/>
      <c r="X1569" s="116"/>
      <c r="Y1569" s="116"/>
      <c r="Z1569" s="116"/>
    </row>
    <row r="1570" hidden="1">
      <c r="A1570" s="116"/>
      <c r="B1570" s="116"/>
      <c r="C1570" s="116"/>
      <c r="D1570" s="116"/>
      <c r="E1570" s="116"/>
      <c r="F1570" s="116"/>
      <c r="G1570" s="116"/>
      <c r="H1570" s="116"/>
      <c r="I1570" s="116"/>
      <c r="J1570" s="116"/>
      <c r="K1570" s="207"/>
      <c r="L1570" s="116"/>
      <c r="M1570" s="116"/>
      <c r="N1570" s="116"/>
      <c r="O1570" s="116"/>
      <c r="P1570" s="116"/>
      <c r="Q1570" s="116"/>
      <c r="R1570" s="116"/>
      <c r="S1570" s="116"/>
      <c r="T1570" s="116"/>
      <c r="U1570" s="116"/>
      <c r="V1570" s="116"/>
      <c r="W1570" s="116"/>
      <c r="X1570" s="116"/>
      <c r="Y1570" s="116"/>
      <c r="Z1570" s="116"/>
    </row>
    <row r="1571" hidden="1">
      <c r="A1571" s="116"/>
      <c r="B1571" s="116"/>
      <c r="C1571" s="116"/>
      <c r="D1571" s="116"/>
      <c r="E1571" s="116"/>
      <c r="F1571" s="116"/>
      <c r="G1571" s="116"/>
      <c r="H1571" s="116"/>
      <c r="I1571" s="116"/>
      <c r="J1571" s="116"/>
      <c r="K1571" s="207"/>
      <c r="L1571" s="116"/>
      <c r="M1571" s="116"/>
      <c r="N1571" s="116"/>
      <c r="O1571" s="116"/>
      <c r="P1571" s="116"/>
      <c r="Q1571" s="116"/>
      <c r="R1571" s="116"/>
      <c r="S1571" s="116"/>
      <c r="T1571" s="116"/>
      <c r="U1571" s="116"/>
      <c r="V1571" s="116"/>
      <c r="W1571" s="116"/>
      <c r="X1571" s="116"/>
      <c r="Y1571" s="116"/>
      <c r="Z1571" s="116"/>
    </row>
    <row r="1572" hidden="1">
      <c r="A1572" s="116"/>
      <c r="B1572" s="116"/>
      <c r="C1572" s="116"/>
      <c r="D1572" s="116"/>
      <c r="E1572" s="116"/>
      <c r="F1572" s="116"/>
      <c r="G1572" s="116"/>
      <c r="H1572" s="116"/>
      <c r="I1572" s="116"/>
      <c r="J1572" s="116"/>
      <c r="K1572" s="207"/>
      <c r="L1572" s="116"/>
      <c r="M1572" s="116"/>
      <c r="N1572" s="116"/>
      <c r="O1572" s="116"/>
      <c r="P1572" s="116"/>
      <c r="Q1572" s="116"/>
      <c r="R1572" s="116"/>
      <c r="S1572" s="116"/>
      <c r="T1572" s="116"/>
      <c r="U1572" s="116"/>
      <c r="V1572" s="116"/>
      <c r="W1572" s="116"/>
      <c r="X1572" s="116"/>
      <c r="Y1572" s="116"/>
      <c r="Z1572" s="116"/>
    </row>
    <row r="1573" hidden="1">
      <c r="A1573" s="116"/>
      <c r="B1573" s="116"/>
      <c r="C1573" s="116"/>
      <c r="D1573" s="116"/>
      <c r="E1573" s="116"/>
      <c r="F1573" s="116"/>
      <c r="G1573" s="116"/>
      <c r="H1573" s="116"/>
      <c r="I1573" s="116"/>
      <c r="J1573" s="116"/>
      <c r="K1573" s="207"/>
      <c r="L1573" s="116"/>
      <c r="M1573" s="116"/>
      <c r="N1573" s="116"/>
      <c r="O1573" s="116"/>
      <c r="P1573" s="116"/>
      <c r="Q1573" s="116"/>
      <c r="R1573" s="116"/>
      <c r="S1573" s="116"/>
      <c r="T1573" s="116"/>
      <c r="U1573" s="116"/>
      <c r="V1573" s="116"/>
      <c r="W1573" s="116"/>
      <c r="X1573" s="116"/>
      <c r="Y1573" s="116"/>
      <c r="Z1573" s="116"/>
    </row>
    <row r="1574" hidden="1">
      <c r="A1574" s="116"/>
      <c r="B1574" s="116"/>
      <c r="C1574" s="116"/>
      <c r="D1574" s="116"/>
      <c r="E1574" s="116"/>
      <c r="F1574" s="116"/>
      <c r="G1574" s="116"/>
      <c r="H1574" s="116"/>
      <c r="I1574" s="116"/>
      <c r="J1574" s="116"/>
      <c r="K1574" s="207"/>
      <c r="L1574" s="116"/>
      <c r="M1574" s="116"/>
      <c r="N1574" s="116"/>
      <c r="O1574" s="116"/>
      <c r="P1574" s="116"/>
      <c r="Q1574" s="116"/>
      <c r="R1574" s="116"/>
      <c r="S1574" s="116"/>
      <c r="T1574" s="116"/>
      <c r="U1574" s="116"/>
      <c r="V1574" s="116"/>
      <c r="W1574" s="116"/>
      <c r="X1574" s="116"/>
      <c r="Y1574" s="116"/>
      <c r="Z1574" s="116"/>
    </row>
    <row r="1575" hidden="1">
      <c r="A1575" s="116"/>
      <c r="B1575" s="116"/>
      <c r="C1575" s="116"/>
      <c r="D1575" s="116"/>
      <c r="E1575" s="116"/>
      <c r="F1575" s="116"/>
      <c r="G1575" s="116"/>
      <c r="H1575" s="116"/>
      <c r="I1575" s="116"/>
      <c r="J1575" s="116"/>
      <c r="K1575" s="207"/>
      <c r="L1575" s="116"/>
      <c r="M1575" s="116"/>
      <c r="N1575" s="116"/>
      <c r="O1575" s="116"/>
      <c r="P1575" s="116"/>
      <c r="Q1575" s="116"/>
      <c r="R1575" s="116"/>
      <c r="S1575" s="116"/>
      <c r="T1575" s="116"/>
      <c r="U1575" s="116"/>
      <c r="V1575" s="116"/>
      <c r="W1575" s="116"/>
      <c r="X1575" s="116"/>
      <c r="Y1575" s="116"/>
      <c r="Z1575" s="116"/>
    </row>
    <row r="1576" hidden="1">
      <c r="A1576" s="116"/>
      <c r="B1576" s="116"/>
      <c r="C1576" s="116"/>
      <c r="D1576" s="116"/>
      <c r="E1576" s="116"/>
      <c r="F1576" s="116"/>
      <c r="G1576" s="116"/>
      <c r="H1576" s="116"/>
      <c r="I1576" s="116"/>
      <c r="J1576" s="116"/>
      <c r="K1576" s="207"/>
      <c r="L1576" s="116"/>
      <c r="M1576" s="116"/>
      <c r="N1576" s="116"/>
      <c r="O1576" s="116"/>
      <c r="P1576" s="116"/>
      <c r="Q1576" s="116"/>
      <c r="R1576" s="116"/>
      <c r="S1576" s="116"/>
      <c r="T1576" s="116"/>
      <c r="U1576" s="116"/>
      <c r="V1576" s="116"/>
      <c r="W1576" s="116"/>
      <c r="X1576" s="116"/>
      <c r="Y1576" s="116"/>
      <c r="Z1576" s="116"/>
    </row>
    <row r="1577" hidden="1">
      <c r="A1577" s="116"/>
      <c r="B1577" s="116"/>
      <c r="C1577" s="116"/>
      <c r="D1577" s="116"/>
      <c r="E1577" s="116"/>
      <c r="F1577" s="116"/>
      <c r="G1577" s="116"/>
      <c r="H1577" s="116"/>
      <c r="I1577" s="116"/>
      <c r="J1577" s="116"/>
      <c r="K1577" s="207"/>
      <c r="L1577" s="116"/>
      <c r="M1577" s="116"/>
      <c r="N1577" s="116"/>
      <c r="O1577" s="116"/>
      <c r="P1577" s="116"/>
      <c r="Q1577" s="116"/>
      <c r="R1577" s="116"/>
      <c r="S1577" s="116"/>
      <c r="T1577" s="116"/>
      <c r="U1577" s="116"/>
      <c r="V1577" s="116"/>
      <c r="W1577" s="116"/>
      <c r="X1577" s="116"/>
      <c r="Y1577" s="116"/>
      <c r="Z1577" s="116"/>
    </row>
    <row r="1578" hidden="1">
      <c r="A1578" s="116"/>
      <c r="B1578" s="116"/>
      <c r="C1578" s="116"/>
      <c r="D1578" s="116"/>
      <c r="E1578" s="116"/>
      <c r="F1578" s="116"/>
      <c r="G1578" s="116"/>
      <c r="H1578" s="116"/>
      <c r="I1578" s="116"/>
      <c r="J1578" s="116"/>
      <c r="K1578" s="207"/>
      <c r="L1578" s="116"/>
      <c r="M1578" s="116"/>
      <c r="N1578" s="116"/>
      <c r="O1578" s="116"/>
      <c r="P1578" s="116"/>
      <c r="Q1578" s="116"/>
      <c r="R1578" s="116"/>
      <c r="S1578" s="116"/>
      <c r="T1578" s="116"/>
      <c r="U1578" s="116"/>
      <c r="V1578" s="116"/>
      <c r="W1578" s="116"/>
      <c r="X1578" s="116"/>
      <c r="Y1578" s="116"/>
      <c r="Z1578" s="116"/>
    </row>
    <row r="1579" hidden="1">
      <c r="A1579" s="116"/>
      <c r="B1579" s="116"/>
      <c r="C1579" s="116"/>
      <c r="D1579" s="116"/>
      <c r="E1579" s="116"/>
      <c r="F1579" s="116"/>
      <c r="G1579" s="116"/>
      <c r="H1579" s="116"/>
      <c r="I1579" s="116"/>
      <c r="J1579" s="116"/>
      <c r="K1579" s="207"/>
      <c r="L1579" s="116"/>
      <c r="M1579" s="116"/>
      <c r="N1579" s="116"/>
      <c r="O1579" s="116"/>
      <c r="P1579" s="116"/>
      <c r="Q1579" s="116"/>
      <c r="R1579" s="116"/>
      <c r="S1579" s="116"/>
      <c r="T1579" s="116"/>
      <c r="U1579" s="116"/>
      <c r="V1579" s="116"/>
      <c r="W1579" s="116"/>
      <c r="X1579" s="116"/>
      <c r="Y1579" s="116"/>
      <c r="Z1579" s="116"/>
    </row>
    <row r="1580" hidden="1">
      <c r="A1580" s="116"/>
      <c r="B1580" s="116"/>
      <c r="C1580" s="116"/>
      <c r="D1580" s="116"/>
      <c r="E1580" s="116"/>
      <c r="F1580" s="116"/>
      <c r="G1580" s="116"/>
      <c r="H1580" s="116"/>
      <c r="I1580" s="116"/>
      <c r="J1580" s="116"/>
      <c r="K1580" s="207"/>
      <c r="L1580" s="116"/>
      <c r="M1580" s="116"/>
      <c r="N1580" s="116"/>
      <c r="O1580" s="116"/>
      <c r="P1580" s="116"/>
      <c r="Q1580" s="116"/>
      <c r="R1580" s="116"/>
      <c r="S1580" s="116"/>
      <c r="T1580" s="116"/>
      <c r="U1580" s="116"/>
      <c r="V1580" s="116"/>
      <c r="W1580" s="116"/>
      <c r="X1580" s="116"/>
      <c r="Y1580" s="116"/>
      <c r="Z1580" s="116"/>
    </row>
    <row r="1581" hidden="1">
      <c r="A1581" s="116"/>
      <c r="B1581" s="116"/>
      <c r="C1581" s="116"/>
      <c r="D1581" s="116"/>
      <c r="E1581" s="116"/>
      <c r="F1581" s="116"/>
      <c r="G1581" s="116"/>
      <c r="H1581" s="116"/>
      <c r="I1581" s="116"/>
      <c r="J1581" s="116"/>
      <c r="K1581" s="207"/>
      <c r="L1581" s="116"/>
      <c r="M1581" s="116"/>
      <c r="N1581" s="116"/>
      <c r="O1581" s="116"/>
      <c r="P1581" s="116"/>
      <c r="Q1581" s="116"/>
      <c r="R1581" s="116"/>
      <c r="S1581" s="116"/>
      <c r="T1581" s="116"/>
      <c r="U1581" s="116"/>
      <c r="V1581" s="116"/>
      <c r="W1581" s="116"/>
      <c r="X1581" s="116"/>
      <c r="Y1581" s="116"/>
      <c r="Z1581" s="116"/>
    </row>
    <row r="1582" hidden="1">
      <c r="A1582" s="116"/>
      <c r="B1582" s="116"/>
      <c r="C1582" s="116"/>
      <c r="D1582" s="116"/>
      <c r="E1582" s="116"/>
      <c r="F1582" s="116"/>
      <c r="G1582" s="116"/>
      <c r="H1582" s="116"/>
      <c r="I1582" s="116"/>
      <c r="J1582" s="116"/>
      <c r="K1582" s="207"/>
      <c r="L1582" s="116"/>
      <c r="M1582" s="116"/>
      <c r="N1582" s="116"/>
      <c r="O1582" s="116"/>
      <c r="P1582" s="116"/>
      <c r="Q1582" s="116"/>
      <c r="R1582" s="116"/>
      <c r="S1582" s="116"/>
      <c r="T1582" s="116"/>
      <c r="U1582" s="116"/>
      <c r="V1582" s="116"/>
      <c r="W1582" s="116"/>
      <c r="X1582" s="116"/>
      <c r="Y1582" s="116"/>
      <c r="Z1582" s="116"/>
    </row>
    <row r="1583" hidden="1">
      <c r="A1583" s="116"/>
      <c r="B1583" s="116"/>
      <c r="C1583" s="116"/>
      <c r="D1583" s="116"/>
      <c r="E1583" s="116"/>
      <c r="F1583" s="116"/>
      <c r="G1583" s="116"/>
      <c r="H1583" s="116"/>
      <c r="I1583" s="116"/>
      <c r="J1583" s="116"/>
      <c r="K1583" s="207"/>
      <c r="L1583" s="116"/>
      <c r="M1583" s="116"/>
      <c r="N1583" s="116"/>
      <c r="O1583" s="116"/>
      <c r="P1583" s="116"/>
      <c r="Q1583" s="116"/>
      <c r="R1583" s="116"/>
      <c r="S1583" s="116"/>
      <c r="T1583" s="116"/>
      <c r="U1583" s="116"/>
      <c r="V1583" s="116"/>
      <c r="W1583" s="116"/>
      <c r="X1583" s="116"/>
      <c r="Y1583" s="116"/>
      <c r="Z1583" s="116"/>
    </row>
    <row r="1584" hidden="1">
      <c r="A1584" s="116"/>
      <c r="B1584" s="116"/>
      <c r="C1584" s="116"/>
      <c r="D1584" s="116"/>
      <c r="E1584" s="116"/>
      <c r="F1584" s="116"/>
      <c r="G1584" s="116"/>
      <c r="H1584" s="116"/>
      <c r="I1584" s="116"/>
      <c r="J1584" s="116"/>
      <c r="K1584" s="207"/>
      <c r="L1584" s="116"/>
      <c r="M1584" s="116"/>
      <c r="N1584" s="116"/>
      <c r="O1584" s="116"/>
      <c r="P1584" s="116"/>
      <c r="Q1584" s="116"/>
      <c r="R1584" s="116"/>
      <c r="S1584" s="116"/>
      <c r="T1584" s="116"/>
      <c r="U1584" s="116"/>
      <c r="V1584" s="116"/>
      <c r="W1584" s="116"/>
      <c r="X1584" s="116"/>
      <c r="Y1584" s="116"/>
      <c r="Z1584" s="116"/>
    </row>
    <row r="1585" hidden="1">
      <c r="A1585" s="116"/>
      <c r="B1585" s="116"/>
      <c r="C1585" s="116"/>
      <c r="D1585" s="116"/>
      <c r="E1585" s="116"/>
      <c r="F1585" s="116"/>
      <c r="G1585" s="116"/>
      <c r="H1585" s="116"/>
      <c r="I1585" s="116"/>
      <c r="J1585" s="116"/>
      <c r="K1585" s="207"/>
      <c r="L1585" s="116"/>
      <c r="M1585" s="116"/>
      <c r="N1585" s="116"/>
      <c r="O1585" s="116"/>
      <c r="P1585" s="116"/>
      <c r="Q1585" s="116"/>
      <c r="R1585" s="116"/>
      <c r="S1585" s="116"/>
      <c r="T1585" s="116"/>
      <c r="U1585" s="116"/>
      <c r="V1585" s="116"/>
      <c r="W1585" s="116"/>
      <c r="X1585" s="116"/>
      <c r="Y1585" s="116"/>
      <c r="Z1585" s="116"/>
    </row>
    <row r="1586" hidden="1">
      <c r="A1586" s="116"/>
      <c r="B1586" s="116"/>
      <c r="C1586" s="116"/>
      <c r="D1586" s="116"/>
      <c r="E1586" s="116"/>
      <c r="F1586" s="116"/>
      <c r="G1586" s="116"/>
      <c r="H1586" s="116"/>
      <c r="I1586" s="116"/>
      <c r="J1586" s="116"/>
      <c r="K1586" s="207"/>
      <c r="L1586" s="116"/>
      <c r="M1586" s="116"/>
      <c r="N1586" s="116"/>
      <c r="O1586" s="116"/>
      <c r="P1586" s="116"/>
      <c r="Q1586" s="116"/>
      <c r="R1586" s="116"/>
      <c r="S1586" s="116"/>
      <c r="T1586" s="116"/>
      <c r="U1586" s="116"/>
      <c r="V1586" s="116"/>
      <c r="W1586" s="116"/>
      <c r="X1586" s="116"/>
      <c r="Y1586" s="116"/>
      <c r="Z1586" s="116"/>
    </row>
    <row r="1587" hidden="1">
      <c r="A1587" s="116"/>
      <c r="B1587" s="116"/>
      <c r="C1587" s="116"/>
      <c r="D1587" s="116"/>
      <c r="E1587" s="116"/>
      <c r="F1587" s="116"/>
      <c r="G1587" s="116"/>
      <c r="H1587" s="116"/>
      <c r="I1587" s="116"/>
      <c r="J1587" s="116"/>
      <c r="K1587" s="207"/>
      <c r="L1587" s="116"/>
      <c r="M1587" s="116"/>
      <c r="N1587" s="116"/>
      <c r="O1587" s="116"/>
      <c r="P1587" s="116"/>
      <c r="Q1587" s="116"/>
      <c r="R1587" s="116"/>
      <c r="S1587" s="116"/>
      <c r="T1587" s="116"/>
      <c r="U1587" s="116"/>
      <c r="V1587" s="116"/>
      <c r="W1587" s="116"/>
      <c r="X1587" s="116"/>
      <c r="Y1587" s="116"/>
      <c r="Z1587" s="116"/>
    </row>
    <row r="1588" hidden="1">
      <c r="A1588" s="116"/>
      <c r="B1588" s="116"/>
      <c r="C1588" s="116"/>
      <c r="D1588" s="116"/>
      <c r="E1588" s="116"/>
      <c r="F1588" s="116"/>
      <c r="G1588" s="116"/>
      <c r="H1588" s="116"/>
      <c r="I1588" s="116"/>
      <c r="J1588" s="116"/>
      <c r="K1588" s="207"/>
      <c r="L1588" s="116"/>
      <c r="M1588" s="116"/>
      <c r="N1588" s="116"/>
      <c r="O1588" s="116"/>
      <c r="P1588" s="116"/>
      <c r="Q1588" s="116"/>
      <c r="R1588" s="116"/>
      <c r="S1588" s="116"/>
      <c r="T1588" s="116"/>
      <c r="U1588" s="116"/>
      <c r="V1588" s="116"/>
      <c r="W1588" s="116"/>
      <c r="X1588" s="116"/>
      <c r="Y1588" s="116"/>
      <c r="Z1588" s="116"/>
    </row>
    <row r="1589" hidden="1">
      <c r="A1589" s="116"/>
      <c r="B1589" s="116"/>
      <c r="C1589" s="116"/>
      <c r="D1589" s="116"/>
      <c r="E1589" s="116"/>
      <c r="F1589" s="116"/>
      <c r="G1589" s="116"/>
      <c r="H1589" s="116"/>
      <c r="I1589" s="116"/>
      <c r="J1589" s="116"/>
      <c r="K1589" s="207"/>
      <c r="L1589" s="116"/>
      <c r="M1589" s="116"/>
      <c r="N1589" s="116"/>
      <c r="O1589" s="116"/>
      <c r="P1589" s="116"/>
      <c r="Q1589" s="116"/>
      <c r="R1589" s="116"/>
      <c r="S1589" s="116"/>
      <c r="T1589" s="116"/>
      <c r="U1589" s="116"/>
      <c r="V1589" s="116"/>
      <c r="W1589" s="116"/>
      <c r="X1589" s="116"/>
      <c r="Y1589" s="116"/>
      <c r="Z1589" s="116"/>
    </row>
    <row r="1590" hidden="1">
      <c r="A1590" s="116"/>
      <c r="B1590" s="116"/>
      <c r="C1590" s="116"/>
      <c r="D1590" s="116"/>
      <c r="E1590" s="116"/>
      <c r="F1590" s="116"/>
      <c r="G1590" s="116"/>
      <c r="H1590" s="116"/>
      <c r="I1590" s="116"/>
      <c r="J1590" s="116"/>
      <c r="K1590" s="207"/>
      <c r="L1590" s="116"/>
      <c r="M1590" s="116"/>
      <c r="N1590" s="116"/>
      <c r="O1590" s="116"/>
      <c r="P1590" s="116"/>
      <c r="Q1590" s="116"/>
      <c r="R1590" s="116"/>
      <c r="S1590" s="116"/>
      <c r="T1590" s="116"/>
      <c r="U1590" s="116"/>
      <c r="V1590" s="116"/>
      <c r="W1590" s="116"/>
      <c r="X1590" s="116"/>
      <c r="Y1590" s="116"/>
      <c r="Z1590" s="116"/>
    </row>
    <row r="1591" hidden="1">
      <c r="A1591" s="116"/>
      <c r="B1591" s="116"/>
      <c r="C1591" s="116"/>
      <c r="D1591" s="116"/>
      <c r="E1591" s="116"/>
      <c r="F1591" s="116"/>
      <c r="G1591" s="116"/>
      <c r="H1591" s="116"/>
      <c r="I1591" s="116"/>
      <c r="J1591" s="116"/>
      <c r="K1591" s="207"/>
      <c r="L1591" s="116"/>
      <c r="M1591" s="116"/>
      <c r="N1591" s="116"/>
      <c r="O1591" s="116"/>
      <c r="P1591" s="116"/>
      <c r="Q1591" s="116"/>
      <c r="R1591" s="116"/>
      <c r="S1591" s="116"/>
      <c r="T1591" s="116"/>
      <c r="U1591" s="116"/>
      <c r="V1591" s="116"/>
      <c r="W1591" s="116"/>
      <c r="X1591" s="116"/>
      <c r="Y1591" s="116"/>
      <c r="Z1591" s="116"/>
    </row>
    <row r="1592" hidden="1">
      <c r="A1592" s="116"/>
      <c r="B1592" s="116"/>
      <c r="C1592" s="116"/>
      <c r="D1592" s="116"/>
      <c r="E1592" s="116"/>
      <c r="F1592" s="116"/>
      <c r="G1592" s="116"/>
      <c r="H1592" s="116"/>
      <c r="I1592" s="116"/>
      <c r="J1592" s="116"/>
      <c r="K1592" s="207"/>
      <c r="L1592" s="116"/>
      <c r="M1592" s="116"/>
      <c r="N1592" s="116"/>
      <c r="O1592" s="116"/>
      <c r="P1592" s="116"/>
      <c r="Q1592" s="116"/>
      <c r="R1592" s="116"/>
      <c r="S1592" s="116"/>
      <c r="T1592" s="116"/>
      <c r="U1592" s="116"/>
      <c r="V1592" s="116"/>
      <c r="W1592" s="116"/>
      <c r="X1592" s="116"/>
      <c r="Y1592" s="116"/>
      <c r="Z1592" s="116"/>
    </row>
    <row r="1593" hidden="1">
      <c r="A1593" s="116"/>
      <c r="B1593" s="116"/>
      <c r="C1593" s="116"/>
      <c r="D1593" s="116"/>
      <c r="E1593" s="116"/>
      <c r="F1593" s="116"/>
      <c r="G1593" s="116"/>
      <c r="H1593" s="116"/>
      <c r="I1593" s="116"/>
      <c r="J1593" s="116"/>
      <c r="K1593" s="207"/>
      <c r="L1593" s="116"/>
      <c r="M1593" s="116"/>
      <c r="N1593" s="116"/>
      <c r="O1593" s="116"/>
      <c r="P1593" s="116"/>
      <c r="Q1593" s="116"/>
      <c r="R1593" s="116"/>
      <c r="S1593" s="116"/>
      <c r="T1593" s="116"/>
      <c r="U1593" s="116"/>
      <c r="V1593" s="116"/>
      <c r="W1593" s="116"/>
      <c r="X1593" s="116"/>
      <c r="Y1593" s="116"/>
      <c r="Z1593" s="116"/>
    </row>
    <row r="1594" hidden="1">
      <c r="A1594" s="116"/>
      <c r="B1594" s="116"/>
      <c r="C1594" s="116"/>
      <c r="D1594" s="116"/>
      <c r="E1594" s="116"/>
      <c r="F1594" s="116"/>
      <c r="G1594" s="116"/>
      <c r="H1594" s="116"/>
      <c r="I1594" s="116"/>
      <c r="J1594" s="116"/>
      <c r="K1594" s="207"/>
      <c r="L1594" s="116"/>
      <c r="M1594" s="116"/>
      <c r="N1594" s="116"/>
      <c r="O1594" s="116"/>
      <c r="P1594" s="116"/>
      <c r="Q1594" s="116"/>
      <c r="R1594" s="116"/>
      <c r="S1594" s="116"/>
      <c r="T1594" s="116"/>
      <c r="U1594" s="116"/>
      <c r="V1594" s="116"/>
      <c r="W1594" s="116"/>
      <c r="X1594" s="116"/>
      <c r="Y1594" s="116"/>
      <c r="Z1594" s="116"/>
    </row>
    <row r="1595" hidden="1">
      <c r="A1595" s="116"/>
      <c r="B1595" s="116"/>
      <c r="C1595" s="116"/>
      <c r="D1595" s="116"/>
      <c r="E1595" s="116"/>
      <c r="F1595" s="116"/>
      <c r="G1595" s="116"/>
      <c r="H1595" s="116"/>
      <c r="I1595" s="116"/>
      <c r="J1595" s="116"/>
      <c r="K1595" s="207"/>
      <c r="L1595" s="116"/>
      <c r="M1595" s="116"/>
      <c r="N1595" s="116"/>
      <c r="O1595" s="116"/>
      <c r="P1595" s="116"/>
      <c r="Q1595" s="116"/>
      <c r="R1595" s="116"/>
      <c r="S1595" s="116"/>
      <c r="T1595" s="116"/>
      <c r="U1595" s="116"/>
      <c r="V1595" s="116"/>
      <c r="W1595" s="116"/>
      <c r="X1595" s="116"/>
      <c r="Y1595" s="116"/>
      <c r="Z1595" s="116"/>
    </row>
    <row r="1596" hidden="1">
      <c r="A1596" s="116"/>
      <c r="B1596" s="116"/>
      <c r="C1596" s="116"/>
      <c r="D1596" s="116"/>
      <c r="E1596" s="116"/>
      <c r="F1596" s="116"/>
      <c r="G1596" s="116"/>
      <c r="H1596" s="116"/>
      <c r="I1596" s="116"/>
      <c r="J1596" s="116"/>
      <c r="K1596" s="207"/>
      <c r="L1596" s="116"/>
      <c r="M1596" s="116"/>
      <c r="N1596" s="116"/>
      <c r="O1596" s="116"/>
      <c r="P1596" s="116"/>
      <c r="Q1596" s="116"/>
      <c r="R1596" s="116"/>
      <c r="S1596" s="116"/>
      <c r="T1596" s="116"/>
      <c r="U1596" s="116"/>
      <c r="V1596" s="116"/>
      <c r="W1596" s="116"/>
      <c r="X1596" s="116"/>
      <c r="Y1596" s="116"/>
      <c r="Z1596" s="116"/>
    </row>
    <row r="1597" hidden="1">
      <c r="A1597" s="116"/>
      <c r="B1597" s="116"/>
      <c r="C1597" s="116"/>
      <c r="D1597" s="116"/>
      <c r="E1597" s="116"/>
      <c r="F1597" s="116"/>
      <c r="G1597" s="116"/>
      <c r="H1597" s="116"/>
      <c r="I1597" s="116"/>
      <c r="J1597" s="116"/>
      <c r="K1597" s="207"/>
      <c r="L1597" s="116"/>
      <c r="M1597" s="116"/>
      <c r="N1597" s="116"/>
      <c r="O1597" s="116"/>
      <c r="P1597" s="116"/>
      <c r="Q1597" s="116"/>
      <c r="R1597" s="116"/>
      <c r="S1597" s="116"/>
      <c r="T1597" s="116"/>
      <c r="U1597" s="116"/>
      <c r="V1597" s="116"/>
      <c r="W1597" s="116"/>
      <c r="X1597" s="116"/>
      <c r="Y1597" s="116"/>
      <c r="Z1597" s="116"/>
    </row>
    <row r="1598" hidden="1">
      <c r="A1598" s="116"/>
      <c r="B1598" s="116"/>
      <c r="C1598" s="116"/>
      <c r="D1598" s="116"/>
      <c r="E1598" s="116"/>
      <c r="F1598" s="116"/>
      <c r="G1598" s="116"/>
      <c r="H1598" s="116"/>
      <c r="I1598" s="116"/>
      <c r="J1598" s="116"/>
      <c r="K1598" s="207"/>
      <c r="L1598" s="116"/>
      <c r="M1598" s="116"/>
      <c r="N1598" s="116"/>
      <c r="O1598" s="116"/>
      <c r="P1598" s="116"/>
      <c r="Q1598" s="116"/>
      <c r="R1598" s="116"/>
      <c r="S1598" s="116"/>
      <c r="T1598" s="116"/>
      <c r="U1598" s="116"/>
      <c r="V1598" s="116"/>
      <c r="W1598" s="116"/>
      <c r="X1598" s="116"/>
      <c r="Y1598" s="116"/>
      <c r="Z1598" s="116"/>
    </row>
    <row r="1599" hidden="1">
      <c r="A1599" s="116"/>
      <c r="B1599" s="116"/>
      <c r="C1599" s="116"/>
      <c r="D1599" s="116"/>
      <c r="E1599" s="116"/>
      <c r="F1599" s="116"/>
      <c r="G1599" s="116"/>
      <c r="H1599" s="116"/>
      <c r="I1599" s="116"/>
      <c r="J1599" s="116"/>
      <c r="K1599" s="207"/>
      <c r="L1599" s="116"/>
      <c r="M1599" s="116"/>
      <c r="N1599" s="116"/>
      <c r="O1599" s="116"/>
      <c r="P1599" s="116"/>
      <c r="Q1599" s="116"/>
      <c r="R1599" s="116"/>
      <c r="S1599" s="116"/>
      <c r="T1599" s="116"/>
      <c r="U1599" s="116"/>
      <c r="V1599" s="116"/>
      <c r="W1599" s="116"/>
      <c r="X1599" s="116"/>
      <c r="Y1599" s="116"/>
      <c r="Z1599" s="116"/>
    </row>
    <row r="1600" hidden="1">
      <c r="A1600" s="116"/>
      <c r="B1600" s="116"/>
      <c r="C1600" s="116"/>
      <c r="D1600" s="116"/>
      <c r="E1600" s="116"/>
      <c r="F1600" s="116"/>
      <c r="G1600" s="116"/>
      <c r="H1600" s="116"/>
      <c r="I1600" s="116"/>
      <c r="J1600" s="116"/>
      <c r="K1600" s="207"/>
      <c r="L1600" s="116"/>
      <c r="M1600" s="116"/>
      <c r="N1600" s="116"/>
      <c r="O1600" s="116"/>
      <c r="P1600" s="116"/>
      <c r="Q1600" s="116"/>
      <c r="R1600" s="116"/>
      <c r="S1600" s="116"/>
      <c r="T1600" s="116"/>
      <c r="U1600" s="116"/>
      <c r="V1600" s="116"/>
      <c r="W1600" s="116"/>
      <c r="X1600" s="116"/>
      <c r="Y1600" s="116"/>
      <c r="Z1600" s="116"/>
    </row>
    <row r="1601" hidden="1">
      <c r="A1601" s="116"/>
      <c r="B1601" s="116"/>
      <c r="C1601" s="116"/>
      <c r="D1601" s="116"/>
      <c r="E1601" s="116"/>
      <c r="F1601" s="116"/>
      <c r="G1601" s="116"/>
      <c r="H1601" s="116"/>
      <c r="I1601" s="116"/>
      <c r="J1601" s="116"/>
      <c r="K1601" s="207"/>
      <c r="L1601" s="116"/>
      <c r="M1601" s="116"/>
      <c r="N1601" s="116"/>
      <c r="O1601" s="116"/>
      <c r="P1601" s="116"/>
      <c r="Q1601" s="116"/>
      <c r="R1601" s="116"/>
      <c r="S1601" s="116"/>
      <c r="T1601" s="116"/>
      <c r="U1601" s="116"/>
      <c r="V1601" s="116"/>
      <c r="W1601" s="116"/>
      <c r="X1601" s="116"/>
      <c r="Y1601" s="116"/>
      <c r="Z1601" s="116"/>
    </row>
    <row r="1602" hidden="1">
      <c r="A1602" s="116"/>
      <c r="B1602" s="116"/>
      <c r="C1602" s="116"/>
      <c r="D1602" s="116"/>
      <c r="E1602" s="116"/>
      <c r="F1602" s="116"/>
      <c r="G1602" s="116"/>
      <c r="H1602" s="116"/>
      <c r="I1602" s="116"/>
      <c r="J1602" s="116"/>
      <c r="K1602" s="207"/>
      <c r="L1602" s="116"/>
      <c r="M1602" s="116"/>
      <c r="N1602" s="116"/>
      <c r="O1602" s="116"/>
      <c r="P1602" s="116"/>
      <c r="Q1602" s="116"/>
      <c r="R1602" s="116"/>
      <c r="S1602" s="116"/>
      <c r="T1602" s="116"/>
      <c r="U1602" s="116"/>
      <c r="V1602" s="116"/>
      <c r="W1602" s="116"/>
      <c r="X1602" s="116"/>
      <c r="Y1602" s="116"/>
      <c r="Z1602" s="116"/>
    </row>
    <row r="1603" hidden="1">
      <c r="A1603" s="116"/>
      <c r="B1603" s="116"/>
      <c r="C1603" s="116"/>
      <c r="D1603" s="116"/>
      <c r="E1603" s="116"/>
      <c r="F1603" s="116"/>
      <c r="G1603" s="116"/>
      <c r="H1603" s="116"/>
      <c r="I1603" s="116"/>
      <c r="J1603" s="116"/>
      <c r="K1603" s="207"/>
      <c r="L1603" s="116"/>
      <c r="M1603" s="116"/>
      <c r="N1603" s="116"/>
      <c r="O1603" s="116"/>
      <c r="P1603" s="116"/>
      <c r="Q1603" s="116"/>
      <c r="R1603" s="116"/>
      <c r="S1603" s="116"/>
      <c r="T1603" s="116"/>
      <c r="U1603" s="116"/>
      <c r="V1603" s="116"/>
      <c r="W1603" s="116"/>
      <c r="X1603" s="116"/>
      <c r="Y1603" s="116"/>
      <c r="Z1603" s="116"/>
    </row>
    <row r="1604" hidden="1">
      <c r="A1604" s="116"/>
      <c r="B1604" s="116"/>
      <c r="C1604" s="116"/>
      <c r="D1604" s="116"/>
      <c r="E1604" s="116"/>
      <c r="F1604" s="116"/>
      <c r="G1604" s="116"/>
      <c r="H1604" s="116"/>
      <c r="I1604" s="116"/>
      <c r="J1604" s="116"/>
      <c r="K1604" s="207"/>
      <c r="L1604" s="116"/>
      <c r="M1604" s="116"/>
      <c r="N1604" s="116"/>
      <c r="O1604" s="116"/>
      <c r="P1604" s="116"/>
      <c r="Q1604" s="116"/>
      <c r="R1604" s="116"/>
      <c r="S1604" s="116"/>
      <c r="T1604" s="116"/>
      <c r="U1604" s="116"/>
      <c r="V1604" s="116"/>
      <c r="W1604" s="116"/>
      <c r="X1604" s="116"/>
      <c r="Y1604" s="116"/>
      <c r="Z1604" s="116"/>
    </row>
    <row r="1605" hidden="1">
      <c r="A1605" s="116"/>
      <c r="B1605" s="116"/>
      <c r="C1605" s="116"/>
      <c r="D1605" s="116"/>
      <c r="E1605" s="116"/>
      <c r="F1605" s="116"/>
      <c r="G1605" s="116"/>
      <c r="H1605" s="116"/>
      <c r="I1605" s="116"/>
      <c r="J1605" s="116"/>
      <c r="K1605" s="207"/>
      <c r="L1605" s="116"/>
      <c r="M1605" s="116"/>
      <c r="N1605" s="116"/>
      <c r="O1605" s="116"/>
      <c r="P1605" s="116"/>
      <c r="Q1605" s="116"/>
      <c r="R1605" s="116"/>
      <c r="S1605" s="116"/>
      <c r="T1605" s="116"/>
      <c r="U1605" s="116"/>
      <c r="V1605" s="116"/>
      <c r="W1605" s="116"/>
      <c r="X1605" s="116"/>
      <c r="Y1605" s="116"/>
      <c r="Z1605" s="116"/>
    </row>
    <row r="1606" hidden="1">
      <c r="A1606" s="116"/>
      <c r="B1606" s="116"/>
      <c r="C1606" s="116"/>
      <c r="D1606" s="116"/>
      <c r="E1606" s="116"/>
      <c r="F1606" s="116"/>
      <c r="G1606" s="116"/>
      <c r="H1606" s="116"/>
      <c r="I1606" s="116"/>
      <c r="J1606" s="116"/>
      <c r="K1606" s="207"/>
      <c r="L1606" s="116"/>
      <c r="M1606" s="116"/>
      <c r="N1606" s="116"/>
      <c r="O1606" s="116"/>
      <c r="P1606" s="116"/>
      <c r="Q1606" s="116"/>
      <c r="R1606" s="116"/>
      <c r="S1606" s="116"/>
      <c r="T1606" s="116"/>
      <c r="U1606" s="116"/>
      <c r="V1606" s="116"/>
      <c r="W1606" s="116"/>
      <c r="X1606" s="116"/>
      <c r="Y1606" s="116"/>
      <c r="Z1606" s="116"/>
    </row>
    <row r="1607" hidden="1">
      <c r="A1607" s="116"/>
      <c r="B1607" s="116"/>
      <c r="C1607" s="116"/>
      <c r="D1607" s="116"/>
      <c r="E1607" s="116"/>
      <c r="F1607" s="116"/>
      <c r="G1607" s="116"/>
      <c r="H1607" s="116"/>
      <c r="I1607" s="116"/>
      <c r="J1607" s="116"/>
      <c r="K1607" s="207"/>
      <c r="L1607" s="116"/>
      <c r="M1607" s="116"/>
      <c r="N1607" s="116"/>
      <c r="O1607" s="116"/>
      <c r="P1607" s="116"/>
      <c r="Q1607" s="116"/>
      <c r="R1607" s="116"/>
      <c r="S1607" s="116"/>
      <c r="T1607" s="116"/>
      <c r="U1607" s="116"/>
      <c r="V1607" s="116"/>
      <c r="W1607" s="116"/>
      <c r="X1607" s="116"/>
      <c r="Y1607" s="116"/>
      <c r="Z1607" s="116"/>
    </row>
    <row r="1608" hidden="1">
      <c r="A1608" s="116"/>
      <c r="B1608" s="116"/>
      <c r="C1608" s="116"/>
      <c r="D1608" s="116"/>
      <c r="E1608" s="116"/>
      <c r="F1608" s="116"/>
      <c r="G1608" s="116"/>
      <c r="H1608" s="116"/>
      <c r="I1608" s="116"/>
      <c r="J1608" s="116"/>
      <c r="K1608" s="207"/>
      <c r="L1608" s="116"/>
      <c r="M1608" s="116"/>
      <c r="N1608" s="116"/>
      <c r="O1608" s="116"/>
      <c r="P1608" s="116"/>
      <c r="Q1608" s="116"/>
      <c r="R1608" s="116"/>
      <c r="S1608" s="116"/>
      <c r="T1608" s="116"/>
      <c r="U1608" s="116"/>
      <c r="V1608" s="116"/>
      <c r="W1608" s="116"/>
      <c r="X1608" s="116"/>
      <c r="Y1608" s="116"/>
      <c r="Z1608" s="116"/>
    </row>
    <row r="1609" hidden="1">
      <c r="A1609" s="116"/>
      <c r="B1609" s="116"/>
      <c r="C1609" s="116"/>
      <c r="D1609" s="116"/>
      <c r="E1609" s="116"/>
      <c r="F1609" s="116"/>
      <c r="G1609" s="116"/>
      <c r="H1609" s="116"/>
      <c r="I1609" s="116"/>
      <c r="J1609" s="116"/>
      <c r="K1609" s="207"/>
      <c r="L1609" s="116"/>
      <c r="M1609" s="116"/>
      <c r="N1609" s="116"/>
      <c r="O1609" s="116"/>
      <c r="P1609" s="116"/>
      <c r="Q1609" s="116"/>
      <c r="R1609" s="116"/>
      <c r="S1609" s="116"/>
      <c r="T1609" s="116"/>
      <c r="U1609" s="116"/>
      <c r="V1609" s="116"/>
      <c r="W1609" s="116"/>
      <c r="X1609" s="116"/>
      <c r="Y1609" s="116"/>
      <c r="Z1609" s="116"/>
    </row>
    <row r="1610" hidden="1">
      <c r="A1610" s="116"/>
      <c r="B1610" s="116"/>
      <c r="C1610" s="116"/>
      <c r="D1610" s="116"/>
      <c r="E1610" s="116"/>
      <c r="F1610" s="116"/>
      <c r="G1610" s="116"/>
      <c r="H1610" s="116"/>
      <c r="I1610" s="116"/>
      <c r="J1610" s="116"/>
      <c r="K1610" s="207"/>
      <c r="L1610" s="116"/>
      <c r="M1610" s="116"/>
      <c r="N1610" s="116"/>
      <c r="O1610" s="116"/>
      <c r="P1610" s="116"/>
      <c r="Q1610" s="116"/>
      <c r="R1610" s="116"/>
      <c r="S1610" s="116"/>
      <c r="T1610" s="116"/>
      <c r="U1610" s="116"/>
      <c r="V1610" s="116"/>
      <c r="W1610" s="116"/>
      <c r="X1610" s="116"/>
      <c r="Y1610" s="116"/>
      <c r="Z1610" s="116"/>
    </row>
    <row r="1611" hidden="1">
      <c r="A1611" s="116"/>
      <c r="B1611" s="116"/>
      <c r="C1611" s="116"/>
      <c r="D1611" s="116"/>
      <c r="E1611" s="116"/>
      <c r="F1611" s="116"/>
      <c r="G1611" s="116"/>
      <c r="H1611" s="116"/>
      <c r="I1611" s="116"/>
      <c r="J1611" s="116"/>
      <c r="K1611" s="207"/>
      <c r="L1611" s="116"/>
      <c r="M1611" s="116"/>
      <c r="N1611" s="116"/>
      <c r="O1611" s="116"/>
      <c r="P1611" s="116"/>
      <c r="Q1611" s="116"/>
      <c r="R1611" s="116"/>
      <c r="S1611" s="116"/>
      <c r="T1611" s="116"/>
      <c r="U1611" s="116"/>
      <c r="V1611" s="116"/>
      <c r="W1611" s="116"/>
      <c r="X1611" s="116"/>
      <c r="Y1611" s="116"/>
      <c r="Z1611" s="116"/>
    </row>
    <row r="1612" hidden="1">
      <c r="A1612" s="116"/>
      <c r="B1612" s="116"/>
      <c r="C1612" s="116"/>
      <c r="D1612" s="116"/>
      <c r="E1612" s="116"/>
      <c r="F1612" s="116"/>
      <c r="G1612" s="116"/>
      <c r="H1612" s="116"/>
      <c r="I1612" s="116"/>
      <c r="J1612" s="116"/>
      <c r="K1612" s="207"/>
      <c r="L1612" s="116"/>
      <c r="M1612" s="116"/>
      <c r="N1612" s="116"/>
      <c r="O1612" s="116"/>
      <c r="P1612" s="116"/>
      <c r="Q1612" s="116"/>
      <c r="R1612" s="116"/>
      <c r="S1612" s="116"/>
      <c r="T1612" s="116"/>
      <c r="U1612" s="116"/>
      <c r="V1612" s="116"/>
      <c r="W1612" s="116"/>
      <c r="X1612" s="116"/>
      <c r="Y1612" s="116"/>
      <c r="Z1612" s="116"/>
    </row>
    <row r="1613" hidden="1">
      <c r="A1613" s="116"/>
      <c r="B1613" s="116"/>
      <c r="C1613" s="116"/>
      <c r="D1613" s="116"/>
      <c r="E1613" s="116"/>
      <c r="F1613" s="116"/>
      <c r="G1613" s="116"/>
      <c r="H1613" s="116"/>
      <c r="I1613" s="116"/>
      <c r="J1613" s="116"/>
      <c r="K1613" s="207"/>
      <c r="L1613" s="116"/>
      <c r="M1613" s="116"/>
      <c r="N1613" s="116"/>
      <c r="O1613" s="116"/>
      <c r="P1613" s="116"/>
      <c r="Q1613" s="116"/>
      <c r="R1613" s="116"/>
      <c r="S1613" s="116"/>
      <c r="T1613" s="116"/>
      <c r="U1613" s="116"/>
      <c r="V1613" s="116"/>
      <c r="W1613" s="116"/>
      <c r="X1613" s="116"/>
      <c r="Y1613" s="116"/>
      <c r="Z1613" s="116"/>
    </row>
    <row r="1614" hidden="1">
      <c r="A1614" s="116"/>
      <c r="B1614" s="116"/>
      <c r="C1614" s="116"/>
      <c r="D1614" s="116"/>
      <c r="E1614" s="116"/>
      <c r="F1614" s="116"/>
      <c r="G1614" s="116"/>
      <c r="H1614" s="116"/>
      <c r="I1614" s="116"/>
      <c r="J1614" s="116"/>
      <c r="K1614" s="207"/>
      <c r="L1614" s="116"/>
      <c r="M1614" s="116"/>
      <c r="N1614" s="116"/>
      <c r="O1614" s="116"/>
      <c r="P1614" s="116"/>
      <c r="Q1614" s="116"/>
      <c r="R1614" s="116"/>
      <c r="S1614" s="116"/>
      <c r="T1614" s="116"/>
      <c r="U1614" s="116"/>
      <c r="V1614" s="116"/>
      <c r="W1614" s="116"/>
      <c r="X1614" s="116"/>
      <c r="Y1614" s="116"/>
      <c r="Z1614" s="116"/>
    </row>
    <row r="1615" hidden="1">
      <c r="A1615" s="116"/>
      <c r="B1615" s="116"/>
      <c r="C1615" s="116"/>
      <c r="D1615" s="116"/>
      <c r="E1615" s="116"/>
      <c r="F1615" s="116"/>
      <c r="G1615" s="116"/>
      <c r="H1615" s="116"/>
      <c r="I1615" s="116"/>
      <c r="J1615" s="116"/>
      <c r="K1615" s="207"/>
      <c r="L1615" s="116"/>
      <c r="M1615" s="116"/>
      <c r="N1615" s="116"/>
      <c r="O1615" s="116"/>
      <c r="P1615" s="116"/>
      <c r="Q1615" s="116"/>
      <c r="R1615" s="116"/>
      <c r="S1615" s="116"/>
      <c r="T1615" s="116"/>
      <c r="U1615" s="116"/>
      <c r="V1615" s="116"/>
      <c r="W1615" s="116"/>
      <c r="X1615" s="116"/>
      <c r="Y1615" s="116"/>
      <c r="Z1615" s="116"/>
    </row>
    <row r="1616" hidden="1">
      <c r="A1616" s="116"/>
      <c r="B1616" s="116"/>
      <c r="C1616" s="116"/>
      <c r="D1616" s="116"/>
      <c r="E1616" s="116"/>
      <c r="F1616" s="116"/>
      <c r="G1616" s="116"/>
      <c r="H1616" s="116"/>
      <c r="I1616" s="116"/>
      <c r="J1616" s="116"/>
      <c r="K1616" s="207"/>
      <c r="L1616" s="116"/>
      <c r="M1616" s="116"/>
      <c r="N1616" s="116"/>
      <c r="O1616" s="116"/>
      <c r="P1616" s="116"/>
      <c r="Q1616" s="116"/>
      <c r="R1616" s="116"/>
      <c r="S1616" s="116"/>
      <c r="T1616" s="116"/>
      <c r="U1616" s="116"/>
      <c r="V1616" s="116"/>
      <c r="W1616" s="116"/>
      <c r="X1616" s="116"/>
      <c r="Y1616" s="116"/>
      <c r="Z1616" s="116"/>
    </row>
    <row r="1617" hidden="1">
      <c r="A1617" s="116"/>
      <c r="B1617" s="116"/>
      <c r="C1617" s="116"/>
      <c r="D1617" s="116"/>
      <c r="E1617" s="116"/>
      <c r="F1617" s="116"/>
      <c r="G1617" s="116"/>
      <c r="H1617" s="116"/>
      <c r="I1617" s="116"/>
      <c r="J1617" s="116"/>
      <c r="K1617" s="207"/>
      <c r="L1617" s="116"/>
      <c r="M1617" s="116"/>
      <c r="N1617" s="116"/>
      <c r="O1617" s="116"/>
      <c r="P1617" s="116"/>
      <c r="Q1617" s="116"/>
      <c r="R1617" s="116"/>
      <c r="S1617" s="116"/>
      <c r="T1617" s="116"/>
      <c r="U1617" s="116"/>
      <c r="V1617" s="116"/>
      <c r="W1617" s="116"/>
      <c r="X1617" s="116"/>
      <c r="Y1617" s="116"/>
      <c r="Z1617" s="116"/>
    </row>
    <row r="1618" hidden="1">
      <c r="A1618" s="116"/>
      <c r="B1618" s="116"/>
      <c r="C1618" s="116"/>
      <c r="D1618" s="116"/>
      <c r="E1618" s="116"/>
      <c r="F1618" s="116"/>
      <c r="G1618" s="116"/>
      <c r="H1618" s="116"/>
      <c r="I1618" s="116"/>
      <c r="J1618" s="116"/>
      <c r="K1618" s="207"/>
      <c r="L1618" s="116"/>
      <c r="M1618" s="116"/>
      <c r="N1618" s="116"/>
      <c r="O1618" s="116"/>
      <c r="P1618" s="116"/>
      <c r="Q1618" s="116"/>
      <c r="R1618" s="116"/>
      <c r="S1618" s="116"/>
      <c r="T1618" s="116"/>
      <c r="U1618" s="116"/>
      <c r="V1618" s="116"/>
      <c r="W1618" s="116"/>
      <c r="X1618" s="116"/>
      <c r="Y1618" s="116"/>
      <c r="Z1618" s="116"/>
    </row>
    <row r="1619" hidden="1">
      <c r="A1619" s="116"/>
      <c r="B1619" s="116"/>
      <c r="C1619" s="116"/>
      <c r="D1619" s="116"/>
      <c r="E1619" s="116"/>
      <c r="F1619" s="116"/>
      <c r="G1619" s="116"/>
      <c r="H1619" s="116"/>
      <c r="I1619" s="116"/>
      <c r="J1619" s="116"/>
      <c r="K1619" s="207"/>
      <c r="L1619" s="116"/>
      <c r="M1619" s="116"/>
      <c r="N1619" s="116"/>
      <c r="O1619" s="116"/>
      <c r="P1619" s="116"/>
      <c r="Q1619" s="116"/>
      <c r="R1619" s="116"/>
      <c r="S1619" s="116"/>
      <c r="T1619" s="116"/>
      <c r="U1619" s="116"/>
      <c r="V1619" s="116"/>
      <c r="W1619" s="116"/>
      <c r="X1619" s="116"/>
      <c r="Y1619" s="116"/>
      <c r="Z1619" s="116"/>
    </row>
    <row r="1620" hidden="1">
      <c r="A1620" s="116"/>
      <c r="B1620" s="116"/>
      <c r="C1620" s="116"/>
      <c r="D1620" s="116"/>
      <c r="E1620" s="116"/>
      <c r="F1620" s="116"/>
      <c r="G1620" s="116"/>
      <c r="H1620" s="116"/>
      <c r="I1620" s="116"/>
      <c r="J1620" s="116"/>
      <c r="K1620" s="207"/>
      <c r="L1620" s="116"/>
      <c r="M1620" s="116"/>
      <c r="N1620" s="116"/>
      <c r="O1620" s="116"/>
      <c r="P1620" s="116"/>
      <c r="Q1620" s="116"/>
      <c r="R1620" s="116"/>
      <c r="S1620" s="116"/>
      <c r="T1620" s="116"/>
      <c r="U1620" s="116"/>
      <c r="V1620" s="116"/>
      <c r="W1620" s="116"/>
      <c r="X1620" s="116"/>
      <c r="Y1620" s="116"/>
      <c r="Z1620" s="116"/>
    </row>
    <row r="1621" hidden="1">
      <c r="A1621" s="116"/>
      <c r="B1621" s="116"/>
      <c r="C1621" s="116"/>
      <c r="D1621" s="116"/>
      <c r="E1621" s="116"/>
      <c r="F1621" s="116"/>
      <c r="G1621" s="116"/>
      <c r="H1621" s="116"/>
      <c r="I1621" s="116"/>
      <c r="J1621" s="116"/>
      <c r="K1621" s="207"/>
      <c r="L1621" s="116"/>
      <c r="M1621" s="116"/>
      <c r="N1621" s="116"/>
      <c r="O1621" s="116"/>
      <c r="P1621" s="116"/>
      <c r="Q1621" s="116"/>
      <c r="R1621" s="116"/>
      <c r="S1621" s="116"/>
      <c r="T1621" s="116"/>
      <c r="U1621" s="116"/>
      <c r="V1621" s="116"/>
      <c r="W1621" s="116"/>
      <c r="X1621" s="116"/>
      <c r="Y1621" s="116"/>
      <c r="Z1621" s="116"/>
    </row>
    <row r="1622" hidden="1">
      <c r="A1622" s="116"/>
      <c r="B1622" s="116"/>
      <c r="C1622" s="116"/>
      <c r="D1622" s="116"/>
      <c r="E1622" s="116"/>
      <c r="F1622" s="116"/>
      <c r="G1622" s="116"/>
      <c r="H1622" s="116"/>
      <c r="I1622" s="116"/>
      <c r="J1622" s="116"/>
      <c r="K1622" s="207"/>
      <c r="L1622" s="116"/>
      <c r="M1622" s="116"/>
      <c r="N1622" s="116"/>
      <c r="O1622" s="116"/>
      <c r="P1622" s="116"/>
      <c r="Q1622" s="116"/>
      <c r="R1622" s="116"/>
      <c r="S1622" s="116"/>
      <c r="T1622" s="116"/>
      <c r="U1622" s="116"/>
      <c r="V1622" s="116"/>
      <c r="W1622" s="116"/>
      <c r="X1622" s="116"/>
      <c r="Y1622" s="116"/>
      <c r="Z1622" s="116"/>
    </row>
    <row r="1623" hidden="1">
      <c r="A1623" s="116"/>
      <c r="B1623" s="116"/>
      <c r="C1623" s="116"/>
      <c r="D1623" s="116"/>
      <c r="E1623" s="116"/>
      <c r="F1623" s="116"/>
      <c r="G1623" s="116"/>
      <c r="H1623" s="116"/>
      <c r="I1623" s="116"/>
      <c r="J1623" s="116"/>
      <c r="K1623" s="207"/>
      <c r="L1623" s="116"/>
      <c r="M1623" s="116"/>
      <c r="N1623" s="116"/>
      <c r="O1623" s="116"/>
      <c r="P1623" s="116"/>
      <c r="Q1623" s="116"/>
      <c r="R1623" s="116"/>
      <c r="S1623" s="116"/>
      <c r="T1623" s="116"/>
      <c r="U1623" s="116"/>
      <c r="V1623" s="116"/>
      <c r="W1623" s="116"/>
      <c r="X1623" s="116"/>
      <c r="Y1623" s="116"/>
      <c r="Z1623" s="116"/>
    </row>
    <row r="1624" hidden="1">
      <c r="A1624" s="116"/>
      <c r="B1624" s="116"/>
      <c r="C1624" s="116"/>
      <c r="D1624" s="116"/>
      <c r="E1624" s="116"/>
      <c r="F1624" s="116"/>
      <c r="G1624" s="116"/>
      <c r="H1624" s="116"/>
      <c r="I1624" s="116"/>
      <c r="J1624" s="116"/>
      <c r="K1624" s="207"/>
      <c r="L1624" s="116"/>
      <c r="M1624" s="116"/>
      <c r="N1624" s="116"/>
      <c r="O1624" s="116"/>
      <c r="P1624" s="116"/>
      <c r="Q1624" s="116"/>
      <c r="R1624" s="116"/>
      <c r="S1624" s="116"/>
      <c r="T1624" s="116"/>
      <c r="U1624" s="116"/>
      <c r="V1624" s="116"/>
      <c r="W1624" s="116"/>
      <c r="X1624" s="116"/>
      <c r="Y1624" s="116"/>
      <c r="Z1624" s="116"/>
    </row>
    <row r="1625" hidden="1">
      <c r="A1625" s="116"/>
      <c r="B1625" s="116"/>
      <c r="C1625" s="116"/>
      <c r="D1625" s="116"/>
      <c r="E1625" s="116"/>
      <c r="F1625" s="116"/>
      <c r="G1625" s="116"/>
      <c r="H1625" s="116"/>
      <c r="I1625" s="116"/>
      <c r="J1625" s="116"/>
      <c r="K1625" s="207"/>
      <c r="L1625" s="116"/>
      <c r="M1625" s="116"/>
      <c r="N1625" s="116"/>
      <c r="O1625" s="116"/>
      <c r="P1625" s="116"/>
      <c r="Q1625" s="116"/>
      <c r="R1625" s="116"/>
      <c r="S1625" s="116"/>
      <c r="T1625" s="116"/>
      <c r="U1625" s="116"/>
      <c r="V1625" s="116"/>
      <c r="W1625" s="116"/>
      <c r="X1625" s="116"/>
      <c r="Y1625" s="116"/>
      <c r="Z1625" s="116"/>
    </row>
    <row r="1626" hidden="1">
      <c r="A1626" s="116"/>
      <c r="B1626" s="116"/>
      <c r="C1626" s="116"/>
      <c r="D1626" s="116"/>
      <c r="E1626" s="116"/>
      <c r="F1626" s="116"/>
      <c r="G1626" s="116"/>
      <c r="H1626" s="116"/>
      <c r="I1626" s="116"/>
      <c r="J1626" s="116"/>
      <c r="K1626" s="207"/>
      <c r="L1626" s="116"/>
      <c r="M1626" s="116"/>
      <c r="N1626" s="116"/>
      <c r="O1626" s="116"/>
      <c r="P1626" s="116"/>
      <c r="Q1626" s="116"/>
      <c r="R1626" s="116"/>
      <c r="S1626" s="116"/>
      <c r="T1626" s="116"/>
      <c r="U1626" s="116"/>
      <c r="V1626" s="116"/>
      <c r="W1626" s="116"/>
      <c r="X1626" s="116"/>
      <c r="Y1626" s="116"/>
      <c r="Z1626" s="116"/>
    </row>
    <row r="1627" hidden="1">
      <c r="A1627" s="116"/>
      <c r="B1627" s="116"/>
      <c r="C1627" s="116"/>
      <c r="D1627" s="116"/>
      <c r="E1627" s="116"/>
      <c r="F1627" s="116"/>
      <c r="G1627" s="116"/>
      <c r="H1627" s="116"/>
      <c r="I1627" s="116"/>
      <c r="J1627" s="116"/>
      <c r="K1627" s="207"/>
      <c r="L1627" s="116"/>
      <c r="M1627" s="116"/>
      <c r="N1627" s="116"/>
      <c r="O1627" s="116"/>
      <c r="P1627" s="116"/>
      <c r="Q1627" s="116"/>
      <c r="R1627" s="116"/>
      <c r="S1627" s="116"/>
      <c r="T1627" s="116"/>
      <c r="U1627" s="116"/>
      <c r="V1627" s="116"/>
      <c r="W1627" s="116"/>
      <c r="X1627" s="116"/>
      <c r="Y1627" s="116"/>
      <c r="Z1627" s="116"/>
    </row>
    <row r="1628" hidden="1">
      <c r="A1628" s="116"/>
      <c r="B1628" s="116"/>
      <c r="C1628" s="116"/>
      <c r="D1628" s="116"/>
      <c r="E1628" s="116"/>
      <c r="F1628" s="116"/>
      <c r="G1628" s="116"/>
      <c r="H1628" s="116"/>
      <c r="I1628" s="116"/>
      <c r="J1628" s="116"/>
      <c r="K1628" s="207"/>
      <c r="L1628" s="116"/>
      <c r="M1628" s="116"/>
      <c r="N1628" s="116"/>
      <c r="O1628" s="116"/>
      <c r="P1628" s="116"/>
      <c r="Q1628" s="116"/>
      <c r="R1628" s="116"/>
      <c r="S1628" s="116"/>
      <c r="T1628" s="116"/>
      <c r="U1628" s="116"/>
      <c r="V1628" s="116"/>
      <c r="W1628" s="116"/>
      <c r="X1628" s="116"/>
      <c r="Y1628" s="116"/>
      <c r="Z1628" s="116"/>
    </row>
    <row r="1629" hidden="1">
      <c r="A1629" s="116"/>
      <c r="B1629" s="116"/>
      <c r="C1629" s="116"/>
      <c r="D1629" s="116"/>
      <c r="E1629" s="116"/>
      <c r="F1629" s="116"/>
      <c r="G1629" s="116"/>
      <c r="H1629" s="116"/>
      <c r="I1629" s="116"/>
      <c r="J1629" s="116"/>
      <c r="K1629" s="207"/>
      <c r="L1629" s="116"/>
      <c r="M1629" s="116"/>
      <c r="N1629" s="116"/>
      <c r="O1629" s="116"/>
      <c r="P1629" s="116"/>
      <c r="Q1629" s="116"/>
      <c r="R1629" s="116"/>
      <c r="S1629" s="116"/>
      <c r="T1629" s="116"/>
      <c r="U1629" s="116"/>
      <c r="V1629" s="116"/>
      <c r="W1629" s="116"/>
      <c r="X1629" s="116"/>
      <c r="Y1629" s="116"/>
      <c r="Z1629" s="116"/>
    </row>
    <row r="1630" hidden="1">
      <c r="A1630" s="116"/>
      <c r="B1630" s="116"/>
      <c r="C1630" s="116"/>
      <c r="D1630" s="116"/>
      <c r="E1630" s="116"/>
      <c r="F1630" s="116"/>
      <c r="G1630" s="116"/>
      <c r="H1630" s="116"/>
      <c r="I1630" s="116"/>
      <c r="J1630" s="116"/>
      <c r="K1630" s="207"/>
      <c r="L1630" s="116"/>
      <c r="M1630" s="116"/>
      <c r="N1630" s="116"/>
      <c r="O1630" s="116"/>
      <c r="P1630" s="116"/>
      <c r="Q1630" s="116"/>
      <c r="R1630" s="116"/>
      <c r="S1630" s="116"/>
      <c r="T1630" s="116"/>
      <c r="U1630" s="116"/>
      <c r="V1630" s="116"/>
      <c r="W1630" s="116"/>
      <c r="X1630" s="116"/>
      <c r="Y1630" s="116"/>
      <c r="Z1630" s="116"/>
    </row>
    <row r="1631" hidden="1">
      <c r="A1631" s="116"/>
      <c r="B1631" s="116"/>
      <c r="C1631" s="116"/>
      <c r="D1631" s="116"/>
      <c r="E1631" s="116"/>
      <c r="F1631" s="116"/>
      <c r="G1631" s="116"/>
      <c r="H1631" s="116"/>
      <c r="I1631" s="116"/>
      <c r="J1631" s="116"/>
      <c r="K1631" s="207"/>
      <c r="L1631" s="116"/>
      <c r="M1631" s="116"/>
      <c r="N1631" s="116"/>
      <c r="O1631" s="116"/>
      <c r="P1631" s="116"/>
      <c r="Q1631" s="116"/>
      <c r="R1631" s="116"/>
      <c r="S1631" s="116"/>
      <c r="T1631" s="116"/>
      <c r="U1631" s="116"/>
      <c r="V1631" s="116"/>
      <c r="W1631" s="116"/>
      <c r="X1631" s="116"/>
      <c r="Y1631" s="116"/>
      <c r="Z1631" s="116"/>
    </row>
    <row r="1632" hidden="1">
      <c r="A1632" s="116"/>
      <c r="B1632" s="116"/>
      <c r="C1632" s="116"/>
      <c r="D1632" s="116"/>
      <c r="E1632" s="116"/>
      <c r="F1632" s="116"/>
      <c r="G1632" s="116"/>
      <c r="H1632" s="116"/>
      <c r="I1632" s="116"/>
      <c r="J1632" s="116"/>
      <c r="K1632" s="207"/>
      <c r="L1632" s="116"/>
      <c r="M1632" s="116"/>
      <c r="N1632" s="116"/>
      <c r="O1632" s="116"/>
      <c r="P1632" s="116"/>
      <c r="Q1632" s="116"/>
      <c r="R1632" s="116"/>
      <c r="S1632" s="116"/>
      <c r="T1632" s="116"/>
      <c r="U1632" s="116"/>
      <c r="V1632" s="116"/>
      <c r="W1632" s="116"/>
      <c r="X1632" s="116"/>
      <c r="Y1632" s="116"/>
      <c r="Z1632" s="116"/>
    </row>
    <row r="1633" hidden="1">
      <c r="A1633" s="116"/>
      <c r="B1633" s="116"/>
      <c r="C1633" s="116"/>
      <c r="D1633" s="116"/>
      <c r="E1633" s="116"/>
      <c r="F1633" s="116"/>
      <c r="G1633" s="116"/>
      <c r="H1633" s="116"/>
      <c r="I1633" s="116"/>
      <c r="J1633" s="116"/>
      <c r="K1633" s="207"/>
      <c r="L1633" s="116"/>
      <c r="M1633" s="116"/>
      <c r="N1633" s="116"/>
      <c r="O1633" s="116"/>
      <c r="P1633" s="116"/>
      <c r="Q1633" s="116"/>
      <c r="R1633" s="116"/>
      <c r="S1633" s="116"/>
      <c r="T1633" s="116"/>
      <c r="U1633" s="116"/>
      <c r="V1633" s="116"/>
      <c r="W1633" s="116"/>
      <c r="X1633" s="116"/>
      <c r="Y1633" s="116"/>
      <c r="Z1633" s="116"/>
    </row>
    <row r="1634" hidden="1">
      <c r="A1634" s="116"/>
      <c r="B1634" s="116"/>
      <c r="C1634" s="116"/>
      <c r="D1634" s="116"/>
      <c r="E1634" s="116"/>
      <c r="F1634" s="116"/>
      <c r="G1634" s="116"/>
      <c r="H1634" s="116"/>
      <c r="I1634" s="116"/>
      <c r="J1634" s="116"/>
      <c r="K1634" s="207"/>
      <c r="L1634" s="116"/>
      <c r="M1634" s="116"/>
      <c r="N1634" s="116"/>
      <c r="O1634" s="116"/>
      <c r="P1634" s="116"/>
      <c r="Q1634" s="116"/>
      <c r="R1634" s="116"/>
      <c r="S1634" s="116"/>
      <c r="T1634" s="116"/>
      <c r="U1634" s="116"/>
      <c r="V1634" s="116"/>
      <c r="W1634" s="116"/>
      <c r="X1634" s="116"/>
      <c r="Y1634" s="116"/>
      <c r="Z1634" s="116"/>
    </row>
    <row r="1635" hidden="1">
      <c r="A1635" s="116"/>
      <c r="B1635" s="116"/>
      <c r="C1635" s="116"/>
      <c r="D1635" s="116"/>
      <c r="E1635" s="116"/>
      <c r="F1635" s="116"/>
      <c r="G1635" s="116"/>
      <c r="H1635" s="116"/>
      <c r="I1635" s="116"/>
      <c r="J1635" s="116"/>
      <c r="K1635" s="207"/>
      <c r="L1635" s="116"/>
      <c r="M1635" s="116"/>
      <c r="N1635" s="116"/>
      <c r="O1635" s="116"/>
      <c r="P1635" s="116"/>
      <c r="Q1635" s="116"/>
      <c r="R1635" s="116"/>
      <c r="S1635" s="116"/>
      <c r="T1635" s="116"/>
      <c r="U1635" s="116"/>
      <c r="V1635" s="116"/>
      <c r="W1635" s="116"/>
      <c r="X1635" s="116"/>
      <c r="Y1635" s="116"/>
      <c r="Z1635" s="116"/>
    </row>
    <row r="1636" hidden="1">
      <c r="A1636" s="116"/>
      <c r="B1636" s="116"/>
      <c r="C1636" s="116"/>
      <c r="D1636" s="116"/>
      <c r="E1636" s="116"/>
      <c r="F1636" s="116"/>
      <c r="G1636" s="116"/>
      <c r="H1636" s="116"/>
      <c r="I1636" s="116"/>
      <c r="J1636" s="116"/>
      <c r="K1636" s="207"/>
      <c r="L1636" s="116"/>
      <c r="M1636" s="116"/>
      <c r="N1636" s="116"/>
      <c r="O1636" s="116"/>
      <c r="P1636" s="116"/>
      <c r="Q1636" s="116"/>
      <c r="R1636" s="116"/>
      <c r="S1636" s="116"/>
      <c r="T1636" s="116"/>
      <c r="U1636" s="116"/>
      <c r="V1636" s="116"/>
      <c r="W1636" s="116"/>
      <c r="X1636" s="116"/>
      <c r="Y1636" s="116"/>
      <c r="Z1636" s="116"/>
    </row>
    <row r="1637" hidden="1">
      <c r="A1637" s="116"/>
      <c r="B1637" s="116"/>
      <c r="C1637" s="116"/>
      <c r="D1637" s="116"/>
      <c r="E1637" s="116"/>
      <c r="F1637" s="116"/>
      <c r="G1637" s="116"/>
      <c r="H1637" s="116"/>
      <c r="I1637" s="116"/>
      <c r="J1637" s="116"/>
      <c r="K1637" s="207"/>
      <c r="L1637" s="116"/>
      <c r="M1637" s="116"/>
      <c r="N1637" s="116"/>
      <c r="O1637" s="116"/>
      <c r="P1637" s="116"/>
      <c r="Q1637" s="116"/>
      <c r="R1637" s="116"/>
      <c r="S1637" s="116"/>
      <c r="T1637" s="116"/>
      <c r="U1637" s="116"/>
      <c r="V1637" s="116"/>
      <c r="W1637" s="116"/>
      <c r="X1637" s="116"/>
      <c r="Y1637" s="116"/>
      <c r="Z1637" s="116"/>
    </row>
    <row r="1638" hidden="1">
      <c r="A1638" s="116"/>
      <c r="B1638" s="116"/>
      <c r="C1638" s="116"/>
      <c r="D1638" s="116"/>
      <c r="E1638" s="116"/>
      <c r="F1638" s="116"/>
      <c r="G1638" s="116"/>
      <c r="H1638" s="116"/>
      <c r="I1638" s="116"/>
      <c r="J1638" s="116"/>
      <c r="K1638" s="207"/>
      <c r="L1638" s="116"/>
      <c r="M1638" s="116"/>
      <c r="N1638" s="116"/>
      <c r="O1638" s="116"/>
      <c r="P1638" s="116"/>
      <c r="Q1638" s="116"/>
      <c r="R1638" s="116"/>
      <c r="S1638" s="116"/>
      <c r="T1638" s="116"/>
      <c r="U1638" s="116"/>
      <c r="V1638" s="116"/>
      <c r="W1638" s="116"/>
      <c r="X1638" s="116"/>
      <c r="Y1638" s="116"/>
      <c r="Z1638" s="116"/>
    </row>
    <row r="1639" hidden="1">
      <c r="A1639" s="116"/>
      <c r="B1639" s="116"/>
      <c r="C1639" s="116"/>
      <c r="D1639" s="116"/>
      <c r="E1639" s="116"/>
      <c r="F1639" s="116"/>
      <c r="G1639" s="116"/>
      <c r="H1639" s="116"/>
      <c r="I1639" s="116"/>
      <c r="J1639" s="116"/>
      <c r="K1639" s="207"/>
      <c r="L1639" s="116"/>
      <c r="M1639" s="116"/>
      <c r="N1639" s="116"/>
      <c r="O1639" s="116"/>
      <c r="P1639" s="116"/>
      <c r="Q1639" s="116"/>
      <c r="R1639" s="116"/>
      <c r="S1639" s="116"/>
      <c r="T1639" s="116"/>
      <c r="U1639" s="116"/>
      <c r="V1639" s="116"/>
      <c r="W1639" s="116"/>
      <c r="X1639" s="116"/>
      <c r="Y1639" s="116"/>
      <c r="Z1639" s="116"/>
    </row>
    <row r="1640" hidden="1">
      <c r="A1640" s="116"/>
      <c r="B1640" s="116"/>
      <c r="C1640" s="116"/>
      <c r="D1640" s="116"/>
      <c r="E1640" s="116"/>
      <c r="F1640" s="116"/>
      <c r="G1640" s="116"/>
      <c r="H1640" s="116"/>
      <c r="I1640" s="116"/>
      <c r="J1640" s="116"/>
      <c r="K1640" s="207"/>
      <c r="L1640" s="116"/>
      <c r="M1640" s="116"/>
      <c r="N1640" s="116"/>
      <c r="O1640" s="116"/>
      <c r="P1640" s="116"/>
      <c r="Q1640" s="116"/>
      <c r="R1640" s="116"/>
      <c r="S1640" s="116"/>
      <c r="T1640" s="116"/>
      <c r="U1640" s="116"/>
      <c r="V1640" s="116"/>
      <c r="W1640" s="116"/>
      <c r="X1640" s="116"/>
      <c r="Y1640" s="116"/>
      <c r="Z1640" s="116"/>
    </row>
    <row r="1641" hidden="1">
      <c r="A1641" s="116"/>
      <c r="B1641" s="116"/>
      <c r="C1641" s="116"/>
      <c r="D1641" s="116"/>
      <c r="E1641" s="116"/>
      <c r="F1641" s="116"/>
      <c r="G1641" s="116"/>
      <c r="H1641" s="116"/>
      <c r="I1641" s="116"/>
      <c r="J1641" s="116"/>
      <c r="K1641" s="207"/>
      <c r="L1641" s="116"/>
      <c r="M1641" s="116"/>
      <c r="N1641" s="116"/>
      <c r="O1641" s="116"/>
      <c r="P1641" s="116"/>
      <c r="Q1641" s="116"/>
      <c r="R1641" s="116"/>
      <c r="S1641" s="116"/>
      <c r="T1641" s="116"/>
      <c r="U1641" s="116"/>
      <c r="V1641" s="116"/>
      <c r="W1641" s="116"/>
      <c r="X1641" s="116"/>
      <c r="Y1641" s="116"/>
      <c r="Z1641" s="116"/>
    </row>
    <row r="1642" hidden="1">
      <c r="A1642" s="116"/>
      <c r="B1642" s="116"/>
      <c r="C1642" s="116"/>
      <c r="D1642" s="116"/>
      <c r="E1642" s="116"/>
      <c r="F1642" s="116"/>
      <c r="G1642" s="116"/>
      <c r="H1642" s="116"/>
      <c r="I1642" s="116"/>
      <c r="J1642" s="116"/>
      <c r="K1642" s="207"/>
      <c r="L1642" s="116"/>
      <c r="M1642" s="116"/>
      <c r="N1642" s="116"/>
      <c r="O1642" s="116"/>
      <c r="P1642" s="116"/>
      <c r="Q1642" s="116"/>
      <c r="R1642" s="116"/>
      <c r="S1642" s="116"/>
      <c r="T1642" s="116"/>
      <c r="U1642" s="116"/>
      <c r="V1642" s="116"/>
      <c r="W1642" s="116"/>
      <c r="X1642" s="116"/>
      <c r="Y1642" s="116"/>
      <c r="Z1642" s="116"/>
    </row>
    <row r="1643" hidden="1">
      <c r="A1643" s="116"/>
      <c r="B1643" s="116"/>
      <c r="C1643" s="116"/>
      <c r="D1643" s="116"/>
      <c r="E1643" s="116"/>
      <c r="F1643" s="116"/>
      <c r="G1643" s="116"/>
      <c r="H1643" s="116"/>
      <c r="I1643" s="116"/>
      <c r="J1643" s="116"/>
      <c r="K1643" s="207"/>
      <c r="L1643" s="116"/>
      <c r="M1643" s="116"/>
      <c r="N1643" s="116"/>
      <c r="O1643" s="116"/>
      <c r="P1643" s="116"/>
      <c r="Q1643" s="116"/>
      <c r="R1643" s="116"/>
      <c r="S1643" s="116"/>
      <c r="T1643" s="116"/>
      <c r="U1643" s="116"/>
      <c r="V1643" s="116"/>
      <c r="W1643" s="116"/>
      <c r="X1643" s="116"/>
      <c r="Y1643" s="116"/>
      <c r="Z1643" s="116"/>
    </row>
    <row r="1644" hidden="1">
      <c r="A1644" s="116"/>
      <c r="B1644" s="116"/>
      <c r="C1644" s="116"/>
      <c r="D1644" s="116"/>
      <c r="E1644" s="116"/>
      <c r="F1644" s="116"/>
      <c r="G1644" s="116"/>
      <c r="H1644" s="116"/>
      <c r="I1644" s="116"/>
      <c r="J1644" s="116"/>
      <c r="K1644" s="207"/>
      <c r="L1644" s="116"/>
      <c r="M1644" s="116"/>
      <c r="N1644" s="116"/>
      <c r="O1644" s="116"/>
      <c r="P1644" s="116"/>
      <c r="Q1644" s="116"/>
      <c r="R1644" s="116"/>
      <c r="S1644" s="116"/>
      <c r="T1644" s="116"/>
      <c r="U1644" s="116"/>
      <c r="V1644" s="116"/>
      <c r="W1644" s="116"/>
      <c r="X1644" s="116"/>
      <c r="Y1644" s="116"/>
      <c r="Z1644" s="116"/>
    </row>
    <row r="1645" hidden="1">
      <c r="A1645" s="116"/>
      <c r="B1645" s="116"/>
      <c r="C1645" s="116"/>
      <c r="D1645" s="116"/>
      <c r="E1645" s="116"/>
      <c r="F1645" s="116"/>
      <c r="G1645" s="116"/>
      <c r="H1645" s="116"/>
      <c r="I1645" s="116"/>
      <c r="J1645" s="116"/>
      <c r="K1645" s="207"/>
      <c r="L1645" s="116"/>
      <c r="M1645" s="116"/>
      <c r="N1645" s="116"/>
      <c r="O1645" s="116"/>
      <c r="P1645" s="116"/>
      <c r="Q1645" s="116"/>
      <c r="R1645" s="116"/>
      <c r="S1645" s="116"/>
      <c r="T1645" s="116"/>
      <c r="U1645" s="116"/>
      <c r="V1645" s="116"/>
      <c r="W1645" s="116"/>
      <c r="X1645" s="116"/>
      <c r="Y1645" s="116"/>
      <c r="Z1645" s="116"/>
    </row>
    <row r="1646" hidden="1">
      <c r="A1646" s="116"/>
      <c r="B1646" s="116"/>
      <c r="C1646" s="116"/>
      <c r="D1646" s="116"/>
      <c r="E1646" s="116"/>
      <c r="F1646" s="116"/>
      <c r="G1646" s="116"/>
      <c r="H1646" s="116"/>
      <c r="I1646" s="116"/>
      <c r="J1646" s="116"/>
      <c r="K1646" s="207"/>
      <c r="L1646" s="116"/>
      <c r="M1646" s="116"/>
      <c r="N1646" s="116"/>
      <c r="O1646" s="116"/>
      <c r="P1646" s="116"/>
      <c r="Q1646" s="116"/>
      <c r="R1646" s="116"/>
      <c r="S1646" s="116"/>
      <c r="T1646" s="116"/>
      <c r="U1646" s="116"/>
      <c r="V1646" s="116"/>
      <c r="W1646" s="116"/>
      <c r="X1646" s="116"/>
      <c r="Y1646" s="116"/>
      <c r="Z1646" s="116"/>
    </row>
    <row r="1647" hidden="1">
      <c r="A1647" s="116"/>
      <c r="B1647" s="116"/>
      <c r="C1647" s="116"/>
      <c r="D1647" s="116"/>
      <c r="E1647" s="116"/>
      <c r="F1647" s="116"/>
      <c r="G1647" s="116"/>
      <c r="H1647" s="116"/>
      <c r="I1647" s="116"/>
      <c r="J1647" s="116"/>
      <c r="K1647" s="207"/>
      <c r="L1647" s="116"/>
      <c r="M1647" s="116"/>
      <c r="N1647" s="116"/>
      <c r="O1647" s="116"/>
      <c r="P1647" s="116"/>
      <c r="Q1647" s="116"/>
      <c r="R1647" s="116"/>
      <c r="S1647" s="116"/>
      <c r="T1647" s="116"/>
      <c r="U1647" s="116"/>
      <c r="V1647" s="116"/>
      <c r="W1647" s="116"/>
      <c r="X1647" s="116"/>
      <c r="Y1647" s="116"/>
      <c r="Z1647" s="116"/>
    </row>
    <row r="1648" hidden="1">
      <c r="A1648" s="116"/>
      <c r="B1648" s="116"/>
      <c r="C1648" s="116"/>
      <c r="D1648" s="116"/>
      <c r="E1648" s="116"/>
      <c r="F1648" s="116"/>
      <c r="G1648" s="116"/>
      <c r="H1648" s="116"/>
      <c r="I1648" s="116"/>
      <c r="J1648" s="116"/>
      <c r="K1648" s="207"/>
      <c r="L1648" s="116"/>
      <c r="M1648" s="116"/>
      <c r="N1648" s="116"/>
      <c r="O1648" s="116"/>
      <c r="P1648" s="116"/>
      <c r="Q1648" s="116"/>
      <c r="R1648" s="116"/>
      <c r="S1648" s="116"/>
      <c r="T1648" s="116"/>
      <c r="U1648" s="116"/>
      <c r="V1648" s="116"/>
      <c r="W1648" s="116"/>
      <c r="X1648" s="116"/>
      <c r="Y1648" s="116"/>
      <c r="Z1648" s="116"/>
    </row>
    <row r="1649" hidden="1">
      <c r="A1649" s="116"/>
      <c r="B1649" s="116"/>
      <c r="C1649" s="116"/>
      <c r="D1649" s="116"/>
      <c r="E1649" s="116"/>
      <c r="F1649" s="116"/>
      <c r="G1649" s="116"/>
      <c r="H1649" s="116"/>
      <c r="I1649" s="116"/>
      <c r="J1649" s="116"/>
      <c r="K1649" s="207"/>
      <c r="L1649" s="116"/>
      <c r="M1649" s="116"/>
      <c r="N1649" s="116"/>
      <c r="O1649" s="116"/>
      <c r="P1649" s="116"/>
      <c r="Q1649" s="116"/>
      <c r="R1649" s="116"/>
      <c r="S1649" s="116"/>
      <c r="T1649" s="116"/>
      <c r="U1649" s="116"/>
      <c r="V1649" s="116"/>
      <c r="W1649" s="116"/>
      <c r="X1649" s="116"/>
      <c r="Y1649" s="116"/>
      <c r="Z1649" s="116"/>
    </row>
    <row r="1650" hidden="1">
      <c r="A1650" s="116"/>
      <c r="B1650" s="116"/>
      <c r="C1650" s="116"/>
      <c r="D1650" s="116"/>
      <c r="E1650" s="116"/>
      <c r="F1650" s="116"/>
      <c r="G1650" s="116"/>
      <c r="H1650" s="116"/>
      <c r="I1650" s="116"/>
      <c r="J1650" s="116"/>
      <c r="K1650" s="207"/>
      <c r="L1650" s="116"/>
      <c r="M1650" s="116"/>
      <c r="N1650" s="116"/>
      <c r="O1650" s="116"/>
      <c r="P1650" s="116"/>
      <c r="Q1650" s="116"/>
      <c r="R1650" s="116"/>
      <c r="S1650" s="116"/>
      <c r="T1650" s="116"/>
      <c r="U1650" s="116"/>
      <c r="V1650" s="116"/>
      <c r="W1650" s="116"/>
      <c r="X1650" s="116"/>
      <c r="Y1650" s="116"/>
      <c r="Z1650" s="116"/>
    </row>
    <row r="1651" hidden="1">
      <c r="A1651" s="116"/>
      <c r="B1651" s="116"/>
      <c r="C1651" s="116"/>
      <c r="D1651" s="116"/>
      <c r="E1651" s="116"/>
      <c r="F1651" s="116"/>
      <c r="G1651" s="116"/>
      <c r="H1651" s="116"/>
      <c r="I1651" s="116"/>
      <c r="J1651" s="116"/>
      <c r="K1651" s="207"/>
      <c r="L1651" s="116"/>
      <c r="M1651" s="116"/>
      <c r="N1651" s="116"/>
      <c r="O1651" s="116"/>
      <c r="P1651" s="116"/>
      <c r="Q1651" s="116"/>
      <c r="R1651" s="116"/>
      <c r="S1651" s="116"/>
      <c r="T1651" s="116"/>
      <c r="U1651" s="116"/>
      <c r="V1651" s="116"/>
      <c r="W1651" s="116"/>
      <c r="X1651" s="116"/>
      <c r="Y1651" s="116"/>
      <c r="Z1651" s="116"/>
    </row>
    <row r="1652" hidden="1">
      <c r="A1652" s="116"/>
      <c r="B1652" s="116"/>
      <c r="C1652" s="116"/>
      <c r="D1652" s="116"/>
      <c r="E1652" s="116"/>
      <c r="F1652" s="116"/>
      <c r="G1652" s="116"/>
      <c r="H1652" s="116"/>
      <c r="I1652" s="116"/>
      <c r="J1652" s="116"/>
      <c r="K1652" s="207"/>
      <c r="L1652" s="116"/>
      <c r="M1652" s="116"/>
      <c r="N1652" s="116"/>
      <c r="O1652" s="116"/>
      <c r="P1652" s="116"/>
      <c r="Q1652" s="116"/>
      <c r="R1652" s="116"/>
      <c r="S1652" s="116"/>
      <c r="T1652" s="116"/>
      <c r="U1652" s="116"/>
      <c r="V1652" s="116"/>
      <c r="W1652" s="116"/>
      <c r="X1652" s="116"/>
      <c r="Y1652" s="116"/>
      <c r="Z1652" s="116"/>
    </row>
    <row r="1653" hidden="1">
      <c r="A1653" s="116"/>
      <c r="B1653" s="116"/>
      <c r="C1653" s="116"/>
      <c r="D1653" s="116"/>
      <c r="E1653" s="116"/>
      <c r="F1653" s="116"/>
      <c r="G1653" s="116"/>
      <c r="H1653" s="116"/>
      <c r="I1653" s="116"/>
      <c r="J1653" s="116"/>
      <c r="K1653" s="207"/>
      <c r="L1653" s="116"/>
      <c r="M1653" s="116"/>
      <c r="N1653" s="116"/>
      <c r="O1653" s="116"/>
      <c r="P1653" s="116"/>
      <c r="Q1653" s="116"/>
      <c r="R1653" s="116"/>
      <c r="S1653" s="116"/>
      <c r="T1653" s="116"/>
      <c r="U1653" s="116"/>
      <c r="V1653" s="116"/>
      <c r="W1653" s="116"/>
      <c r="X1653" s="116"/>
      <c r="Y1653" s="116"/>
      <c r="Z1653" s="116"/>
    </row>
    <row r="1654" hidden="1">
      <c r="A1654" s="116"/>
      <c r="B1654" s="116"/>
      <c r="C1654" s="116"/>
      <c r="D1654" s="116"/>
      <c r="E1654" s="116"/>
      <c r="F1654" s="116"/>
      <c r="G1654" s="116"/>
      <c r="H1654" s="116"/>
      <c r="I1654" s="116"/>
      <c r="J1654" s="116"/>
      <c r="K1654" s="207"/>
      <c r="L1654" s="116"/>
      <c r="M1654" s="116"/>
      <c r="N1654" s="116"/>
      <c r="O1654" s="116"/>
      <c r="P1654" s="116"/>
      <c r="Q1654" s="116"/>
      <c r="R1654" s="116"/>
      <c r="S1654" s="116"/>
      <c r="T1654" s="116"/>
      <c r="U1654" s="116"/>
      <c r="V1654" s="116"/>
      <c r="W1654" s="116"/>
      <c r="X1654" s="116"/>
      <c r="Y1654" s="116"/>
      <c r="Z1654" s="116"/>
    </row>
    <row r="1655" hidden="1">
      <c r="A1655" s="116"/>
      <c r="B1655" s="116"/>
      <c r="C1655" s="116"/>
      <c r="D1655" s="116"/>
      <c r="E1655" s="116"/>
      <c r="F1655" s="116"/>
      <c r="G1655" s="116"/>
      <c r="H1655" s="116"/>
      <c r="I1655" s="116"/>
      <c r="J1655" s="116"/>
      <c r="K1655" s="207"/>
      <c r="L1655" s="116"/>
      <c r="M1655" s="116"/>
      <c r="N1655" s="116"/>
      <c r="O1655" s="116"/>
      <c r="P1655" s="116"/>
      <c r="Q1655" s="116"/>
      <c r="R1655" s="116"/>
      <c r="S1655" s="116"/>
      <c r="T1655" s="116"/>
      <c r="U1655" s="116"/>
      <c r="V1655" s="116"/>
      <c r="W1655" s="116"/>
      <c r="X1655" s="116"/>
      <c r="Y1655" s="116"/>
      <c r="Z1655" s="116"/>
    </row>
    <row r="1656" hidden="1">
      <c r="A1656" s="116"/>
      <c r="B1656" s="116"/>
      <c r="C1656" s="116"/>
      <c r="D1656" s="116"/>
      <c r="E1656" s="116"/>
      <c r="F1656" s="116"/>
      <c r="G1656" s="116"/>
      <c r="H1656" s="116"/>
      <c r="I1656" s="116"/>
      <c r="J1656" s="116"/>
      <c r="K1656" s="207"/>
      <c r="L1656" s="116"/>
      <c r="M1656" s="116"/>
      <c r="N1656" s="116"/>
      <c r="O1656" s="116"/>
      <c r="P1656" s="116"/>
      <c r="Q1656" s="116"/>
      <c r="R1656" s="116"/>
      <c r="S1656" s="116"/>
      <c r="T1656" s="116"/>
      <c r="U1656" s="116"/>
      <c r="V1656" s="116"/>
      <c r="W1656" s="116"/>
      <c r="X1656" s="116"/>
      <c r="Y1656" s="116"/>
      <c r="Z1656" s="116"/>
    </row>
    <row r="1657" hidden="1">
      <c r="A1657" s="116"/>
      <c r="B1657" s="116"/>
      <c r="C1657" s="116"/>
      <c r="D1657" s="116"/>
      <c r="E1657" s="116"/>
      <c r="F1657" s="116"/>
      <c r="G1657" s="116"/>
      <c r="H1657" s="116"/>
      <c r="I1657" s="116"/>
      <c r="J1657" s="116"/>
      <c r="K1657" s="207"/>
      <c r="L1657" s="116"/>
      <c r="M1657" s="116"/>
      <c r="N1657" s="116"/>
      <c r="O1657" s="116"/>
      <c r="P1657" s="116"/>
      <c r="Q1657" s="116"/>
      <c r="R1657" s="116"/>
      <c r="S1657" s="116"/>
      <c r="T1657" s="116"/>
      <c r="U1657" s="116"/>
      <c r="V1657" s="116"/>
      <c r="W1657" s="116"/>
      <c r="X1657" s="116"/>
      <c r="Y1657" s="116"/>
      <c r="Z1657" s="116"/>
    </row>
    <row r="1658" hidden="1">
      <c r="A1658" s="116"/>
      <c r="B1658" s="116"/>
      <c r="C1658" s="116"/>
      <c r="D1658" s="116"/>
      <c r="E1658" s="116"/>
      <c r="F1658" s="116"/>
      <c r="G1658" s="116"/>
      <c r="H1658" s="116"/>
      <c r="I1658" s="116"/>
      <c r="J1658" s="116"/>
      <c r="K1658" s="207"/>
      <c r="L1658" s="116"/>
      <c r="M1658" s="116"/>
      <c r="N1658" s="116"/>
      <c r="O1658" s="116"/>
      <c r="P1658" s="116"/>
      <c r="Q1658" s="116"/>
      <c r="R1658" s="116"/>
      <c r="S1658" s="116"/>
      <c r="T1658" s="116"/>
      <c r="U1658" s="116"/>
      <c r="V1658" s="116"/>
      <c r="W1658" s="116"/>
      <c r="X1658" s="116"/>
      <c r="Y1658" s="116"/>
      <c r="Z1658" s="116"/>
    </row>
    <row r="1659" hidden="1">
      <c r="A1659" s="116"/>
      <c r="B1659" s="116"/>
      <c r="C1659" s="116"/>
      <c r="D1659" s="116"/>
      <c r="E1659" s="116"/>
      <c r="F1659" s="116"/>
      <c r="G1659" s="116"/>
      <c r="H1659" s="116"/>
      <c r="I1659" s="116"/>
      <c r="J1659" s="116"/>
      <c r="K1659" s="207"/>
      <c r="L1659" s="116"/>
      <c r="M1659" s="116"/>
      <c r="N1659" s="116"/>
      <c r="O1659" s="116"/>
      <c r="P1659" s="116"/>
      <c r="Q1659" s="116"/>
      <c r="R1659" s="116"/>
      <c r="S1659" s="116"/>
      <c r="T1659" s="116"/>
      <c r="U1659" s="116"/>
      <c r="V1659" s="116"/>
      <c r="W1659" s="116"/>
      <c r="X1659" s="116"/>
      <c r="Y1659" s="116"/>
      <c r="Z1659" s="116"/>
    </row>
    <row r="1660" hidden="1">
      <c r="A1660" s="116"/>
      <c r="B1660" s="116"/>
      <c r="C1660" s="116"/>
      <c r="D1660" s="116"/>
      <c r="E1660" s="116"/>
      <c r="F1660" s="116"/>
      <c r="G1660" s="116"/>
      <c r="H1660" s="116"/>
      <c r="I1660" s="116"/>
      <c r="J1660" s="116"/>
      <c r="K1660" s="207"/>
      <c r="L1660" s="116"/>
      <c r="M1660" s="116"/>
      <c r="N1660" s="116"/>
      <c r="O1660" s="116"/>
      <c r="P1660" s="116"/>
      <c r="Q1660" s="116"/>
      <c r="R1660" s="116"/>
      <c r="S1660" s="116"/>
      <c r="T1660" s="116"/>
      <c r="U1660" s="116"/>
      <c r="V1660" s="116"/>
      <c r="W1660" s="116"/>
      <c r="X1660" s="116"/>
      <c r="Y1660" s="116"/>
      <c r="Z1660" s="116"/>
    </row>
    <row r="1661" hidden="1">
      <c r="A1661" s="116"/>
      <c r="B1661" s="116"/>
      <c r="C1661" s="116"/>
      <c r="D1661" s="116"/>
      <c r="E1661" s="116"/>
      <c r="F1661" s="116"/>
      <c r="G1661" s="116"/>
      <c r="H1661" s="116"/>
      <c r="I1661" s="116"/>
      <c r="J1661" s="116"/>
      <c r="K1661" s="207"/>
      <c r="L1661" s="116"/>
      <c r="M1661" s="116"/>
      <c r="N1661" s="116"/>
      <c r="O1661" s="116"/>
      <c r="P1661" s="116"/>
      <c r="Q1661" s="116"/>
      <c r="R1661" s="116"/>
      <c r="S1661" s="116"/>
      <c r="T1661" s="116"/>
      <c r="U1661" s="116"/>
      <c r="V1661" s="116"/>
      <c r="W1661" s="116"/>
      <c r="X1661" s="116"/>
      <c r="Y1661" s="116"/>
      <c r="Z1661" s="116"/>
    </row>
    <row r="1662" hidden="1">
      <c r="A1662" s="116"/>
      <c r="B1662" s="116"/>
      <c r="C1662" s="116"/>
      <c r="D1662" s="116"/>
      <c r="E1662" s="116"/>
      <c r="F1662" s="116"/>
      <c r="G1662" s="116"/>
      <c r="H1662" s="116"/>
      <c r="I1662" s="116"/>
      <c r="J1662" s="116"/>
      <c r="K1662" s="207"/>
      <c r="L1662" s="116"/>
      <c r="M1662" s="116"/>
      <c r="N1662" s="116"/>
      <c r="O1662" s="116"/>
      <c r="P1662" s="116"/>
      <c r="Q1662" s="116"/>
      <c r="R1662" s="116"/>
      <c r="S1662" s="116"/>
      <c r="T1662" s="116"/>
      <c r="U1662" s="116"/>
      <c r="V1662" s="116"/>
      <c r="W1662" s="116"/>
      <c r="X1662" s="116"/>
      <c r="Y1662" s="116"/>
      <c r="Z1662" s="116"/>
    </row>
    <row r="1663" hidden="1">
      <c r="A1663" s="116"/>
      <c r="B1663" s="116"/>
      <c r="C1663" s="116"/>
      <c r="D1663" s="116"/>
      <c r="E1663" s="116"/>
      <c r="F1663" s="116"/>
      <c r="G1663" s="116"/>
      <c r="H1663" s="116"/>
      <c r="I1663" s="116"/>
      <c r="J1663" s="116"/>
      <c r="K1663" s="207"/>
      <c r="L1663" s="116"/>
      <c r="M1663" s="116"/>
      <c r="N1663" s="116"/>
      <c r="O1663" s="116"/>
      <c r="P1663" s="116"/>
      <c r="Q1663" s="116"/>
      <c r="R1663" s="116"/>
      <c r="S1663" s="116"/>
      <c r="T1663" s="116"/>
      <c r="U1663" s="116"/>
      <c r="V1663" s="116"/>
      <c r="W1663" s="116"/>
      <c r="X1663" s="116"/>
      <c r="Y1663" s="116"/>
      <c r="Z1663" s="116"/>
    </row>
    <row r="1664" hidden="1">
      <c r="A1664" s="116"/>
      <c r="B1664" s="116"/>
      <c r="C1664" s="116"/>
      <c r="D1664" s="116"/>
      <c r="E1664" s="116"/>
      <c r="F1664" s="116"/>
      <c r="G1664" s="116"/>
      <c r="H1664" s="116"/>
      <c r="I1664" s="116"/>
      <c r="J1664" s="116"/>
      <c r="K1664" s="207"/>
      <c r="L1664" s="116"/>
      <c r="M1664" s="116"/>
      <c r="N1664" s="116"/>
      <c r="O1664" s="116"/>
      <c r="P1664" s="116"/>
      <c r="Q1664" s="116"/>
      <c r="R1664" s="116"/>
      <c r="S1664" s="116"/>
      <c r="T1664" s="116"/>
      <c r="U1664" s="116"/>
      <c r="V1664" s="116"/>
      <c r="W1664" s="116"/>
      <c r="X1664" s="116"/>
      <c r="Y1664" s="116"/>
      <c r="Z1664" s="116"/>
    </row>
    <row r="1665" hidden="1">
      <c r="A1665" s="116"/>
      <c r="B1665" s="116"/>
      <c r="C1665" s="116"/>
      <c r="D1665" s="116"/>
      <c r="E1665" s="116"/>
      <c r="F1665" s="116"/>
      <c r="G1665" s="116"/>
      <c r="H1665" s="116"/>
      <c r="I1665" s="116"/>
      <c r="J1665" s="116"/>
      <c r="K1665" s="207"/>
      <c r="L1665" s="116"/>
      <c r="M1665" s="116"/>
      <c r="N1665" s="116"/>
      <c r="O1665" s="116"/>
      <c r="P1665" s="116"/>
      <c r="Q1665" s="116"/>
      <c r="R1665" s="116"/>
      <c r="S1665" s="116"/>
      <c r="T1665" s="116"/>
      <c r="U1665" s="116"/>
      <c r="V1665" s="116"/>
      <c r="W1665" s="116"/>
      <c r="X1665" s="116"/>
      <c r="Y1665" s="116"/>
      <c r="Z1665" s="116"/>
    </row>
    <row r="1666" hidden="1">
      <c r="A1666" s="116"/>
      <c r="B1666" s="116"/>
      <c r="C1666" s="116"/>
      <c r="D1666" s="116"/>
      <c r="E1666" s="116"/>
      <c r="F1666" s="116"/>
      <c r="G1666" s="116"/>
      <c r="H1666" s="116"/>
      <c r="I1666" s="116"/>
      <c r="J1666" s="116"/>
      <c r="K1666" s="207"/>
      <c r="L1666" s="116"/>
      <c r="M1666" s="116"/>
      <c r="N1666" s="116"/>
      <c r="O1666" s="116"/>
      <c r="P1666" s="116"/>
      <c r="Q1666" s="116"/>
      <c r="R1666" s="116"/>
      <c r="S1666" s="116"/>
      <c r="T1666" s="116"/>
      <c r="U1666" s="116"/>
      <c r="V1666" s="116"/>
      <c r="W1666" s="116"/>
      <c r="X1666" s="116"/>
      <c r="Y1666" s="116"/>
      <c r="Z1666" s="116"/>
    </row>
    <row r="1667" hidden="1">
      <c r="A1667" s="116"/>
      <c r="B1667" s="116"/>
      <c r="C1667" s="116"/>
      <c r="D1667" s="116"/>
      <c r="E1667" s="116"/>
      <c r="F1667" s="116"/>
      <c r="G1667" s="116"/>
      <c r="H1667" s="116"/>
      <c r="I1667" s="116"/>
      <c r="J1667" s="116"/>
      <c r="K1667" s="207"/>
      <c r="L1667" s="116"/>
      <c r="M1667" s="116"/>
      <c r="N1667" s="116"/>
      <c r="O1667" s="116"/>
      <c r="P1667" s="116"/>
      <c r="Q1667" s="116"/>
      <c r="R1667" s="116"/>
      <c r="S1667" s="116"/>
      <c r="T1667" s="116"/>
      <c r="U1667" s="116"/>
      <c r="V1667" s="116"/>
      <c r="W1667" s="116"/>
      <c r="X1667" s="116"/>
      <c r="Y1667" s="116"/>
      <c r="Z1667" s="116"/>
    </row>
    <row r="1668" hidden="1">
      <c r="A1668" s="116"/>
      <c r="B1668" s="116"/>
      <c r="C1668" s="116"/>
      <c r="D1668" s="116"/>
      <c r="E1668" s="116"/>
      <c r="F1668" s="116"/>
      <c r="G1668" s="116"/>
      <c r="H1668" s="116"/>
      <c r="I1668" s="116"/>
      <c r="J1668" s="116"/>
      <c r="K1668" s="207"/>
      <c r="L1668" s="116"/>
      <c r="M1668" s="116"/>
      <c r="N1668" s="116"/>
      <c r="O1668" s="116"/>
      <c r="P1668" s="116"/>
      <c r="Q1668" s="116"/>
      <c r="R1668" s="116"/>
      <c r="S1668" s="116"/>
      <c r="T1668" s="116"/>
      <c r="U1668" s="116"/>
      <c r="V1668" s="116"/>
      <c r="W1668" s="116"/>
      <c r="X1668" s="116"/>
      <c r="Y1668" s="116"/>
      <c r="Z1668" s="116"/>
    </row>
    <row r="1669" hidden="1">
      <c r="A1669" s="116"/>
      <c r="B1669" s="116"/>
      <c r="C1669" s="116"/>
      <c r="D1669" s="116"/>
      <c r="E1669" s="116"/>
      <c r="F1669" s="116"/>
      <c r="G1669" s="116"/>
      <c r="H1669" s="116"/>
      <c r="I1669" s="116"/>
      <c r="J1669" s="116"/>
      <c r="K1669" s="207"/>
      <c r="L1669" s="116"/>
      <c r="M1669" s="116"/>
      <c r="N1669" s="116"/>
      <c r="O1669" s="116"/>
      <c r="P1669" s="116"/>
      <c r="Q1669" s="116"/>
      <c r="R1669" s="116"/>
      <c r="S1669" s="116"/>
      <c r="T1669" s="116"/>
      <c r="U1669" s="116"/>
      <c r="V1669" s="116"/>
      <c r="W1669" s="116"/>
      <c r="X1669" s="116"/>
      <c r="Y1669" s="116"/>
      <c r="Z1669" s="116"/>
    </row>
    <row r="1670" hidden="1">
      <c r="A1670" s="116"/>
      <c r="B1670" s="116"/>
      <c r="C1670" s="116"/>
      <c r="D1670" s="116"/>
      <c r="E1670" s="116"/>
      <c r="F1670" s="116"/>
      <c r="G1670" s="116"/>
      <c r="H1670" s="116"/>
      <c r="I1670" s="116"/>
      <c r="J1670" s="116"/>
      <c r="K1670" s="207"/>
      <c r="L1670" s="116"/>
      <c r="M1670" s="116"/>
      <c r="N1670" s="116"/>
      <c r="O1670" s="116"/>
      <c r="P1670" s="116"/>
      <c r="Q1670" s="116"/>
      <c r="R1670" s="116"/>
      <c r="S1670" s="116"/>
      <c r="T1670" s="116"/>
      <c r="U1670" s="116"/>
      <c r="V1670" s="116"/>
      <c r="W1670" s="116"/>
      <c r="X1670" s="116"/>
      <c r="Y1670" s="116"/>
      <c r="Z1670" s="116"/>
    </row>
    <row r="1671" hidden="1">
      <c r="A1671" s="116"/>
      <c r="B1671" s="116"/>
      <c r="C1671" s="116"/>
      <c r="D1671" s="116"/>
      <c r="E1671" s="116"/>
      <c r="F1671" s="116"/>
      <c r="G1671" s="116"/>
      <c r="H1671" s="116"/>
      <c r="I1671" s="116"/>
      <c r="J1671" s="116"/>
      <c r="K1671" s="207"/>
      <c r="L1671" s="116"/>
      <c r="M1671" s="116"/>
      <c r="N1671" s="116"/>
      <c r="O1671" s="116"/>
      <c r="P1671" s="116"/>
      <c r="Q1671" s="116"/>
      <c r="R1671" s="116"/>
      <c r="S1671" s="116"/>
      <c r="T1671" s="116"/>
      <c r="U1671" s="116"/>
      <c r="V1671" s="116"/>
      <c r="W1671" s="116"/>
      <c r="X1671" s="116"/>
      <c r="Y1671" s="116"/>
      <c r="Z1671" s="116"/>
    </row>
    <row r="1672" hidden="1">
      <c r="A1672" s="116"/>
      <c r="B1672" s="116"/>
      <c r="C1672" s="116"/>
      <c r="D1672" s="116"/>
      <c r="E1672" s="116"/>
      <c r="F1672" s="116"/>
      <c r="G1672" s="116"/>
      <c r="H1672" s="116"/>
      <c r="I1672" s="116"/>
      <c r="J1672" s="116"/>
      <c r="K1672" s="207"/>
      <c r="L1672" s="116"/>
      <c r="M1672" s="116"/>
      <c r="N1672" s="116"/>
      <c r="O1672" s="116"/>
      <c r="P1672" s="116"/>
      <c r="Q1672" s="116"/>
      <c r="R1672" s="116"/>
      <c r="S1672" s="116"/>
      <c r="T1672" s="116"/>
      <c r="U1672" s="116"/>
      <c r="V1672" s="116"/>
      <c r="W1672" s="116"/>
      <c r="X1672" s="116"/>
      <c r="Y1672" s="116"/>
      <c r="Z1672" s="116"/>
    </row>
    <row r="1673" hidden="1">
      <c r="A1673" s="116"/>
      <c r="B1673" s="116"/>
      <c r="C1673" s="116"/>
      <c r="D1673" s="116"/>
      <c r="E1673" s="116"/>
      <c r="F1673" s="116"/>
      <c r="G1673" s="116"/>
      <c r="H1673" s="116"/>
      <c r="I1673" s="116"/>
      <c r="J1673" s="116"/>
      <c r="K1673" s="207"/>
      <c r="L1673" s="116"/>
      <c r="M1673" s="116"/>
      <c r="N1673" s="116"/>
      <c r="O1673" s="116"/>
      <c r="P1673" s="116"/>
      <c r="Q1673" s="116"/>
      <c r="R1673" s="116"/>
      <c r="S1673" s="116"/>
      <c r="T1673" s="116"/>
      <c r="U1673" s="116"/>
      <c r="V1673" s="116"/>
      <c r="W1673" s="116"/>
      <c r="X1673" s="116"/>
      <c r="Y1673" s="116"/>
      <c r="Z1673" s="116"/>
    </row>
    <row r="1674" hidden="1">
      <c r="A1674" s="116"/>
      <c r="B1674" s="116"/>
      <c r="C1674" s="116"/>
      <c r="D1674" s="116"/>
      <c r="E1674" s="116"/>
      <c r="F1674" s="116"/>
      <c r="G1674" s="116"/>
      <c r="H1674" s="116"/>
      <c r="I1674" s="116"/>
      <c r="J1674" s="116"/>
      <c r="K1674" s="207"/>
      <c r="L1674" s="116"/>
      <c r="M1674" s="116"/>
      <c r="N1674" s="116"/>
      <c r="O1674" s="116"/>
      <c r="P1674" s="116"/>
      <c r="Q1674" s="116"/>
      <c r="R1674" s="116"/>
      <c r="S1674" s="116"/>
      <c r="T1674" s="116"/>
      <c r="U1674" s="116"/>
      <c r="V1674" s="116"/>
      <c r="W1674" s="116"/>
      <c r="X1674" s="116"/>
      <c r="Y1674" s="116"/>
      <c r="Z1674" s="116"/>
    </row>
    <row r="1675" hidden="1">
      <c r="A1675" s="116"/>
      <c r="B1675" s="116"/>
      <c r="C1675" s="116"/>
      <c r="D1675" s="116"/>
      <c r="E1675" s="116"/>
      <c r="F1675" s="116"/>
      <c r="G1675" s="116"/>
      <c r="H1675" s="116"/>
      <c r="I1675" s="116"/>
      <c r="J1675" s="116"/>
      <c r="K1675" s="207"/>
      <c r="L1675" s="116"/>
      <c r="M1675" s="116"/>
      <c r="N1675" s="116"/>
      <c r="O1675" s="116"/>
      <c r="P1675" s="116"/>
      <c r="Q1675" s="116"/>
      <c r="R1675" s="116"/>
      <c r="S1675" s="116"/>
      <c r="T1675" s="116"/>
      <c r="U1675" s="116"/>
      <c r="V1675" s="116"/>
      <c r="W1675" s="116"/>
      <c r="X1675" s="116"/>
      <c r="Y1675" s="116"/>
      <c r="Z1675" s="116"/>
    </row>
    <row r="1676" hidden="1">
      <c r="A1676" s="116"/>
      <c r="B1676" s="116"/>
      <c r="C1676" s="116"/>
      <c r="D1676" s="116"/>
      <c r="E1676" s="116"/>
      <c r="F1676" s="116"/>
      <c r="G1676" s="116"/>
      <c r="H1676" s="116"/>
      <c r="I1676" s="116"/>
      <c r="J1676" s="116"/>
      <c r="K1676" s="207"/>
      <c r="L1676" s="116"/>
      <c r="M1676" s="116"/>
      <c r="N1676" s="116"/>
      <c r="O1676" s="116"/>
      <c r="P1676" s="116"/>
      <c r="Q1676" s="116"/>
      <c r="R1676" s="116"/>
      <c r="S1676" s="116"/>
      <c r="T1676" s="116"/>
      <c r="U1676" s="116"/>
      <c r="V1676" s="116"/>
      <c r="W1676" s="116"/>
      <c r="X1676" s="116"/>
      <c r="Y1676" s="116"/>
      <c r="Z1676" s="116"/>
    </row>
    <row r="1677" hidden="1">
      <c r="A1677" s="116"/>
      <c r="B1677" s="116"/>
      <c r="C1677" s="116"/>
      <c r="D1677" s="116"/>
      <c r="E1677" s="116"/>
      <c r="F1677" s="116"/>
      <c r="G1677" s="116"/>
      <c r="H1677" s="116"/>
      <c r="I1677" s="116"/>
      <c r="J1677" s="116"/>
      <c r="K1677" s="207"/>
      <c r="L1677" s="116"/>
      <c r="M1677" s="116"/>
      <c r="N1677" s="116"/>
      <c r="O1677" s="116"/>
      <c r="P1677" s="116"/>
      <c r="Q1677" s="116"/>
      <c r="R1677" s="116"/>
      <c r="S1677" s="116"/>
      <c r="T1677" s="116"/>
      <c r="U1677" s="116"/>
      <c r="V1677" s="116"/>
      <c r="W1677" s="116"/>
      <c r="X1677" s="116"/>
      <c r="Y1677" s="116"/>
      <c r="Z1677" s="116"/>
    </row>
    <row r="1678" hidden="1">
      <c r="A1678" s="116"/>
      <c r="B1678" s="116"/>
      <c r="C1678" s="116"/>
      <c r="D1678" s="116"/>
      <c r="E1678" s="116"/>
      <c r="F1678" s="116"/>
      <c r="G1678" s="116"/>
      <c r="H1678" s="116"/>
      <c r="I1678" s="116"/>
      <c r="J1678" s="116"/>
      <c r="K1678" s="207"/>
      <c r="L1678" s="116"/>
      <c r="M1678" s="116"/>
      <c r="N1678" s="116"/>
      <c r="O1678" s="116"/>
      <c r="P1678" s="116"/>
      <c r="Q1678" s="116"/>
      <c r="R1678" s="116"/>
      <c r="S1678" s="116"/>
      <c r="T1678" s="116"/>
      <c r="U1678" s="116"/>
      <c r="V1678" s="116"/>
      <c r="W1678" s="116"/>
      <c r="X1678" s="116"/>
      <c r="Y1678" s="116"/>
      <c r="Z1678" s="116"/>
    </row>
    <row r="1679" hidden="1">
      <c r="A1679" s="116"/>
      <c r="B1679" s="116"/>
      <c r="C1679" s="116"/>
      <c r="D1679" s="116"/>
      <c r="E1679" s="116"/>
      <c r="F1679" s="116"/>
      <c r="G1679" s="116"/>
      <c r="H1679" s="116"/>
      <c r="I1679" s="116"/>
      <c r="J1679" s="116"/>
      <c r="K1679" s="207"/>
      <c r="L1679" s="116"/>
      <c r="M1679" s="116"/>
      <c r="N1679" s="116"/>
      <c r="O1679" s="116"/>
      <c r="P1679" s="116"/>
      <c r="Q1679" s="116"/>
      <c r="R1679" s="116"/>
      <c r="S1679" s="116"/>
      <c r="T1679" s="116"/>
      <c r="U1679" s="116"/>
      <c r="V1679" s="116"/>
      <c r="W1679" s="116"/>
      <c r="X1679" s="116"/>
      <c r="Y1679" s="116"/>
      <c r="Z1679" s="116"/>
    </row>
    <row r="1680" hidden="1">
      <c r="A1680" s="116"/>
      <c r="B1680" s="116"/>
      <c r="C1680" s="116"/>
      <c r="D1680" s="116"/>
      <c r="E1680" s="116"/>
      <c r="F1680" s="116"/>
      <c r="G1680" s="116"/>
      <c r="H1680" s="116"/>
      <c r="I1680" s="116"/>
      <c r="J1680" s="116"/>
      <c r="K1680" s="207"/>
      <c r="L1680" s="116"/>
      <c r="M1680" s="116"/>
      <c r="N1680" s="116"/>
      <c r="O1680" s="116"/>
      <c r="P1680" s="116"/>
      <c r="Q1680" s="116"/>
      <c r="R1680" s="116"/>
      <c r="S1680" s="116"/>
      <c r="T1680" s="116"/>
      <c r="U1680" s="116"/>
      <c r="V1680" s="116"/>
      <c r="W1680" s="116"/>
      <c r="X1680" s="116"/>
      <c r="Y1680" s="116"/>
      <c r="Z1680" s="116"/>
    </row>
    <row r="1681" hidden="1">
      <c r="A1681" s="116"/>
      <c r="B1681" s="116"/>
      <c r="C1681" s="116"/>
      <c r="D1681" s="116"/>
      <c r="E1681" s="116"/>
      <c r="F1681" s="116"/>
      <c r="G1681" s="116"/>
      <c r="H1681" s="116"/>
      <c r="I1681" s="116"/>
      <c r="J1681" s="116"/>
      <c r="K1681" s="207"/>
      <c r="L1681" s="116"/>
      <c r="M1681" s="116"/>
      <c r="N1681" s="116"/>
      <c r="O1681" s="116"/>
      <c r="P1681" s="116"/>
      <c r="Q1681" s="116"/>
      <c r="R1681" s="116"/>
      <c r="S1681" s="116"/>
      <c r="T1681" s="116"/>
      <c r="U1681" s="116"/>
      <c r="V1681" s="116"/>
      <c r="W1681" s="116"/>
      <c r="X1681" s="116"/>
      <c r="Y1681" s="116"/>
      <c r="Z1681" s="116"/>
    </row>
    <row r="1682" hidden="1">
      <c r="A1682" s="116"/>
      <c r="B1682" s="116"/>
      <c r="C1682" s="116"/>
      <c r="D1682" s="116"/>
      <c r="E1682" s="116"/>
      <c r="F1682" s="116"/>
      <c r="G1682" s="116"/>
      <c r="H1682" s="116"/>
      <c r="I1682" s="116"/>
      <c r="J1682" s="116"/>
      <c r="K1682" s="207"/>
      <c r="L1682" s="116"/>
      <c r="M1682" s="116"/>
      <c r="N1682" s="116"/>
      <c r="O1682" s="116"/>
      <c r="P1682" s="116"/>
      <c r="Q1682" s="116"/>
      <c r="R1682" s="116"/>
      <c r="S1682" s="116"/>
      <c r="T1682" s="116"/>
      <c r="U1682" s="116"/>
      <c r="V1682" s="116"/>
      <c r="W1682" s="116"/>
      <c r="X1682" s="116"/>
      <c r="Y1682" s="116"/>
      <c r="Z1682" s="116"/>
    </row>
    <row r="1683" hidden="1">
      <c r="A1683" s="116"/>
      <c r="B1683" s="116"/>
      <c r="C1683" s="116"/>
      <c r="D1683" s="116"/>
      <c r="E1683" s="116"/>
      <c r="F1683" s="116"/>
      <c r="G1683" s="116"/>
      <c r="H1683" s="116"/>
      <c r="I1683" s="116"/>
      <c r="J1683" s="116"/>
      <c r="K1683" s="207"/>
      <c r="L1683" s="116"/>
      <c r="M1683" s="116"/>
      <c r="N1683" s="116"/>
      <c r="O1683" s="116"/>
      <c r="P1683" s="116"/>
      <c r="Q1683" s="116"/>
      <c r="R1683" s="116"/>
      <c r="S1683" s="116"/>
      <c r="T1683" s="116"/>
      <c r="U1683" s="116"/>
      <c r="V1683" s="116"/>
      <c r="W1683" s="116"/>
      <c r="X1683" s="116"/>
      <c r="Y1683" s="116"/>
      <c r="Z1683" s="116"/>
    </row>
    <row r="1684" hidden="1">
      <c r="A1684" s="116"/>
      <c r="B1684" s="116"/>
      <c r="C1684" s="116"/>
      <c r="D1684" s="116"/>
      <c r="E1684" s="116"/>
      <c r="F1684" s="116"/>
      <c r="G1684" s="116"/>
      <c r="H1684" s="116"/>
      <c r="I1684" s="116"/>
      <c r="J1684" s="116"/>
      <c r="K1684" s="207"/>
      <c r="L1684" s="116"/>
      <c r="M1684" s="116"/>
      <c r="N1684" s="116"/>
      <c r="O1684" s="116"/>
      <c r="P1684" s="116"/>
      <c r="Q1684" s="116"/>
      <c r="R1684" s="116"/>
      <c r="S1684" s="116"/>
      <c r="T1684" s="116"/>
      <c r="U1684" s="116"/>
      <c r="V1684" s="116"/>
      <c r="W1684" s="116"/>
      <c r="X1684" s="116"/>
      <c r="Y1684" s="116"/>
      <c r="Z1684" s="116"/>
    </row>
    <row r="1685" hidden="1">
      <c r="A1685" s="116"/>
      <c r="B1685" s="116"/>
      <c r="C1685" s="116"/>
      <c r="D1685" s="116"/>
      <c r="E1685" s="116"/>
      <c r="F1685" s="116"/>
      <c r="G1685" s="116"/>
      <c r="H1685" s="116"/>
      <c r="I1685" s="116"/>
      <c r="J1685" s="116"/>
      <c r="K1685" s="207"/>
      <c r="L1685" s="116"/>
      <c r="M1685" s="116"/>
      <c r="N1685" s="116"/>
      <c r="O1685" s="116"/>
      <c r="P1685" s="116"/>
      <c r="Q1685" s="116"/>
      <c r="R1685" s="116"/>
      <c r="S1685" s="116"/>
      <c r="T1685" s="116"/>
      <c r="U1685" s="116"/>
      <c r="V1685" s="116"/>
      <c r="W1685" s="116"/>
      <c r="X1685" s="116"/>
      <c r="Y1685" s="116"/>
      <c r="Z1685" s="116"/>
    </row>
    <row r="1686" hidden="1">
      <c r="A1686" s="116"/>
      <c r="B1686" s="116"/>
      <c r="C1686" s="116"/>
      <c r="D1686" s="116"/>
      <c r="E1686" s="116"/>
      <c r="F1686" s="116"/>
      <c r="G1686" s="116"/>
      <c r="H1686" s="116"/>
      <c r="I1686" s="116"/>
      <c r="J1686" s="116"/>
      <c r="K1686" s="207"/>
      <c r="L1686" s="116"/>
      <c r="M1686" s="116"/>
      <c r="N1686" s="116"/>
      <c r="O1686" s="116"/>
      <c r="P1686" s="116"/>
      <c r="Q1686" s="116"/>
      <c r="R1686" s="116"/>
      <c r="S1686" s="116"/>
      <c r="T1686" s="116"/>
      <c r="U1686" s="116"/>
      <c r="V1686" s="116"/>
      <c r="W1686" s="116"/>
      <c r="X1686" s="116"/>
      <c r="Y1686" s="116"/>
      <c r="Z1686" s="116"/>
    </row>
    <row r="1687" hidden="1">
      <c r="A1687" s="116"/>
      <c r="B1687" s="116"/>
      <c r="C1687" s="116"/>
      <c r="D1687" s="116"/>
      <c r="E1687" s="116"/>
      <c r="F1687" s="116"/>
      <c r="G1687" s="116"/>
      <c r="H1687" s="116"/>
      <c r="I1687" s="116"/>
      <c r="J1687" s="116"/>
      <c r="K1687" s="207"/>
      <c r="L1687" s="116"/>
      <c r="M1687" s="116"/>
      <c r="N1687" s="116"/>
      <c r="O1687" s="116"/>
      <c r="P1687" s="116"/>
      <c r="Q1687" s="116"/>
      <c r="R1687" s="116"/>
      <c r="S1687" s="116"/>
      <c r="T1687" s="116"/>
      <c r="U1687" s="116"/>
      <c r="V1687" s="116"/>
      <c r="W1687" s="116"/>
      <c r="X1687" s="116"/>
      <c r="Y1687" s="116"/>
      <c r="Z1687" s="116"/>
    </row>
    <row r="1688" hidden="1">
      <c r="A1688" s="116"/>
      <c r="B1688" s="116"/>
      <c r="C1688" s="116"/>
      <c r="D1688" s="116"/>
      <c r="E1688" s="116"/>
      <c r="F1688" s="116"/>
      <c r="G1688" s="116"/>
      <c r="H1688" s="116"/>
      <c r="I1688" s="116"/>
      <c r="J1688" s="116"/>
      <c r="K1688" s="207"/>
      <c r="L1688" s="116"/>
      <c r="M1688" s="116"/>
      <c r="N1688" s="116"/>
      <c r="O1688" s="116"/>
      <c r="P1688" s="116"/>
      <c r="Q1688" s="116"/>
      <c r="R1688" s="116"/>
      <c r="S1688" s="116"/>
      <c r="T1688" s="116"/>
      <c r="U1688" s="116"/>
      <c r="V1688" s="116"/>
      <c r="W1688" s="116"/>
      <c r="X1688" s="116"/>
      <c r="Y1688" s="116"/>
      <c r="Z1688" s="116"/>
    </row>
    <row r="1689" hidden="1">
      <c r="A1689" s="116"/>
      <c r="B1689" s="116"/>
      <c r="C1689" s="116"/>
      <c r="D1689" s="116"/>
      <c r="E1689" s="116"/>
      <c r="F1689" s="116"/>
      <c r="G1689" s="116"/>
      <c r="H1689" s="116"/>
      <c r="I1689" s="116"/>
      <c r="J1689" s="116"/>
      <c r="K1689" s="207"/>
      <c r="L1689" s="116"/>
      <c r="M1689" s="116"/>
      <c r="N1689" s="116"/>
      <c r="O1689" s="116"/>
      <c r="P1689" s="116"/>
      <c r="Q1689" s="116"/>
      <c r="R1689" s="116"/>
      <c r="S1689" s="116"/>
      <c r="T1689" s="116"/>
      <c r="U1689" s="116"/>
      <c r="V1689" s="116"/>
      <c r="W1689" s="116"/>
      <c r="X1689" s="116"/>
      <c r="Y1689" s="116"/>
      <c r="Z1689" s="116"/>
    </row>
    <row r="1690" hidden="1">
      <c r="A1690" s="116"/>
      <c r="B1690" s="116"/>
      <c r="C1690" s="116"/>
      <c r="D1690" s="116"/>
      <c r="E1690" s="116"/>
      <c r="F1690" s="116"/>
      <c r="G1690" s="116"/>
      <c r="H1690" s="116"/>
      <c r="I1690" s="116"/>
      <c r="J1690" s="116"/>
      <c r="K1690" s="207"/>
      <c r="L1690" s="116"/>
      <c r="M1690" s="116"/>
      <c r="N1690" s="116"/>
      <c r="O1690" s="116"/>
      <c r="P1690" s="116"/>
      <c r="Q1690" s="116"/>
      <c r="R1690" s="116"/>
      <c r="S1690" s="116"/>
      <c r="T1690" s="116"/>
      <c r="U1690" s="116"/>
      <c r="V1690" s="116"/>
      <c r="W1690" s="116"/>
      <c r="X1690" s="116"/>
      <c r="Y1690" s="116"/>
      <c r="Z1690" s="116"/>
    </row>
    <row r="1691" hidden="1">
      <c r="A1691" s="116"/>
      <c r="B1691" s="116"/>
      <c r="C1691" s="116"/>
      <c r="D1691" s="116"/>
      <c r="E1691" s="116"/>
      <c r="F1691" s="116"/>
      <c r="G1691" s="116"/>
      <c r="H1691" s="116"/>
      <c r="I1691" s="116"/>
      <c r="J1691" s="116"/>
      <c r="K1691" s="207"/>
      <c r="L1691" s="116"/>
      <c r="M1691" s="116"/>
      <c r="N1691" s="116"/>
      <c r="O1691" s="116"/>
      <c r="P1691" s="116"/>
      <c r="Q1691" s="116"/>
      <c r="R1691" s="116"/>
      <c r="S1691" s="116"/>
      <c r="T1691" s="116"/>
      <c r="U1691" s="116"/>
      <c r="V1691" s="116"/>
      <c r="W1691" s="116"/>
      <c r="X1691" s="116"/>
      <c r="Y1691" s="116"/>
      <c r="Z1691" s="116"/>
    </row>
    <row r="1692" hidden="1">
      <c r="A1692" s="116"/>
      <c r="B1692" s="116"/>
      <c r="C1692" s="116"/>
      <c r="D1692" s="116"/>
      <c r="E1692" s="116"/>
      <c r="F1692" s="116"/>
      <c r="G1692" s="116"/>
      <c r="H1692" s="116"/>
      <c r="I1692" s="116"/>
      <c r="J1692" s="116"/>
      <c r="K1692" s="207"/>
      <c r="L1692" s="116"/>
      <c r="M1692" s="116"/>
      <c r="N1692" s="116"/>
      <c r="O1692" s="116"/>
      <c r="P1692" s="116"/>
      <c r="Q1692" s="116"/>
      <c r="R1692" s="116"/>
      <c r="S1692" s="116"/>
      <c r="T1692" s="116"/>
      <c r="U1692" s="116"/>
      <c r="V1692" s="116"/>
      <c r="W1692" s="116"/>
      <c r="X1692" s="116"/>
      <c r="Y1692" s="116"/>
      <c r="Z1692" s="116"/>
    </row>
    <row r="1693" hidden="1">
      <c r="A1693" s="116"/>
      <c r="B1693" s="116"/>
      <c r="C1693" s="116"/>
      <c r="D1693" s="116"/>
      <c r="E1693" s="116"/>
      <c r="F1693" s="116"/>
      <c r="G1693" s="116"/>
      <c r="H1693" s="116"/>
      <c r="I1693" s="116"/>
      <c r="J1693" s="116"/>
      <c r="K1693" s="207"/>
      <c r="L1693" s="116"/>
      <c r="M1693" s="116"/>
      <c r="N1693" s="116"/>
      <c r="O1693" s="116"/>
      <c r="P1693" s="116"/>
      <c r="Q1693" s="116"/>
      <c r="R1693" s="116"/>
      <c r="S1693" s="116"/>
      <c r="T1693" s="116"/>
      <c r="U1693" s="116"/>
      <c r="V1693" s="116"/>
      <c r="W1693" s="116"/>
      <c r="X1693" s="116"/>
      <c r="Y1693" s="116"/>
      <c r="Z1693" s="116"/>
    </row>
    <row r="1694" hidden="1">
      <c r="A1694" s="116"/>
      <c r="B1694" s="116"/>
      <c r="C1694" s="116"/>
      <c r="D1694" s="116"/>
      <c r="E1694" s="116"/>
      <c r="F1694" s="116"/>
      <c r="G1694" s="116"/>
      <c r="H1694" s="116"/>
      <c r="I1694" s="116"/>
      <c r="J1694" s="116"/>
      <c r="K1694" s="207"/>
      <c r="L1694" s="116"/>
      <c r="M1694" s="116"/>
      <c r="N1694" s="116"/>
      <c r="O1694" s="116"/>
      <c r="P1694" s="116"/>
      <c r="Q1694" s="116"/>
      <c r="R1694" s="116"/>
      <c r="S1694" s="116"/>
      <c r="T1694" s="116"/>
      <c r="U1694" s="116"/>
      <c r="V1694" s="116"/>
      <c r="W1694" s="116"/>
      <c r="X1694" s="116"/>
      <c r="Y1694" s="116"/>
      <c r="Z1694" s="116"/>
    </row>
    <row r="1695" hidden="1">
      <c r="A1695" s="116"/>
      <c r="B1695" s="116"/>
      <c r="C1695" s="116"/>
      <c r="D1695" s="116"/>
      <c r="E1695" s="116"/>
      <c r="F1695" s="116"/>
      <c r="G1695" s="116"/>
      <c r="H1695" s="116"/>
      <c r="I1695" s="116"/>
      <c r="J1695" s="116"/>
      <c r="K1695" s="207"/>
      <c r="L1695" s="116"/>
      <c r="M1695" s="116"/>
      <c r="N1695" s="116"/>
      <c r="O1695" s="116"/>
      <c r="P1695" s="116"/>
      <c r="Q1695" s="116"/>
      <c r="R1695" s="116"/>
      <c r="S1695" s="116"/>
      <c r="T1695" s="116"/>
      <c r="U1695" s="116"/>
      <c r="V1695" s="116"/>
      <c r="W1695" s="116"/>
      <c r="X1695" s="116"/>
      <c r="Y1695" s="116"/>
      <c r="Z1695" s="116"/>
    </row>
    <row r="1696" hidden="1">
      <c r="A1696" s="116"/>
      <c r="B1696" s="116"/>
      <c r="C1696" s="116"/>
      <c r="D1696" s="116"/>
      <c r="E1696" s="116"/>
      <c r="F1696" s="116"/>
      <c r="G1696" s="116"/>
      <c r="H1696" s="116"/>
      <c r="I1696" s="116"/>
      <c r="J1696" s="116"/>
      <c r="K1696" s="207"/>
      <c r="L1696" s="116"/>
      <c r="M1696" s="116"/>
      <c r="N1696" s="116"/>
      <c r="O1696" s="116"/>
      <c r="P1696" s="116"/>
      <c r="Q1696" s="116"/>
      <c r="R1696" s="116"/>
      <c r="S1696" s="116"/>
      <c r="T1696" s="116"/>
      <c r="U1696" s="116"/>
      <c r="V1696" s="116"/>
      <c r="W1696" s="116"/>
      <c r="X1696" s="116"/>
      <c r="Y1696" s="116"/>
      <c r="Z1696" s="116"/>
    </row>
    <row r="1697" hidden="1">
      <c r="A1697" s="116"/>
      <c r="B1697" s="116"/>
      <c r="C1697" s="116"/>
      <c r="D1697" s="116"/>
      <c r="E1697" s="116"/>
      <c r="F1697" s="116"/>
      <c r="G1697" s="116"/>
      <c r="H1697" s="116"/>
      <c r="I1697" s="116"/>
      <c r="J1697" s="116"/>
      <c r="K1697" s="207"/>
      <c r="L1697" s="116"/>
      <c r="M1697" s="116"/>
      <c r="N1697" s="116"/>
      <c r="O1697" s="116"/>
      <c r="P1697" s="116"/>
      <c r="Q1697" s="116"/>
      <c r="R1697" s="116"/>
      <c r="S1697" s="116"/>
      <c r="T1697" s="116"/>
      <c r="U1697" s="116"/>
      <c r="V1697" s="116"/>
      <c r="W1697" s="116"/>
      <c r="X1697" s="116"/>
      <c r="Y1697" s="116"/>
      <c r="Z1697" s="116"/>
    </row>
    <row r="1698" hidden="1">
      <c r="A1698" s="116"/>
      <c r="B1698" s="116"/>
      <c r="C1698" s="116"/>
      <c r="D1698" s="116"/>
      <c r="E1698" s="116"/>
      <c r="F1698" s="116"/>
      <c r="G1698" s="116"/>
      <c r="H1698" s="116"/>
      <c r="I1698" s="116"/>
      <c r="J1698" s="116"/>
      <c r="K1698" s="207"/>
      <c r="L1698" s="116"/>
      <c r="M1698" s="116"/>
      <c r="N1698" s="116"/>
      <c r="O1698" s="116"/>
      <c r="P1698" s="116"/>
      <c r="Q1698" s="116"/>
      <c r="R1698" s="116"/>
      <c r="S1698" s="116"/>
      <c r="T1698" s="116"/>
      <c r="U1698" s="116"/>
      <c r="V1698" s="116"/>
      <c r="W1698" s="116"/>
      <c r="X1698" s="116"/>
      <c r="Y1698" s="116"/>
      <c r="Z1698" s="116"/>
    </row>
    <row r="1699" hidden="1">
      <c r="A1699" s="116"/>
      <c r="B1699" s="116"/>
      <c r="C1699" s="116"/>
      <c r="D1699" s="116"/>
      <c r="E1699" s="116"/>
      <c r="F1699" s="116"/>
      <c r="G1699" s="116"/>
      <c r="H1699" s="116"/>
      <c r="I1699" s="116"/>
      <c r="J1699" s="116"/>
      <c r="K1699" s="207"/>
      <c r="L1699" s="116"/>
      <c r="M1699" s="116"/>
      <c r="N1699" s="116"/>
      <c r="O1699" s="116"/>
      <c r="P1699" s="116"/>
      <c r="Q1699" s="116"/>
      <c r="R1699" s="116"/>
      <c r="S1699" s="116"/>
      <c r="T1699" s="116"/>
      <c r="U1699" s="116"/>
      <c r="V1699" s="116"/>
      <c r="W1699" s="116"/>
      <c r="X1699" s="116"/>
      <c r="Y1699" s="116"/>
      <c r="Z1699" s="116"/>
    </row>
    <row r="1700" hidden="1">
      <c r="A1700" s="116"/>
      <c r="B1700" s="116"/>
      <c r="C1700" s="116"/>
      <c r="D1700" s="116"/>
      <c r="E1700" s="116"/>
      <c r="F1700" s="116"/>
      <c r="G1700" s="116"/>
      <c r="H1700" s="116"/>
      <c r="I1700" s="116"/>
      <c r="J1700" s="116"/>
      <c r="K1700" s="207"/>
      <c r="L1700" s="116"/>
      <c r="M1700" s="116"/>
      <c r="N1700" s="116"/>
      <c r="O1700" s="116"/>
      <c r="P1700" s="116"/>
      <c r="Q1700" s="116"/>
      <c r="R1700" s="116"/>
      <c r="S1700" s="116"/>
      <c r="T1700" s="116"/>
      <c r="U1700" s="116"/>
      <c r="V1700" s="116"/>
      <c r="W1700" s="116"/>
      <c r="X1700" s="116"/>
      <c r="Y1700" s="116"/>
      <c r="Z1700" s="116"/>
    </row>
    <row r="1701" hidden="1">
      <c r="A1701" s="116"/>
      <c r="B1701" s="116"/>
      <c r="C1701" s="116"/>
      <c r="D1701" s="116"/>
      <c r="E1701" s="116"/>
      <c r="F1701" s="116"/>
      <c r="G1701" s="116"/>
      <c r="H1701" s="116"/>
      <c r="I1701" s="116"/>
      <c r="J1701" s="116"/>
      <c r="K1701" s="207"/>
      <c r="L1701" s="116"/>
      <c r="M1701" s="116"/>
      <c r="N1701" s="116"/>
      <c r="O1701" s="116"/>
      <c r="P1701" s="116"/>
      <c r="Q1701" s="116"/>
      <c r="R1701" s="116"/>
      <c r="S1701" s="116"/>
      <c r="T1701" s="116"/>
      <c r="U1701" s="116"/>
      <c r="V1701" s="116"/>
      <c r="W1701" s="116"/>
      <c r="X1701" s="116"/>
      <c r="Y1701" s="116"/>
      <c r="Z1701" s="116"/>
    </row>
    <row r="1702" hidden="1">
      <c r="A1702" s="116"/>
      <c r="B1702" s="116"/>
      <c r="C1702" s="116"/>
      <c r="D1702" s="116"/>
      <c r="E1702" s="116"/>
      <c r="F1702" s="116"/>
      <c r="G1702" s="116"/>
      <c r="H1702" s="116"/>
      <c r="I1702" s="116"/>
      <c r="J1702" s="116"/>
      <c r="K1702" s="207"/>
      <c r="L1702" s="116"/>
      <c r="M1702" s="116"/>
      <c r="N1702" s="116"/>
      <c r="O1702" s="116"/>
      <c r="P1702" s="116"/>
      <c r="Q1702" s="116"/>
      <c r="R1702" s="116"/>
      <c r="S1702" s="116"/>
      <c r="T1702" s="116"/>
      <c r="U1702" s="116"/>
      <c r="V1702" s="116"/>
      <c r="W1702" s="116"/>
      <c r="X1702" s="116"/>
      <c r="Y1702" s="116"/>
      <c r="Z1702" s="116"/>
    </row>
    <row r="1703" hidden="1">
      <c r="A1703" s="116"/>
      <c r="B1703" s="116"/>
      <c r="C1703" s="116"/>
      <c r="D1703" s="116"/>
      <c r="E1703" s="116"/>
      <c r="F1703" s="116"/>
      <c r="G1703" s="116"/>
      <c r="H1703" s="116"/>
      <c r="I1703" s="116"/>
      <c r="J1703" s="116"/>
      <c r="K1703" s="207"/>
      <c r="L1703" s="116"/>
      <c r="M1703" s="116"/>
      <c r="N1703" s="116"/>
      <c r="O1703" s="116"/>
      <c r="P1703" s="116"/>
      <c r="Q1703" s="116"/>
      <c r="R1703" s="116"/>
      <c r="S1703" s="116"/>
      <c r="T1703" s="116"/>
      <c r="U1703" s="116"/>
      <c r="V1703" s="116"/>
      <c r="W1703" s="116"/>
      <c r="X1703" s="116"/>
      <c r="Y1703" s="116"/>
      <c r="Z1703" s="116"/>
    </row>
    <row r="1704" hidden="1">
      <c r="A1704" s="116"/>
      <c r="B1704" s="116"/>
      <c r="C1704" s="116"/>
      <c r="D1704" s="116"/>
      <c r="E1704" s="116"/>
      <c r="F1704" s="116"/>
      <c r="G1704" s="116"/>
      <c r="H1704" s="116"/>
      <c r="I1704" s="116"/>
      <c r="J1704" s="116"/>
      <c r="K1704" s="207"/>
      <c r="L1704" s="116"/>
      <c r="M1704" s="116"/>
      <c r="N1704" s="116"/>
      <c r="O1704" s="116"/>
      <c r="P1704" s="116"/>
      <c r="Q1704" s="116"/>
      <c r="R1704" s="116"/>
      <c r="S1704" s="116"/>
      <c r="T1704" s="116"/>
      <c r="U1704" s="116"/>
      <c r="V1704" s="116"/>
      <c r="W1704" s="116"/>
      <c r="X1704" s="116"/>
      <c r="Y1704" s="116"/>
      <c r="Z1704" s="116"/>
    </row>
    <row r="1705" hidden="1">
      <c r="A1705" s="116"/>
      <c r="B1705" s="116"/>
      <c r="C1705" s="116"/>
      <c r="D1705" s="116"/>
      <c r="E1705" s="116"/>
      <c r="F1705" s="116"/>
      <c r="G1705" s="116"/>
      <c r="H1705" s="116"/>
      <c r="I1705" s="116"/>
      <c r="J1705" s="116"/>
      <c r="K1705" s="207"/>
      <c r="L1705" s="116"/>
      <c r="M1705" s="116"/>
      <c r="N1705" s="116"/>
      <c r="O1705" s="116"/>
      <c r="P1705" s="116"/>
      <c r="Q1705" s="116"/>
      <c r="R1705" s="116"/>
      <c r="S1705" s="116"/>
      <c r="T1705" s="116"/>
      <c r="U1705" s="116"/>
      <c r="V1705" s="116"/>
      <c r="W1705" s="116"/>
      <c r="X1705" s="116"/>
      <c r="Y1705" s="116"/>
      <c r="Z1705" s="116"/>
    </row>
    <row r="1706" hidden="1">
      <c r="A1706" s="116"/>
      <c r="B1706" s="116"/>
      <c r="C1706" s="116"/>
      <c r="D1706" s="116"/>
      <c r="E1706" s="116"/>
      <c r="F1706" s="116"/>
      <c r="G1706" s="116"/>
      <c r="H1706" s="116"/>
      <c r="I1706" s="116"/>
      <c r="J1706" s="116"/>
      <c r="K1706" s="207"/>
      <c r="L1706" s="116"/>
      <c r="M1706" s="116"/>
      <c r="N1706" s="116"/>
      <c r="O1706" s="116"/>
      <c r="P1706" s="116"/>
      <c r="Q1706" s="116"/>
      <c r="R1706" s="116"/>
      <c r="S1706" s="116"/>
      <c r="T1706" s="116"/>
      <c r="U1706" s="116"/>
      <c r="V1706" s="116"/>
      <c r="W1706" s="116"/>
      <c r="X1706" s="116"/>
      <c r="Y1706" s="116"/>
      <c r="Z1706" s="116"/>
    </row>
    <row r="1707" hidden="1">
      <c r="A1707" s="116"/>
      <c r="B1707" s="116"/>
      <c r="C1707" s="116"/>
      <c r="D1707" s="116"/>
      <c r="E1707" s="116"/>
      <c r="F1707" s="116"/>
      <c r="G1707" s="116"/>
      <c r="H1707" s="116"/>
      <c r="I1707" s="116"/>
      <c r="J1707" s="116"/>
      <c r="K1707" s="207"/>
      <c r="L1707" s="116"/>
      <c r="M1707" s="116"/>
      <c r="N1707" s="116"/>
      <c r="O1707" s="116"/>
      <c r="P1707" s="116"/>
      <c r="Q1707" s="116"/>
      <c r="R1707" s="116"/>
      <c r="S1707" s="116"/>
      <c r="T1707" s="116"/>
      <c r="U1707" s="116"/>
      <c r="V1707" s="116"/>
      <c r="W1707" s="116"/>
      <c r="X1707" s="116"/>
      <c r="Y1707" s="116"/>
      <c r="Z1707" s="116"/>
    </row>
    <row r="1708" hidden="1">
      <c r="A1708" s="116"/>
      <c r="B1708" s="116"/>
      <c r="C1708" s="116"/>
      <c r="D1708" s="116"/>
      <c r="E1708" s="116"/>
      <c r="F1708" s="116"/>
      <c r="G1708" s="116"/>
      <c r="H1708" s="116"/>
      <c r="I1708" s="116"/>
      <c r="J1708" s="116"/>
      <c r="K1708" s="207"/>
      <c r="L1708" s="116"/>
      <c r="M1708" s="116"/>
      <c r="N1708" s="116"/>
      <c r="O1708" s="116"/>
      <c r="P1708" s="116"/>
      <c r="Q1708" s="116"/>
      <c r="R1708" s="116"/>
      <c r="S1708" s="116"/>
      <c r="T1708" s="116"/>
      <c r="U1708" s="116"/>
      <c r="V1708" s="116"/>
      <c r="W1708" s="116"/>
      <c r="X1708" s="116"/>
      <c r="Y1708" s="116"/>
      <c r="Z1708" s="116"/>
    </row>
    <row r="1709" hidden="1">
      <c r="A1709" s="116"/>
      <c r="B1709" s="116"/>
      <c r="C1709" s="116"/>
      <c r="D1709" s="116"/>
      <c r="E1709" s="116"/>
      <c r="F1709" s="116"/>
      <c r="G1709" s="116"/>
      <c r="H1709" s="116"/>
      <c r="I1709" s="116"/>
      <c r="J1709" s="116"/>
      <c r="K1709" s="207"/>
      <c r="L1709" s="116"/>
      <c r="M1709" s="116"/>
      <c r="N1709" s="116"/>
      <c r="O1709" s="116"/>
      <c r="P1709" s="116"/>
      <c r="Q1709" s="116"/>
      <c r="R1709" s="116"/>
      <c r="S1709" s="116"/>
      <c r="T1709" s="116"/>
      <c r="U1709" s="116"/>
      <c r="V1709" s="116"/>
      <c r="W1709" s="116"/>
      <c r="X1709" s="116"/>
      <c r="Y1709" s="116"/>
      <c r="Z1709" s="116"/>
    </row>
    <row r="1710" hidden="1">
      <c r="A1710" s="116"/>
      <c r="B1710" s="116"/>
      <c r="C1710" s="116"/>
      <c r="D1710" s="116"/>
      <c r="E1710" s="116"/>
      <c r="F1710" s="116"/>
      <c r="G1710" s="116"/>
      <c r="H1710" s="116"/>
      <c r="I1710" s="116"/>
      <c r="J1710" s="116"/>
      <c r="K1710" s="207"/>
      <c r="L1710" s="116"/>
      <c r="M1710" s="116"/>
      <c r="N1710" s="116"/>
      <c r="O1710" s="116"/>
      <c r="P1710" s="116"/>
      <c r="Q1710" s="116"/>
      <c r="R1710" s="116"/>
      <c r="S1710" s="116"/>
      <c r="T1710" s="116"/>
      <c r="U1710" s="116"/>
      <c r="V1710" s="116"/>
      <c r="W1710" s="116"/>
      <c r="X1710" s="116"/>
      <c r="Y1710" s="116"/>
      <c r="Z1710" s="116"/>
    </row>
    <row r="1711" hidden="1">
      <c r="A1711" s="116"/>
      <c r="B1711" s="116"/>
      <c r="C1711" s="116"/>
      <c r="D1711" s="116"/>
      <c r="E1711" s="116"/>
      <c r="F1711" s="116"/>
      <c r="G1711" s="116"/>
      <c r="H1711" s="116"/>
      <c r="I1711" s="116"/>
      <c r="J1711" s="116"/>
      <c r="K1711" s="207"/>
      <c r="L1711" s="116"/>
      <c r="M1711" s="116"/>
      <c r="N1711" s="116"/>
      <c r="O1711" s="116"/>
      <c r="P1711" s="116"/>
      <c r="Q1711" s="116"/>
      <c r="R1711" s="116"/>
      <c r="S1711" s="116"/>
      <c r="T1711" s="116"/>
      <c r="U1711" s="116"/>
      <c r="V1711" s="116"/>
      <c r="W1711" s="116"/>
      <c r="X1711" s="116"/>
      <c r="Y1711" s="116"/>
      <c r="Z1711" s="116"/>
    </row>
    <row r="1712" hidden="1">
      <c r="A1712" s="116"/>
      <c r="B1712" s="116"/>
      <c r="C1712" s="116"/>
      <c r="D1712" s="116"/>
      <c r="E1712" s="116"/>
      <c r="F1712" s="116"/>
      <c r="G1712" s="116"/>
      <c r="H1712" s="116"/>
      <c r="I1712" s="116"/>
      <c r="J1712" s="116"/>
      <c r="K1712" s="207"/>
      <c r="L1712" s="116"/>
      <c r="M1712" s="116"/>
      <c r="N1712" s="116"/>
      <c r="O1712" s="116"/>
      <c r="P1712" s="116"/>
      <c r="Q1712" s="116"/>
      <c r="R1712" s="116"/>
      <c r="S1712" s="116"/>
      <c r="T1712" s="116"/>
      <c r="U1712" s="116"/>
      <c r="V1712" s="116"/>
      <c r="W1712" s="116"/>
      <c r="X1712" s="116"/>
      <c r="Y1712" s="116"/>
      <c r="Z1712" s="116"/>
    </row>
    <row r="1713" hidden="1">
      <c r="A1713" s="116"/>
      <c r="B1713" s="116"/>
      <c r="C1713" s="116"/>
      <c r="D1713" s="116"/>
      <c r="E1713" s="116"/>
      <c r="F1713" s="116"/>
      <c r="G1713" s="116"/>
      <c r="H1713" s="116"/>
      <c r="I1713" s="116"/>
      <c r="J1713" s="116"/>
      <c r="K1713" s="207"/>
      <c r="L1713" s="116"/>
      <c r="M1713" s="116"/>
      <c r="N1713" s="116"/>
      <c r="O1713" s="116"/>
      <c r="P1713" s="116"/>
      <c r="Q1713" s="116"/>
      <c r="R1713" s="116"/>
      <c r="S1713" s="116"/>
      <c r="T1713" s="116"/>
      <c r="U1713" s="116"/>
      <c r="V1713" s="116"/>
      <c r="W1713" s="116"/>
      <c r="X1713" s="116"/>
      <c r="Y1713" s="116"/>
      <c r="Z1713" s="116"/>
    </row>
    <row r="1714" hidden="1">
      <c r="A1714" s="116"/>
      <c r="B1714" s="116"/>
      <c r="C1714" s="116"/>
      <c r="D1714" s="116"/>
      <c r="E1714" s="116"/>
      <c r="F1714" s="116"/>
      <c r="G1714" s="116"/>
      <c r="H1714" s="116"/>
      <c r="I1714" s="116"/>
      <c r="J1714" s="116"/>
      <c r="K1714" s="207"/>
      <c r="L1714" s="116"/>
      <c r="M1714" s="116"/>
      <c r="N1714" s="116"/>
      <c r="O1714" s="116"/>
      <c r="P1714" s="116"/>
      <c r="Q1714" s="116"/>
      <c r="R1714" s="116"/>
      <c r="S1714" s="116"/>
      <c r="T1714" s="116"/>
      <c r="U1714" s="116"/>
      <c r="V1714" s="116"/>
      <c r="W1714" s="116"/>
      <c r="X1714" s="116"/>
      <c r="Y1714" s="116"/>
      <c r="Z1714" s="116"/>
    </row>
    <row r="1715" hidden="1">
      <c r="A1715" s="116"/>
      <c r="B1715" s="116"/>
      <c r="C1715" s="116"/>
      <c r="D1715" s="116"/>
      <c r="E1715" s="116"/>
      <c r="F1715" s="116"/>
      <c r="G1715" s="116"/>
      <c r="H1715" s="116"/>
      <c r="I1715" s="116"/>
      <c r="J1715" s="116"/>
      <c r="K1715" s="207"/>
      <c r="L1715" s="116"/>
      <c r="M1715" s="116"/>
      <c r="N1715" s="116"/>
      <c r="O1715" s="116"/>
      <c r="P1715" s="116"/>
      <c r="Q1715" s="116"/>
      <c r="R1715" s="116"/>
      <c r="S1715" s="116"/>
      <c r="T1715" s="116"/>
      <c r="U1715" s="116"/>
      <c r="V1715" s="116"/>
      <c r="W1715" s="116"/>
      <c r="X1715" s="116"/>
      <c r="Y1715" s="116"/>
      <c r="Z1715" s="116"/>
    </row>
    <row r="1716" hidden="1">
      <c r="A1716" s="116"/>
      <c r="B1716" s="116"/>
      <c r="C1716" s="116"/>
      <c r="D1716" s="116"/>
      <c r="E1716" s="116"/>
      <c r="F1716" s="116"/>
      <c r="G1716" s="116"/>
      <c r="H1716" s="116"/>
      <c r="I1716" s="116"/>
      <c r="J1716" s="116"/>
      <c r="K1716" s="207"/>
      <c r="L1716" s="116"/>
      <c r="M1716" s="116"/>
      <c r="N1716" s="116"/>
      <c r="O1716" s="116"/>
      <c r="P1716" s="116"/>
      <c r="Q1716" s="116"/>
      <c r="R1716" s="116"/>
      <c r="S1716" s="116"/>
      <c r="T1716" s="116"/>
      <c r="U1716" s="116"/>
      <c r="V1716" s="116"/>
      <c r="W1716" s="116"/>
      <c r="X1716" s="116"/>
      <c r="Y1716" s="116"/>
      <c r="Z1716" s="116"/>
    </row>
    <row r="1717" hidden="1">
      <c r="A1717" s="116"/>
      <c r="B1717" s="116"/>
      <c r="C1717" s="116"/>
      <c r="D1717" s="116"/>
      <c r="E1717" s="116"/>
      <c r="F1717" s="116"/>
      <c r="G1717" s="116"/>
      <c r="H1717" s="116"/>
      <c r="I1717" s="116"/>
      <c r="J1717" s="116"/>
      <c r="K1717" s="207"/>
      <c r="L1717" s="116"/>
      <c r="M1717" s="116"/>
      <c r="N1717" s="116"/>
      <c r="O1717" s="116"/>
      <c r="P1717" s="116"/>
      <c r="Q1717" s="116"/>
      <c r="R1717" s="116"/>
      <c r="S1717" s="116"/>
      <c r="T1717" s="116"/>
      <c r="U1717" s="116"/>
      <c r="V1717" s="116"/>
      <c r="W1717" s="116"/>
      <c r="X1717" s="116"/>
      <c r="Y1717" s="116"/>
      <c r="Z1717" s="116"/>
    </row>
    <row r="1718" hidden="1">
      <c r="A1718" s="116"/>
      <c r="B1718" s="116"/>
      <c r="C1718" s="116"/>
      <c r="D1718" s="116"/>
      <c r="E1718" s="116"/>
      <c r="F1718" s="116"/>
      <c r="G1718" s="116"/>
      <c r="H1718" s="116"/>
      <c r="I1718" s="116"/>
      <c r="J1718" s="116"/>
      <c r="K1718" s="207"/>
      <c r="L1718" s="116"/>
      <c r="M1718" s="116"/>
      <c r="N1718" s="116"/>
      <c r="O1718" s="116"/>
      <c r="P1718" s="116"/>
      <c r="Q1718" s="116"/>
      <c r="R1718" s="116"/>
      <c r="S1718" s="116"/>
      <c r="T1718" s="116"/>
      <c r="U1718" s="116"/>
      <c r="V1718" s="116"/>
      <c r="W1718" s="116"/>
      <c r="X1718" s="116"/>
      <c r="Y1718" s="116"/>
      <c r="Z1718" s="116"/>
    </row>
    <row r="1719" hidden="1">
      <c r="A1719" s="116"/>
      <c r="B1719" s="116"/>
      <c r="C1719" s="116"/>
      <c r="D1719" s="116"/>
      <c r="E1719" s="116"/>
      <c r="F1719" s="116"/>
      <c r="G1719" s="116"/>
      <c r="H1719" s="116"/>
      <c r="I1719" s="116"/>
      <c r="J1719" s="116"/>
      <c r="K1719" s="207"/>
      <c r="L1719" s="116"/>
      <c r="M1719" s="116"/>
      <c r="N1719" s="116"/>
      <c r="O1719" s="116"/>
      <c r="P1719" s="116"/>
      <c r="Q1719" s="116"/>
      <c r="R1719" s="116"/>
      <c r="S1719" s="116"/>
      <c r="T1719" s="116"/>
      <c r="U1719" s="116"/>
      <c r="V1719" s="116"/>
      <c r="W1719" s="116"/>
      <c r="X1719" s="116"/>
      <c r="Y1719" s="116"/>
      <c r="Z1719" s="116"/>
    </row>
    <row r="1720" hidden="1">
      <c r="A1720" s="116"/>
      <c r="B1720" s="116"/>
      <c r="C1720" s="116"/>
      <c r="D1720" s="116"/>
      <c r="E1720" s="116"/>
      <c r="F1720" s="116"/>
      <c r="G1720" s="116"/>
      <c r="H1720" s="116"/>
      <c r="I1720" s="116"/>
      <c r="J1720" s="116"/>
      <c r="K1720" s="207"/>
      <c r="L1720" s="116"/>
      <c r="M1720" s="116"/>
      <c r="N1720" s="116"/>
      <c r="O1720" s="116"/>
      <c r="P1720" s="116"/>
      <c r="Q1720" s="116"/>
      <c r="R1720" s="116"/>
      <c r="S1720" s="116"/>
      <c r="T1720" s="116"/>
      <c r="U1720" s="116"/>
      <c r="V1720" s="116"/>
      <c r="W1720" s="116"/>
      <c r="X1720" s="116"/>
      <c r="Y1720" s="116"/>
      <c r="Z1720" s="116"/>
    </row>
    <row r="1721" hidden="1">
      <c r="A1721" s="116"/>
      <c r="B1721" s="116"/>
      <c r="C1721" s="116"/>
      <c r="D1721" s="116"/>
      <c r="E1721" s="116"/>
      <c r="F1721" s="116"/>
      <c r="G1721" s="116"/>
      <c r="H1721" s="116"/>
      <c r="I1721" s="116"/>
      <c r="J1721" s="116"/>
      <c r="K1721" s="207"/>
      <c r="L1721" s="116"/>
      <c r="M1721" s="116"/>
      <c r="N1721" s="116"/>
      <c r="O1721" s="116"/>
      <c r="P1721" s="116"/>
      <c r="Q1721" s="116"/>
      <c r="R1721" s="116"/>
      <c r="S1721" s="116"/>
      <c r="T1721" s="116"/>
      <c r="U1721" s="116"/>
      <c r="V1721" s="116"/>
      <c r="W1721" s="116"/>
      <c r="X1721" s="116"/>
      <c r="Y1721" s="116"/>
      <c r="Z1721" s="116"/>
    </row>
    <row r="1722" hidden="1">
      <c r="A1722" s="116"/>
      <c r="B1722" s="116"/>
      <c r="C1722" s="116"/>
      <c r="D1722" s="116"/>
      <c r="E1722" s="116"/>
      <c r="F1722" s="116"/>
      <c r="G1722" s="116"/>
      <c r="H1722" s="116"/>
      <c r="I1722" s="116"/>
      <c r="J1722" s="116"/>
      <c r="K1722" s="207"/>
      <c r="L1722" s="116"/>
      <c r="M1722" s="116"/>
      <c r="N1722" s="116"/>
      <c r="O1722" s="116"/>
      <c r="P1722" s="116"/>
      <c r="Q1722" s="116"/>
      <c r="R1722" s="116"/>
      <c r="S1722" s="116"/>
      <c r="T1722" s="116"/>
      <c r="U1722" s="116"/>
      <c r="V1722" s="116"/>
      <c r="W1722" s="116"/>
      <c r="X1722" s="116"/>
      <c r="Y1722" s="116"/>
      <c r="Z1722" s="116"/>
    </row>
    <row r="1723" hidden="1">
      <c r="A1723" s="116"/>
      <c r="B1723" s="116"/>
      <c r="C1723" s="116"/>
      <c r="D1723" s="116"/>
      <c r="E1723" s="116"/>
      <c r="F1723" s="116"/>
      <c r="G1723" s="116"/>
      <c r="H1723" s="116"/>
      <c r="I1723" s="116"/>
      <c r="J1723" s="116"/>
      <c r="K1723" s="207"/>
      <c r="L1723" s="116"/>
      <c r="M1723" s="116"/>
      <c r="N1723" s="116"/>
      <c r="O1723" s="116"/>
      <c r="P1723" s="116"/>
      <c r="Q1723" s="116"/>
      <c r="R1723" s="116"/>
      <c r="S1723" s="116"/>
      <c r="T1723" s="116"/>
      <c r="U1723" s="116"/>
      <c r="V1723" s="116"/>
      <c r="W1723" s="116"/>
      <c r="X1723" s="116"/>
      <c r="Y1723" s="116"/>
      <c r="Z1723" s="116"/>
    </row>
    <row r="1724" hidden="1">
      <c r="A1724" s="116"/>
      <c r="B1724" s="116"/>
      <c r="C1724" s="116"/>
      <c r="D1724" s="116"/>
      <c r="E1724" s="116"/>
      <c r="F1724" s="116"/>
      <c r="G1724" s="116"/>
      <c r="H1724" s="116"/>
      <c r="I1724" s="116"/>
      <c r="J1724" s="116"/>
      <c r="K1724" s="207"/>
      <c r="L1724" s="116"/>
      <c r="M1724" s="116"/>
      <c r="N1724" s="116"/>
      <c r="O1724" s="116"/>
      <c r="P1724" s="116"/>
      <c r="Q1724" s="116"/>
      <c r="R1724" s="116"/>
      <c r="S1724" s="116"/>
      <c r="T1724" s="116"/>
      <c r="U1724" s="116"/>
      <c r="V1724" s="116"/>
      <c r="W1724" s="116"/>
      <c r="X1724" s="116"/>
      <c r="Y1724" s="116"/>
      <c r="Z1724" s="116"/>
    </row>
    <row r="1725" hidden="1">
      <c r="A1725" s="116"/>
      <c r="B1725" s="116"/>
      <c r="C1725" s="116"/>
      <c r="D1725" s="116"/>
      <c r="E1725" s="116"/>
      <c r="F1725" s="116"/>
      <c r="G1725" s="116"/>
      <c r="H1725" s="116"/>
      <c r="I1725" s="116"/>
      <c r="J1725" s="116"/>
      <c r="K1725" s="207"/>
      <c r="L1725" s="116"/>
      <c r="M1725" s="116"/>
      <c r="N1725" s="116"/>
      <c r="O1725" s="116"/>
      <c r="P1725" s="116"/>
      <c r="Q1725" s="116"/>
      <c r="R1725" s="116"/>
      <c r="S1725" s="116"/>
      <c r="T1725" s="116"/>
      <c r="U1725" s="116"/>
      <c r="V1725" s="116"/>
      <c r="W1725" s="116"/>
      <c r="X1725" s="116"/>
      <c r="Y1725" s="116"/>
      <c r="Z1725" s="116"/>
    </row>
    <row r="1726" hidden="1">
      <c r="A1726" s="116"/>
      <c r="B1726" s="116"/>
      <c r="C1726" s="116"/>
      <c r="D1726" s="116"/>
      <c r="E1726" s="116"/>
      <c r="F1726" s="116"/>
      <c r="G1726" s="116"/>
      <c r="H1726" s="116"/>
      <c r="I1726" s="116"/>
      <c r="J1726" s="116"/>
      <c r="K1726" s="207"/>
      <c r="L1726" s="116"/>
      <c r="M1726" s="116"/>
      <c r="N1726" s="116"/>
      <c r="O1726" s="116"/>
      <c r="P1726" s="116"/>
      <c r="Q1726" s="116"/>
      <c r="R1726" s="116"/>
      <c r="S1726" s="116"/>
      <c r="T1726" s="116"/>
      <c r="U1726" s="116"/>
      <c r="V1726" s="116"/>
      <c r="W1726" s="116"/>
      <c r="X1726" s="116"/>
      <c r="Y1726" s="116"/>
      <c r="Z1726" s="116"/>
    </row>
    <row r="1727" hidden="1">
      <c r="A1727" s="116"/>
      <c r="B1727" s="116"/>
      <c r="C1727" s="116"/>
      <c r="D1727" s="116"/>
      <c r="E1727" s="116"/>
      <c r="F1727" s="116"/>
      <c r="G1727" s="116"/>
      <c r="H1727" s="116"/>
      <c r="I1727" s="116"/>
      <c r="J1727" s="116"/>
      <c r="K1727" s="207"/>
      <c r="L1727" s="116"/>
      <c r="M1727" s="116"/>
      <c r="N1727" s="116"/>
      <c r="O1727" s="116"/>
      <c r="P1727" s="116"/>
      <c r="Q1727" s="116"/>
      <c r="R1727" s="116"/>
      <c r="S1727" s="116"/>
      <c r="T1727" s="116"/>
      <c r="U1727" s="116"/>
      <c r="V1727" s="116"/>
      <c r="W1727" s="116"/>
      <c r="X1727" s="116"/>
      <c r="Y1727" s="116"/>
      <c r="Z1727" s="116"/>
    </row>
    <row r="1728" hidden="1">
      <c r="A1728" s="116"/>
      <c r="B1728" s="116"/>
      <c r="C1728" s="116"/>
      <c r="D1728" s="116"/>
      <c r="E1728" s="116"/>
      <c r="F1728" s="116"/>
      <c r="G1728" s="116"/>
      <c r="H1728" s="116"/>
      <c r="I1728" s="116"/>
      <c r="J1728" s="116"/>
      <c r="K1728" s="207"/>
      <c r="L1728" s="116"/>
      <c r="M1728" s="116"/>
      <c r="N1728" s="116"/>
      <c r="O1728" s="116"/>
      <c r="P1728" s="116"/>
      <c r="Q1728" s="116"/>
      <c r="R1728" s="116"/>
      <c r="S1728" s="116"/>
      <c r="T1728" s="116"/>
      <c r="U1728" s="116"/>
      <c r="V1728" s="116"/>
      <c r="W1728" s="116"/>
      <c r="X1728" s="116"/>
      <c r="Y1728" s="116"/>
      <c r="Z1728" s="116"/>
    </row>
    <row r="1729" hidden="1">
      <c r="A1729" s="116"/>
      <c r="B1729" s="116"/>
      <c r="C1729" s="116"/>
      <c r="D1729" s="116"/>
      <c r="E1729" s="116"/>
      <c r="F1729" s="116"/>
      <c r="G1729" s="116"/>
      <c r="H1729" s="116"/>
      <c r="I1729" s="116"/>
      <c r="J1729" s="116"/>
      <c r="K1729" s="207"/>
      <c r="L1729" s="116"/>
      <c r="M1729" s="116"/>
      <c r="N1729" s="116"/>
      <c r="O1729" s="116"/>
      <c r="P1729" s="116"/>
      <c r="Q1729" s="116"/>
      <c r="R1729" s="116"/>
      <c r="S1729" s="116"/>
      <c r="T1729" s="116"/>
      <c r="U1729" s="116"/>
      <c r="V1729" s="116"/>
      <c r="W1729" s="116"/>
      <c r="X1729" s="116"/>
      <c r="Y1729" s="116"/>
      <c r="Z1729" s="116"/>
    </row>
    <row r="1730" hidden="1">
      <c r="A1730" s="116"/>
      <c r="B1730" s="116"/>
      <c r="C1730" s="116"/>
      <c r="D1730" s="116"/>
      <c r="E1730" s="116"/>
      <c r="F1730" s="116"/>
      <c r="G1730" s="116"/>
      <c r="H1730" s="116"/>
      <c r="I1730" s="116"/>
      <c r="J1730" s="116"/>
      <c r="K1730" s="207"/>
      <c r="L1730" s="116"/>
      <c r="M1730" s="116"/>
      <c r="N1730" s="116"/>
      <c r="O1730" s="116"/>
      <c r="P1730" s="116"/>
      <c r="Q1730" s="116"/>
      <c r="R1730" s="116"/>
      <c r="S1730" s="116"/>
      <c r="T1730" s="116"/>
      <c r="U1730" s="116"/>
      <c r="V1730" s="116"/>
      <c r="W1730" s="116"/>
      <c r="X1730" s="116"/>
      <c r="Y1730" s="116"/>
      <c r="Z1730" s="116"/>
    </row>
    <row r="1731" hidden="1">
      <c r="A1731" s="116"/>
      <c r="B1731" s="116"/>
      <c r="C1731" s="116"/>
      <c r="D1731" s="116"/>
      <c r="E1731" s="116"/>
      <c r="F1731" s="116"/>
      <c r="G1731" s="116"/>
      <c r="H1731" s="116"/>
      <c r="I1731" s="116"/>
      <c r="J1731" s="116"/>
      <c r="K1731" s="207"/>
      <c r="L1731" s="116"/>
      <c r="M1731" s="116"/>
      <c r="N1731" s="116"/>
      <c r="O1731" s="116"/>
      <c r="P1731" s="116"/>
      <c r="Q1731" s="116"/>
      <c r="R1731" s="116"/>
      <c r="S1731" s="116"/>
      <c r="T1731" s="116"/>
      <c r="U1731" s="116"/>
      <c r="V1731" s="116"/>
      <c r="W1731" s="116"/>
      <c r="X1731" s="116"/>
      <c r="Y1731" s="116"/>
      <c r="Z1731" s="116"/>
    </row>
    <row r="1732" hidden="1">
      <c r="A1732" s="116"/>
      <c r="B1732" s="116"/>
      <c r="C1732" s="116"/>
      <c r="D1732" s="116"/>
      <c r="E1732" s="116"/>
      <c r="F1732" s="116"/>
      <c r="G1732" s="116"/>
      <c r="H1732" s="116"/>
      <c r="I1732" s="116"/>
      <c r="J1732" s="116"/>
      <c r="K1732" s="207"/>
      <c r="L1732" s="116"/>
      <c r="M1732" s="116"/>
      <c r="N1732" s="116"/>
      <c r="O1732" s="116"/>
      <c r="P1732" s="116"/>
      <c r="Q1732" s="116"/>
      <c r="R1732" s="116"/>
      <c r="S1732" s="116"/>
      <c r="T1732" s="116"/>
      <c r="U1732" s="116"/>
      <c r="V1732" s="116"/>
      <c r="W1732" s="116"/>
      <c r="X1732" s="116"/>
      <c r="Y1732" s="116"/>
      <c r="Z1732" s="116"/>
    </row>
    <row r="1733" hidden="1">
      <c r="A1733" s="116"/>
      <c r="B1733" s="116"/>
      <c r="C1733" s="116"/>
      <c r="D1733" s="116"/>
      <c r="E1733" s="116"/>
      <c r="F1733" s="116"/>
      <c r="G1733" s="116"/>
      <c r="H1733" s="116"/>
      <c r="I1733" s="116"/>
      <c r="J1733" s="116"/>
      <c r="K1733" s="207"/>
      <c r="L1733" s="116"/>
      <c r="M1733" s="116"/>
      <c r="N1733" s="116"/>
      <c r="O1733" s="116"/>
      <c r="P1733" s="116"/>
      <c r="Q1733" s="116"/>
      <c r="R1733" s="116"/>
      <c r="S1733" s="116"/>
      <c r="T1733" s="116"/>
      <c r="U1733" s="116"/>
      <c r="V1733" s="116"/>
      <c r="W1733" s="116"/>
      <c r="X1733" s="116"/>
      <c r="Y1733" s="116"/>
      <c r="Z1733" s="116"/>
    </row>
    <row r="1734" hidden="1">
      <c r="A1734" s="116"/>
      <c r="B1734" s="116"/>
      <c r="C1734" s="116"/>
      <c r="D1734" s="116"/>
      <c r="E1734" s="116"/>
      <c r="F1734" s="116"/>
      <c r="G1734" s="116"/>
      <c r="H1734" s="116"/>
      <c r="I1734" s="116"/>
      <c r="J1734" s="116"/>
      <c r="K1734" s="207"/>
      <c r="L1734" s="116"/>
      <c r="M1734" s="116"/>
      <c r="N1734" s="116"/>
      <c r="O1734" s="116"/>
      <c r="P1734" s="116"/>
      <c r="Q1734" s="116"/>
      <c r="R1734" s="116"/>
      <c r="S1734" s="116"/>
      <c r="T1734" s="116"/>
      <c r="U1734" s="116"/>
      <c r="V1734" s="116"/>
      <c r="W1734" s="116"/>
      <c r="X1734" s="116"/>
      <c r="Y1734" s="116"/>
      <c r="Z1734" s="116"/>
    </row>
    <row r="1735" hidden="1">
      <c r="A1735" s="116"/>
      <c r="B1735" s="116"/>
      <c r="C1735" s="116"/>
      <c r="D1735" s="116"/>
      <c r="E1735" s="116"/>
      <c r="F1735" s="116"/>
      <c r="G1735" s="116"/>
      <c r="H1735" s="116"/>
      <c r="I1735" s="116"/>
      <c r="J1735" s="116"/>
      <c r="K1735" s="207"/>
      <c r="L1735" s="116"/>
      <c r="M1735" s="116"/>
      <c r="N1735" s="116"/>
      <c r="O1735" s="116"/>
      <c r="P1735" s="116"/>
      <c r="Q1735" s="116"/>
      <c r="R1735" s="116"/>
      <c r="S1735" s="116"/>
      <c r="T1735" s="116"/>
      <c r="U1735" s="116"/>
      <c r="V1735" s="116"/>
      <c r="W1735" s="116"/>
      <c r="X1735" s="116"/>
      <c r="Y1735" s="116"/>
      <c r="Z1735" s="116"/>
    </row>
    <row r="1736" hidden="1">
      <c r="A1736" s="116"/>
      <c r="B1736" s="116"/>
      <c r="C1736" s="116"/>
      <c r="D1736" s="116"/>
      <c r="E1736" s="116"/>
      <c r="F1736" s="116"/>
      <c r="G1736" s="116"/>
      <c r="H1736" s="116"/>
      <c r="I1736" s="116"/>
      <c r="J1736" s="116"/>
      <c r="K1736" s="207"/>
      <c r="L1736" s="116"/>
      <c r="M1736" s="116"/>
      <c r="N1736" s="116"/>
      <c r="O1736" s="116"/>
      <c r="P1736" s="116"/>
      <c r="Q1736" s="116"/>
      <c r="R1736" s="116"/>
      <c r="S1736" s="116"/>
      <c r="T1736" s="116"/>
      <c r="U1736" s="116"/>
      <c r="V1736" s="116"/>
      <c r="W1736" s="116"/>
      <c r="X1736" s="116"/>
      <c r="Y1736" s="116"/>
      <c r="Z1736" s="116"/>
    </row>
    <row r="1737" hidden="1">
      <c r="A1737" s="116"/>
      <c r="B1737" s="116"/>
      <c r="C1737" s="116"/>
      <c r="D1737" s="116"/>
      <c r="E1737" s="116"/>
      <c r="F1737" s="116"/>
      <c r="G1737" s="116"/>
      <c r="H1737" s="116"/>
      <c r="I1737" s="116"/>
      <c r="J1737" s="116"/>
      <c r="K1737" s="207"/>
      <c r="L1737" s="116"/>
      <c r="M1737" s="116"/>
      <c r="N1737" s="116"/>
      <c r="O1737" s="116"/>
      <c r="P1737" s="116"/>
      <c r="Q1737" s="116"/>
      <c r="R1737" s="116"/>
      <c r="S1737" s="116"/>
      <c r="T1737" s="116"/>
      <c r="U1737" s="116"/>
      <c r="V1737" s="116"/>
      <c r="W1737" s="116"/>
      <c r="X1737" s="116"/>
      <c r="Y1737" s="116"/>
      <c r="Z1737" s="116"/>
    </row>
    <row r="1738" hidden="1">
      <c r="A1738" s="116"/>
      <c r="B1738" s="116"/>
      <c r="C1738" s="116"/>
      <c r="D1738" s="116"/>
      <c r="E1738" s="116"/>
      <c r="F1738" s="116"/>
      <c r="G1738" s="116"/>
      <c r="H1738" s="116"/>
      <c r="I1738" s="116"/>
      <c r="J1738" s="116"/>
      <c r="K1738" s="207"/>
      <c r="L1738" s="116"/>
      <c r="M1738" s="116"/>
      <c r="N1738" s="116"/>
      <c r="O1738" s="116"/>
      <c r="P1738" s="116"/>
      <c r="Q1738" s="116"/>
      <c r="R1738" s="116"/>
      <c r="S1738" s="116"/>
      <c r="T1738" s="116"/>
      <c r="U1738" s="116"/>
      <c r="V1738" s="116"/>
      <c r="W1738" s="116"/>
      <c r="X1738" s="116"/>
      <c r="Y1738" s="116"/>
      <c r="Z1738" s="116"/>
    </row>
    <row r="1739" hidden="1">
      <c r="A1739" s="116"/>
      <c r="B1739" s="116"/>
      <c r="C1739" s="116"/>
      <c r="D1739" s="116"/>
      <c r="E1739" s="116"/>
      <c r="F1739" s="116"/>
      <c r="G1739" s="116"/>
      <c r="H1739" s="116"/>
      <c r="I1739" s="116"/>
      <c r="J1739" s="116"/>
      <c r="K1739" s="207"/>
      <c r="L1739" s="116"/>
      <c r="M1739" s="116"/>
      <c r="N1739" s="116"/>
      <c r="O1739" s="116"/>
      <c r="P1739" s="116"/>
      <c r="Q1739" s="116"/>
      <c r="R1739" s="116"/>
      <c r="S1739" s="116"/>
      <c r="T1739" s="116"/>
      <c r="U1739" s="116"/>
      <c r="V1739" s="116"/>
      <c r="W1739" s="116"/>
      <c r="X1739" s="116"/>
      <c r="Y1739" s="116"/>
      <c r="Z1739" s="116"/>
    </row>
    <row r="1740" hidden="1">
      <c r="A1740" s="116"/>
      <c r="B1740" s="116"/>
      <c r="C1740" s="116"/>
      <c r="D1740" s="116"/>
      <c r="E1740" s="116"/>
      <c r="F1740" s="116"/>
      <c r="G1740" s="116"/>
      <c r="H1740" s="116"/>
      <c r="I1740" s="116"/>
      <c r="J1740" s="116"/>
      <c r="K1740" s="207"/>
      <c r="L1740" s="116"/>
      <c r="M1740" s="116"/>
      <c r="N1740" s="116"/>
      <c r="O1740" s="116"/>
      <c r="P1740" s="116"/>
      <c r="Q1740" s="116"/>
      <c r="R1740" s="116"/>
      <c r="S1740" s="116"/>
      <c r="T1740" s="116"/>
      <c r="U1740" s="116"/>
      <c r="V1740" s="116"/>
      <c r="W1740" s="116"/>
      <c r="X1740" s="116"/>
      <c r="Y1740" s="116"/>
      <c r="Z1740" s="116"/>
    </row>
    <row r="1741" hidden="1">
      <c r="A1741" s="116"/>
      <c r="B1741" s="116"/>
      <c r="C1741" s="116"/>
      <c r="D1741" s="116"/>
      <c r="E1741" s="116"/>
      <c r="F1741" s="116"/>
      <c r="G1741" s="116"/>
      <c r="H1741" s="116"/>
      <c r="I1741" s="116"/>
      <c r="J1741" s="116"/>
      <c r="K1741" s="207"/>
      <c r="L1741" s="116"/>
      <c r="M1741" s="116"/>
      <c r="N1741" s="116"/>
      <c r="O1741" s="116"/>
      <c r="P1741" s="116"/>
      <c r="Q1741" s="116"/>
      <c r="R1741" s="116"/>
      <c r="S1741" s="116"/>
      <c r="T1741" s="116"/>
      <c r="U1741" s="116"/>
      <c r="V1741" s="116"/>
      <c r="W1741" s="116"/>
      <c r="X1741" s="116"/>
      <c r="Y1741" s="116"/>
      <c r="Z1741" s="116"/>
    </row>
    <row r="1742" hidden="1">
      <c r="A1742" s="116"/>
      <c r="B1742" s="116"/>
      <c r="C1742" s="116"/>
      <c r="D1742" s="116"/>
      <c r="E1742" s="116"/>
      <c r="F1742" s="116"/>
      <c r="G1742" s="116"/>
      <c r="H1742" s="116"/>
      <c r="I1742" s="116"/>
      <c r="J1742" s="116"/>
      <c r="K1742" s="207"/>
      <c r="L1742" s="116"/>
      <c r="M1742" s="116"/>
      <c r="N1742" s="116"/>
      <c r="O1742" s="116"/>
      <c r="P1742" s="116"/>
      <c r="Q1742" s="116"/>
      <c r="R1742" s="116"/>
      <c r="S1742" s="116"/>
      <c r="T1742" s="116"/>
      <c r="U1742" s="116"/>
      <c r="V1742" s="116"/>
      <c r="W1742" s="116"/>
      <c r="X1742" s="116"/>
      <c r="Y1742" s="116"/>
      <c r="Z1742" s="116"/>
    </row>
    <row r="1743" hidden="1">
      <c r="A1743" s="116"/>
      <c r="B1743" s="116"/>
      <c r="C1743" s="116"/>
      <c r="D1743" s="116"/>
      <c r="E1743" s="116"/>
      <c r="F1743" s="116"/>
      <c r="G1743" s="116"/>
      <c r="H1743" s="116"/>
      <c r="I1743" s="116"/>
      <c r="J1743" s="116"/>
      <c r="K1743" s="207"/>
      <c r="L1743" s="116"/>
      <c r="M1743" s="116"/>
      <c r="N1743" s="116"/>
      <c r="O1743" s="116"/>
      <c r="P1743" s="116"/>
      <c r="Q1743" s="116"/>
      <c r="R1743" s="116"/>
      <c r="S1743" s="116"/>
      <c r="T1743" s="116"/>
      <c r="U1743" s="116"/>
      <c r="V1743" s="116"/>
      <c r="W1743" s="116"/>
      <c r="X1743" s="116"/>
      <c r="Y1743" s="116"/>
      <c r="Z1743" s="116"/>
    </row>
    <row r="1744" hidden="1">
      <c r="A1744" s="116"/>
      <c r="B1744" s="116"/>
      <c r="C1744" s="116"/>
      <c r="D1744" s="116"/>
      <c r="E1744" s="116"/>
      <c r="F1744" s="116"/>
      <c r="G1744" s="116"/>
      <c r="H1744" s="116"/>
      <c r="I1744" s="116"/>
      <c r="J1744" s="116"/>
      <c r="K1744" s="207"/>
      <c r="L1744" s="116"/>
      <c r="M1744" s="116"/>
      <c r="N1744" s="116"/>
      <c r="O1744" s="116"/>
      <c r="P1744" s="116"/>
      <c r="Q1744" s="116"/>
      <c r="R1744" s="116"/>
      <c r="S1744" s="116"/>
      <c r="T1744" s="116"/>
      <c r="U1744" s="116"/>
      <c r="V1744" s="116"/>
      <c r="W1744" s="116"/>
      <c r="X1744" s="116"/>
      <c r="Y1744" s="116"/>
      <c r="Z1744" s="116"/>
    </row>
    <row r="1745" hidden="1">
      <c r="A1745" s="116"/>
      <c r="B1745" s="116"/>
      <c r="C1745" s="116"/>
      <c r="D1745" s="116"/>
      <c r="E1745" s="116"/>
      <c r="F1745" s="116"/>
      <c r="G1745" s="116"/>
      <c r="H1745" s="116"/>
      <c r="I1745" s="116"/>
      <c r="J1745" s="116"/>
      <c r="K1745" s="207"/>
      <c r="L1745" s="116"/>
      <c r="M1745" s="116"/>
      <c r="N1745" s="116"/>
      <c r="O1745" s="116"/>
      <c r="P1745" s="116"/>
      <c r="Q1745" s="116"/>
      <c r="R1745" s="116"/>
      <c r="S1745" s="116"/>
      <c r="T1745" s="116"/>
      <c r="U1745" s="116"/>
      <c r="V1745" s="116"/>
      <c r="W1745" s="116"/>
      <c r="X1745" s="116"/>
      <c r="Y1745" s="116"/>
      <c r="Z1745" s="116"/>
    </row>
    <row r="1746" hidden="1">
      <c r="A1746" s="116"/>
      <c r="B1746" s="116"/>
      <c r="C1746" s="116"/>
      <c r="D1746" s="116"/>
      <c r="E1746" s="116"/>
      <c r="F1746" s="116"/>
      <c r="G1746" s="116"/>
      <c r="H1746" s="116"/>
      <c r="I1746" s="116"/>
      <c r="J1746" s="116"/>
      <c r="K1746" s="207"/>
      <c r="L1746" s="116"/>
      <c r="M1746" s="116"/>
      <c r="N1746" s="116"/>
      <c r="O1746" s="116"/>
      <c r="P1746" s="116"/>
      <c r="Q1746" s="116"/>
      <c r="R1746" s="116"/>
      <c r="S1746" s="116"/>
      <c r="T1746" s="116"/>
      <c r="U1746" s="116"/>
      <c r="V1746" s="116"/>
      <c r="W1746" s="116"/>
      <c r="X1746" s="116"/>
      <c r="Y1746" s="116"/>
      <c r="Z1746" s="116"/>
    </row>
    <row r="1747" hidden="1">
      <c r="A1747" s="116"/>
      <c r="B1747" s="116"/>
      <c r="C1747" s="116"/>
      <c r="D1747" s="116"/>
      <c r="E1747" s="116"/>
      <c r="F1747" s="116"/>
      <c r="G1747" s="116"/>
      <c r="H1747" s="116"/>
      <c r="I1747" s="116"/>
      <c r="J1747" s="116"/>
      <c r="K1747" s="207"/>
      <c r="L1747" s="116"/>
      <c r="M1747" s="116"/>
      <c r="N1747" s="116"/>
      <c r="O1747" s="116"/>
      <c r="P1747" s="116"/>
      <c r="Q1747" s="116"/>
      <c r="R1747" s="116"/>
      <c r="S1747" s="116"/>
      <c r="T1747" s="116"/>
      <c r="U1747" s="116"/>
      <c r="V1747" s="116"/>
      <c r="W1747" s="116"/>
      <c r="X1747" s="116"/>
      <c r="Y1747" s="116"/>
      <c r="Z1747" s="116"/>
    </row>
    <row r="1748" hidden="1">
      <c r="A1748" s="116"/>
      <c r="B1748" s="116"/>
      <c r="C1748" s="116"/>
      <c r="D1748" s="116"/>
      <c r="E1748" s="116"/>
      <c r="F1748" s="116"/>
      <c r="G1748" s="116"/>
      <c r="H1748" s="116"/>
      <c r="I1748" s="116"/>
      <c r="J1748" s="116"/>
      <c r="K1748" s="207"/>
      <c r="L1748" s="116"/>
      <c r="M1748" s="116"/>
      <c r="N1748" s="116"/>
      <c r="O1748" s="116"/>
      <c r="P1748" s="116"/>
      <c r="Q1748" s="116"/>
      <c r="R1748" s="116"/>
      <c r="S1748" s="116"/>
      <c r="T1748" s="116"/>
      <c r="U1748" s="116"/>
      <c r="V1748" s="116"/>
      <c r="W1748" s="116"/>
      <c r="X1748" s="116"/>
      <c r="Y1748" s="116"/>
      <c r="Z1748" s="116"/>
    </row>
    <row r="1749" hidden="1">
      <c r="A1749" s="116"/>
      <c r="B1749" s="116"/>
      <c r="C1749" s="116"/>
      <c r="D1749" s="116"/>
      <c r="E1749" s="116"/>
      <c r="F1749" s="116"/>
      <c r="G1749" s="116"/>
      <c r="H1749" s="116"/>
      <c r="I1749" s="116"/>
      <c r="J1749" s="116"/>
      <c r="K1749" s="207"/>
      <c r="L1749" s="116"/>
      <c r="M1749" s="116"/>
      <c r="N1749" s="116"/>
      <c r="O1749" s="116"/>
      <c r="P1749" s="116"/>
      <c r="Q1749" s="116"/>
      <c r="R1749" s="116"/>
      <c r="S1749" s="116"/>
      <c r="T1749" s="116"/>
      <c r="U1749" s="116"/>
      <c r="V1749" s="116"/>
      <c r="W1749" s="116"/>
      <c r="X1749" s="116"/>
      <c r="Y1749" s="116"/>
      <c r="Z1749" s="116"/>
    </row>
    <row r="1750" hidden="1">
      <c r="A1750" s="116"/>
      <c r="B1750" s="116"/>
      <c r="C1750" s="116"/>
      <c r="D1750" s="116"/>
      <c r="E1750" s="116"/>
      <c r="F1750" s="116"/>
      <c r="G1750" s="116"/>
      <c r="H1750" s="116"/>
      <c r="I1750" s="116"/>
      <c r="J1750" s="116"/>
      <c r="K1750" s="207"/>
      <c r="L1750" s="116"/>
      <c r="M1750" s="116"/>
      <c r="N1750" s="116"/>
      <c r="O1750" s="116"/>
      <c r="P1750" s="116"/>
      <c r="Q1750" s="116"/>
      <c r="R1750" s="116"/>
      <c r="S1750" s="116"/>
      <c r="T1750" s="116"/>
      <c r="U1750" s="116"/>
      <c r="V1750" s="116"/>
      <c r="W1750" s="116"/>
      <c r="X1750" s="116"/>
      <c r="Y1750" s="116"/>
      <c r="Z1750" s="116"/>
    </row>
    <row r="1751" hidden="1">
      <c r="A1751" s="116"/>
      <c r="B1751" s="116"/>
      <c r="C1751" s="116"/>
      <c r="D1751" s="116"/>
      <c r="E1751" s="116"/>
      <c r="F1751" s="116"/>
      <c r="G1751" s="116"/>
      <c r="H1751" s="116"/>
      <c r="I1751" s="116"/>
      <c r="J1751" s="116"/>
      <c r="K1751" s="207"/>
      <c r="L1751" s="116"/>
      <c r="M1751" s="116"/>
      <c r="N1751" s="116"/>
      <c r="O1751" s="116"/>
      <c r="P1751" s="116"/>
      <c r="Q1751" s="116"/>
      <c r="R1751" s="116"/>
      <c r="S1751" s="116"/>
      <c r="T1751" s="116"/>
      <c r="U1751" s="116"/>
      <c r="V1751" s="116"/>
      <c r="W1751" s="116"/>
      <c r="X1751" s="116"/>
      <c r="Y1751" s="116"/>
      <c r="Z1751" s="116"/>
    </row>
    <row r="1752" hidden="1">
      <c r="A1752" s="116"/>
      <c r="B1752" s="116"/>
      <c r="C1752" s="116"/>
      <c r="D1752" s="116"/>
      <c r="E1752" s="116"/>
      <c r="F1752" s="116"/>
      <c r="G1752" s="116"/>
      <c r="H1752" s="116"/>
      <c r="I1752" s="116"/>
      <c r="J1752" s="116"/>
      <c r="K1752" s="207"/>
      <c r="L1752" s="116"/>
      <c r="M1752" s="116"/>
      <c r="N1752" s="116"/>
      <c r="O1752" s="116"/>
      <c r="P1752" s="116"/>
      <c r="Q1752" s="116"/>
      <c r="R1752" s="116"/>
      <c r="S1752" s="116"/>
      <c r="T1752" s="116"/>
      <c r="U1752" s="116"/>
      <c r="V1752" s="116"/>
      <c r="W1752" s="116"/>
      <c r="X1752" s="116"/>
      <c r="Y1752" s="116"/>
      <c r="Z1752" s="116"/>
    </row>
    <row r="1753" hidden="1">
      <c r="A1753" s="116"/>
      <c r="B1753" s="116"/>
      <c r="C1753" s="116"/>
      <c r="D1753" s="116"/>
      <c r="E1753" s="116"/>
      <c r="F1753" s="116"/>
      <c r="G1753" s="116"/>
      <c r="H1753" s="116"/>
      <c r="I1753" s="116"/>
      <c r="J1753" s="116"/>
      <c r="K1753" s="207"/>
      <c r="L1753" s="116"/>
      <c r="M1753" s="116"/>
      <c r="N1753" s="116"/>
      <c r="O1753" s="116"/>
      <c r="P1753" s="116"/>
      <c r="Q1753" s="116"/>
      <c r="R1753" s="116"/>
      <c r="S1753" s="116"/>
      <c r="T1753" s="116"/>
      <c r="U1753" s="116"/>
      <c r="V1753" s="116"/>
      <c r="W1753" s="116"/>
      <c r="X1753" s="116"/>
      <c r="Y1753" s="116"/>
      <c r="Z1753" s="116"/>
    </row>
    <row r="1754" hidden="1">
      <c r="A1754" s="116"/>
      <c r="B1754" s="116"/>
      <c r="C1754" s="116"/>
      <c r="D1754" s="116"/>
      <c r="E1754" s="116"/>
      <c r="F1754" s="116"/>
      <c r="G1754" s="116"/>
      <c r="H1754" s="116"/>
      <c r="I1754" s="116"/>
      <c r="J1754" s="116"/>
      <c r="K1754" s="207"/>
      <c r="L1754" s="116"/>
      <c r="M1754" s="116"/>
      <c r="N1754" s="116"/>
      <c r="O1754" s="116"/>
      <c r="P1754" s="116"/>
      <c r="Q1754" s="116"/>
      <c r="R1754" s="116"/>
      <c r="S1754" s="116"/>
      <c r="T1754" s="116"/>
      <c r="U1754" s="116"/>
      <c r="V1754" s="116"/>
      <c r="W1754" s="116"/>
      <c r="X1754" s="116"/>
      <c r="Y1754" s="116"/>
      <c r="Z1754" s="116"/>
    </row>
    <row r="1755" hidden="1">
      <c r="A1755" s="116"/>
      <c r="B1755" s="116"/>
      <c r="C1755" s="116"/>
      <c r="D1755" s="116"/>
      <c r="E1755" s="116"/>
      <c r="F1755" s="116"/>
      <c r="G1755" s="116"/>
      <c r="H1755" s="116"/>
      <c r="I1755" s="116"/>
      <c r="J1755" s="116"/>
      <c r="K1755" s="207"/>
      <c r="L1755" s="116"/>
      <c r="M1755" s="116"/>
      <c r="N1755" s="116"/>
      <c r="O1755" s="116"/>
      <c r="P1755" s="116"/>
      <c r="Q1755" s="116"/>
      <c r="R1755" s="116"/>
      <c r="S1755" s="116"/>
      <c r="T1755" s="116"/>
      <c r="U1755" s="116"/>
      <c r="V1755" s="116"/>
      <c r="W1755" s="116"/>
      <c r="X1755" s="116"/>
      <c r="Y1755" s="116"/>
      <c r="Z1755" s="116"/>
    </row>
    <row r="1756" hidden="1">
      <c r="A1756" s="116"/>
      <c r="B1756" s="116"/>
      <c r="C1756" s="116"/>
      <c r="D1756" s="116"/>
      <c r="E1756" s="116"/>
      <c r="F1756" s="116"/>
      <c r="G1756" s="116"/>
      <c r="H1756" s="116"/>
      <c r="I1756" s="116"/>
      <c r="J1756" s="116"/>
      <c r="K1756" s="207"/>
      <c r="L1756" s="116"/>
      <c r="M1756" s="116"/>
      <c r="N1756" s="116"/>
      <c r="O1756" s="116"/>
      <c r="P1756" s="116"/>
      <c r="Q1756" s="116"/>
      <c r="R1756" s="116"/>
      <c r="S1756" s="116"/>
      <c r="T1756" s="116"/>
      <c r="U1756" s="116"/>
      <c r="V1756" s="116"/>
      <c r="W1756" s="116"/>
      <c r="X1756" s="116"/>
      <c r="Y1756" s="116"/>
      <c r="Z1756" s="116"/>
    </row>
    <row r="1757" hidden="1">
      <c r="A1757" s="116"/>
      <c r="B1757" s="116"/>
      <c r="C1757" s="116"/>
      <c r="D1757" s="116"/>
      <c r="E1757" s="116"/>
      <c r="F1757" s="116"/>
      <c r="G1757" s="116"/>
      <c r="H1757" s="116"/>
      <c r="I1757" s="116"/>
      <c r="J1757" s="116"/>
      <c r="K1757" s="207"/>
      <c r="L1757" s="116"/>
      <c r="M1757" s="116"/>
      <c r="N1757" s="116"/>
      <c r="O1757" s="116"/>
      <c r="P1757" s="116"/>
      <c r="Q1757" s="116"/>
      <c r="R1757" s="116"/>
      <c r="S1757" s="116"/>
      <c r="T1757" s="116"/>
      <c r="U1757" s="116"/>
      <c r="V1757" s="116"/>
      <c r="W1757" s="116"/>
      <c r="X1757" s="116"/>
      <c r="Y1757" s="116"/>
      <c r="Z1757" s="116"/>
    </row>
    <row r="1758" hidden="1">
      <c r="A1758" s="116"/>
      <c r="B1758" s="116"/>
      <c r="C1758" s="116"/>
      <c r="D1758" s="116"/>
      <c r="E1758" s="116"/>
      <c r="F1758" s="116"/>
      <c r="G1758" s="116"/>
      <c r="H1758" s="116"/>
      <c r="I1758" s="116"/>
      <c r="J1758" s="116"/>
      <c r="K1758" s="207"/>
      <c r="L1758" s="116"/>
      <c r="M1758" s="116"/>
      <c r="N1758" s="116"/>
      <c r="O1758" s="116"/>
      <c r="P1758" s="116"/>
      <c r="Q1758" s="116"/>
      <c r="R1758" s="116"/>
      <c r="S1758" s="116"/>
      <c r="T1758" s="116"/>
      <c r="U1758" s="116"/>
      <c r="V1758" s="116"/>
      <c r="W1758" s="116"/>
      <c r="X1758" s="116"/>
      <c r="Y1758" s="116"/>
      <c r="Z1758" s="116"/>
    </row>
    <row r="1759" hidden="1">
      <c r="A1759" s="116"/>
      <c r="B1759" s="116"/>
      <c r="C1759" s="116"/>
      <c r="D1759" s="116"/>
      <c r="E1759" s="116"/>
      <c r="F1759" s="116"/>
      <c r="G1759" s="116"/>
      <c r="H1759" s="116"/>
      <c r="I1759" s="116"/>
      <c r="J1759" s="116"/>
      <c r="K1759" s="207"/>
      <c r="L1759" s="116"/>
      <c r="M1759" s="116"/>
      <c r="N1759" s="116"/>
      <c r="O1759" s="116"/>
      <c r="P1759" s="116"/>
      <c r="Q1759" s="116"/>
      <c r="R1759" s="116"/>
      <c r="S1759" s="116"/>
      <c r="T1759" s="116"/>
      <c r="U1759" s="116"/>
      <c r="V1759" s="116"/>
      <c r="W1759" s="116"/>
      <c r="X1759" s="116"/>
      <c r="Y1759" s="116"/>
      <c r="Z1759" s="116"/>
    </row>
    <row r="1760" hidden="1">
      <c r="A1760" s="116"/>
      <c r="B1760" s="116"/>
      <c r="C1760" s="116"/>
      <c r="D1760" s="116"/>
      <c r="E1760" s="116"/>
      <c r="F1760" s="116"/>
      <c r="G1760" s="116"/>
      <c r="H1760" s="116"/>
      <c r="I1760" s="116"/>
      <c r="J1760" s="116"/>
      <c r="K1760" s="207"/>
      <c r="L1760" s="116"/>
      <c r="M1760" s="116"/>
      <c r="N1760" s="116"/>
      <c r="O1760" s="116"/>
      <c r="P1760" s="116"/>
      <c r="Q1760" s="116"/>
      <c r="R1760" s="116"/>
      <c r="S1760" s="116"/>
      <c r="T1760" s="116"/>
      <c r="U1760" s="116"/>
      <c r="V1760" s="116"/>
      <c r="W1760" s="116"/>
      <c r="X1760" s="116"/>
      <c r="Y1760" s="116"/>
      <c r="Z1760" s="116"/>
    </row>
    <row r="1761" hidden="1">
      <c r="A1761" s="116"/>
      <c r="B1761" s="116"/>
      <c r="C1761" s="116"/>
      <c r="D1761" s="116"/>
      <c r="E1761" s="116"/>
      <c r="F1761" s="116"/>
      <c r="G1761" s="116"/>
      <c r="H1761" s="116"/>
      <c r="I1761" s="116"/>
      <c r="J1761" s="116"/>
      <c r="K1761" s="207"/>
      <c r="L1761" s="116"/>
      <c r="M1761" s="116"/>
      <c r="N1761" s="116"/>
      <c r="O1761" s="116"/>
      <c r="P1761" s="116"/>
      <c r="Q1761" s="116"/>
      <c r="R1761" s="116"/>
      <c r="S1761" s="116"/>
      <c r="T1761" s="116"/>
      <c r="U1761" s="116"/>
      <c r="V1761" s="116"/>
      <c r="W1761" s="116"/>
      <c r="X1761" s="116"/>
      <c r="Y1761" s="116"/>
      <c r="Z1761" s="116"/>
    </row>
    <row r="1762" hidden="1">
      <c r="A1762" s="116"/>
      <c r="B1762" s="116"/>
      <c r="C1762" s="116"/>
      <c r="D1762" s="116"/>
      <c r="E1762" s="116"/>
      <c r="F1762" s="116"/>
      <c r="G1762" s="116"/>
      <c r="H1762" s="116"/>
      <c r="I1762" s="116"/>
      <c r="J1762" s="116"/>
      <c r="K1762" s="207"/>
      <c r="L1762" s="116"/>
      <c r="M1762" s="116"/>
      <c r="N1762" s="116"/>
      <c r="O1762" s="116"/>
      <c r="P1762" s="116"/>
      <c r="Q1762" s="116"/>
      <c r="R1762" s="116"/>
      <c r="S1762" s="116"/>
      <c r="T1762" s="116"/>
      <c r="U1762" s="116"/>
      <c r="V1762" s="116"/>
      <c r="W1762" s="116"/>
      <c r="X1762" s="116"/>
      <c r="Y1762" s="116"/>
      <c r="Z1762" s="116"/>
    </row>
    <row r="1763" hidden="1">
      <c r="A1763" s="116"/>
      <c r="B1763" s="116"/>
      <c r="C1763" s="116"/>
      <c r="D1763" s="116"/>
      <c r="E1763" s="116"/>
      <c r="F1763" s="116"/>
      <c r="G1763" s="116"/>
      <c r="H1763" s="116"/>
      <c r="I1763" s="116"/>
      <c r="J1763" s="116"/>
      <c r="K1763" s="207"/>
      <c r="L1763" s="116"/>
      <c r="M1763" s="116"/>
      <c r="N1763" s="116"/>
      <c r="O1763" s="116"/>
      <c r="P1763" s="116"/>
      <c r="Q1763" s="116"/>
      <c r="R1763" s="116"/>
      <c r="S1763" s="116"/>
      <c r="T1763" s="116"/>
      <c r="U1763" s="116"/>
      <c r="V1763" s="116"/>
      <c r="W1763" s="116"/>
      <c r="X1763" s="116"/>
      <c r="Y1763" s="116"/>
      <c r="Z1763" s="116"/>
    </row>
    <row r="1764" hidden="1">
      <c r="A1764" s="116"/>
      <c r="B1764" s="116"/>
      <c r="C1764" s="116"/>
      <c r="D1764" s="116"/>
      <c r="E1764" s="116"/>
      <c r="F1764" s="116"/>
      <c r="G1764" s="116"/>
      <c r="H1764" s="116"/>
      <c r="I1764" s="116"/>
      <c r="J1764" s="116"/>
      <c r="K1764" s="207"/>
      <c r="L1764" s="116"/>
      <c r="M1764" s="116"/>
      <c r="N1764" s="116"/>
      <c r="O1764" s="116"/>
      <c r="P1764" s="116"/>
      <c r="Q1764" s="116"/>
      <c r="R1764" s="116"/>
      <c r="S1764" s="116"/>
      <c r="T1764" s="116"/>
      <c r="U1764" s="116"/>
      <c r="V1764" s="116"/>
      <c r="W1764" s="116"/>
      <c r="X1764" s="116"/>
      <c r="Y1764" s="116"/>
      <c r="Z1764" s="116"/>
    </row>
    <row r="1765" hidden="1">
      <c r="A1765" s="116"/>
      <c r="B1765" s="116"/>
      <c r="C1765" s="116"/>
      <c r="D1765" s="116"/>
      <c r="E1765" s="116"/>
      <c r="F1765" s="116"/>
      <c r="G1765" s="116"/>
      <c r="H1765" s="116"/>
      <c r="I1765" s="116"/>
      <c r="J1765" s="116"/>
      <c r="K1765" s="207"/>
      <c r="L1765" s="116"/>
      <c r="M1765" s="116"/>
      <c r="N1765" s="116"/>
      <c r="O1765" s="116"/>
      <c r="P1765" s="116"/>
      <c r="Q1765" s="116"/>
      <c r="R1765" s="116"/>
      <c r="S1765" s="116"/>
      <c r="T1765" s="116"/>
      <c r="U1765" s="116"/>
      <c r="V1765" s="116"/>
      <c r="W1765" s="116"/>
      <c r="X1765" s="116"/>
      <c r="Y1765" s="116"/>
      <c r="Z1765" s="116"/>
    </row>
    <row r="1766" hidden="1">
      <c r="A1766" s="116"/>
      <c r="B1766" s="116"/>
      <c r="C1766" s="116"/>
      <c r="D1766" s="116"/>
      <c r="E1766" s="116"/>
      <c r="F1766" s="116"/>
      <c r="G1766" s="116"/>
      <c r="H1766" s="116"/>
      <c r="I1766" s="116"/>
      <c r="J1766" s="116"/>
      <c r="K1766" s="207"/>
      <c r="L1766" s="116"/>
      <c r="M1766" s="116"/>
      <c r="N1766" s="116"/>
      <c r="O1766" s="116"/>
      <c r="P1766" s="116"/>
      <c r="Q1766" s="116"/>
      <c r="R1766" s="116"/>
      <c r="S1766" s="116"/>
      <c r="T1766" s="116"/>
      <c r="U1766" s="116"/>
      <c r="V1766" s="116"/>
      <c r="W1766" s="116"/>
      <c r="X1766" s="116"/>
      <c r="Y1766" s="116"/>
      <c r="Z1766" s="116"/>
    </row>
    <row r="1767" hidden="1">
      <c r="A1767" s="116"/>
      <c r="B1767" s="116"/>
      <c r="C1767" s="116"/>
      <c r="D1767" s="116"/>
      <c r="E1767" s="116"/>
      <c r="F1767" s="116"/>
      <c r="G1767" s="116"/>
      <c r="H1767" s="116"/>
      <c r="I1767" s="116"/>
      <c r="J1767" s="116"/>
      <c r="K1767" s="207"/>
      <c r="L1767" s="116"/>
      <c r="M1767" s="116"/>
      <c r="N1767" s="116"/>
      <c r="O1767" s="116"/>
      <c r="P1767" s="116"/>
      <c r="Q1767" s="116"/>
      <c r="R1767" s="116"/>
      <c r="S1767" s="116"/>
      <c r="T1767" s="116"/>
      <c r="U1767" s="116"/>
      <c r="V1767" s="116"/>
      <c r="W1767" s="116"/>
      <c r="X1767" s="116"/>
      <c r="Y1767" s="116"/>
      <c r="Z1767" s="116"/>
    </row>
    <row r="1768" hidden="1">
      <c r="A1768" s="116"/>
      <c r="B1768" s="116"/>
      <c r="C1768" s="116"/>
      <c r="D1768" s="116"/>
      <c r="E1768" s="116"/>
      <c r="F1768" s="116"/>
      <c r="G1768" s="116"/>
      <c r="H1768" s="116"/>
      <c r="I1768" s="116"/>
      <c r="J1768" s="116"/>
      <c r="K1768" s="207"/>
      <c r="L1768" s="116"/>
      <c r="M1768" s="116"/>
      <c r="N1768" s="116"/>
      <c r="O1768" s="116"/>
      <c r="P1768" s="116"/>
      <c r="Q1768" s="116"/>
      <c r="R1768" s="116"/>
      <c r="S1768" s="116"/>
      <c r="T1768" s="116"/>
      <c r="U1768" s="116"/>
      <c r="V1768" s="116"/>
      <c r="W1768" s="116"/>
      <c r="X1768" s="116"/>
      <c r="Y1768" s="116"/>
      <c r="Z1768" s="116"/>
    </row>
    <row r="1769" hidden="1">
      <c r="A1769" s="116"/>
      <c r="B1769" s="116"/>
      <c r="C1769" s="116"/>
      <c r="D1769" s="116"/>
      <c r="E1769" s="116"/>
      <c r="F1769" s="116"/>
      <c r="G1769" s="116"/>
      <c r="H1769" s="116"/>
      <c r="I1769" s="116"/>
      <c r="J1769" s="116"/>
      <c r="K1769" s="207"/>
      <c r="L1769" s="116"/>
      <c r="M1769" s="116"/>
      <c r="N1769" s="116"/>
      <c r="O1769" s="116"/>
      <c r="P1769" s="116"/>
      <c r="Q1769" s="116"/>
      <c r="R1769" s="116"/>
      <c r="S1769" s="116"/>
      <c r="T1769" s="116"/>
      <c r="U1769" s="116"/>
      <c r="V1769" s="116"/>
      <c r="W1769" s="116"/>
      <c r="X1769" s="116"/>
      <c r="Y1769" s="116"/>
      <c r="Z1769" s="116"/>
    </row>
    <row r="1770" hidden="1">
      <c r="A1770" s="116"/>
      <c r="B1770" s="116"/>
      <c r="C1770" s="116"/>
      <c r="D1770" s="116"/>
      <c r="E1770" s="116"/>
      <c r="F1770" s="116"/>
      <c r="G1770" s="116"/>
      <c r="H1770" s="116"/>
      <c r="I1770" s="116"/>
      <c r="J1770" s="116"/>
      <c r="K1770" s="207"/>
      <c r="L1770" s="116"/>
      <c r="M1770" s="116"/>
      <c r="N1770" s="116"/>
      <c r="O1770" s="116"/>
      <c r="P1770" s="116"/>
      <c r="Q1770" s="116"/>
      <c r="R1770" s="116"/>
      <c r="S1770" s="116"/>
      <c r="T1770" s="116"/>
      <c r="U1770" s="116"/>
      <c r="V1770" s="116"/>
      <c r="W1770" s="116"/>
      <c r="X1770" s="116"/>
      <c r="Y1770" s="116"/>
      <c r="Z1770" s="116"/>
    </row>
    <row r="1771" hidden="1">
      <c r="A1771" s="116"/>
      <c r="B1771" s="116"/>
      <c r="C1771" s="116"/>
      <c r="D1771" s="116"/>
      <c r="E1771" s="116"/>
      <c r="F1771" s="116"/>
      <c r="G1771" s="116"/>
      <c r="H1771" s="116"/>
      <c r="I1771" s="116"/>
      <c r="J1771" s="116"/>
      <c r="K1771" s="207"/>
      <c r="L1771" s="116"/>
      <c r="M1771" s="116"/>
      <c r="N1771" s="116"/>
      <c r="O1771" s="116"/>
      <c r="P1771" s="116"/>
      <c r="Q1771" s="116"/>
      <c r="R1771" s="116"/>
      <c r="S1771" s="116"/>
      <c r="T1771" s="116"/>
      <c r="U1771" s="116"/>
      <c r="V1771" s="116"/>
      <c r="W1771" s="116"/>
      <c r="X1771" s="116"/>
      <c r="Y1771" s="116"/>
      <c r="Z1771" s="116"/>
    </row>
    <row r="1772" hidden="1">
      <c r="A1772" s="116"/>
      <c r="B1772" s="116"/>
      <c r="C1772" s="116"/>
      <c r="D1772" s="116"/>
      <c r="E1772" s="116"/>
      <c r="F1772" s="116"/>
      <c r="G1772" s="116"/>
      <c r="H1772" s="116"/>
      <c r="I1772" s="116"/>
      <c r="J1772" s="116"/>
      <c r="K1772" s="207"/>
      <c r="L1772" s="116"/>
      <c r="M1772" s="116"/>
      <c r="N1772" s="116"/>
      <c r="O1772" s="116"/>
      <c r="P1772" s="116"/>
      <c r="Q1772" s="116"/>
      <c r="R1772" s="116"/>
      <c r="S1772" s="116"/>
      <c r="T1772" s="116"/>
      <c r="U1772" s="116"/>
      <c r="V1772" s="116"/>
      <c r="W1772" s="116"/>
      <c r="X1772" s="116"/>
      <c r="Y1772" s="116"/>
      <c r="Z1772" s="116"/>
    </row>
    <row r="1773" hidden="1">
      <c r="A1773" s="116"/>
      <c r="B1773" s="116"/>
      <c r="C1773" s="116"/>
      <c r="D1773" s="116"/>
      <c r="E1773" s="116"/>
      <c r="F1773" s="116"/>
      <c r="G1773" s="116"/>
      <c r="H1773" s="116"/>
      <c r="I1773" s="116"/>
      <c r="J1773" s="116"/>
      <c r="K1773" s="207"/>
      <c r="L1773" s="116"/>
      <c r="M1773" s="116"/>
      <c r="N1773" s="116"/>
      <c r="O1773" s="116"/>
      <c r="P1773" s="116"/>
      <c r="Q1773" s="116"/>
      <c r="R1773" s="116"/>
      <c r="S1773" s="116"/>
      <c r="T1773" s="116"/>
      <c r="U1773" s="116"/>
      <c r="V1773" s="116"/>
      <c r="W1773" s="116"/>
      <c r="X1773" s="116"/>
      <c r="Y1773" s="116"/>
      <c r="Z1773" s="116"/>
    </row>
    <row r="1774" hidden="1">
      <c r="A1774" s="116"/>
      <c r="B1774" s="116"/>
      <c r="C1774" s="116"/>
      <c r="D1774" s="116"/>
      <c r="E1774" s="116"/>
      <c r="F1774" s="116"/>
      <c r="G1774" s="116"/>
      <c r="H1774" s="116"/>
      <c r="I1774" s="116"/>
      <c r="J1774" s="116"/>
      <c r="K1774" s="207"/>
      <c r="L1774" s="116"/>
      <c r="M1774" s="116"/>
      <c r="N1774" s="116"/>
      <c r="O1774" s="116"/>
      <c r="P1774" s="116"/>
      <c r="Q1774" s="116"/>
      <c r="R1774" s="116"/>
      <c r="S1774" s="116"/>
      <c r="T1774" s="116"/>
      <c r="U1774" s="116"/>
      <c r="V1774" s="116"/>
      <c r="W1774" s="116"/>
      <c r="X1774" s="116"/>
      <c r="Y1774" s="116"/>
      <c r="Z1774" s="116"/>
    </row>
    <row r="1775" hidden="1">
      <c r="A1775" s="116"/>
      <c r="B1775" s="116"/>
      <c r="C1775" s="116"/>
      <c r="D1775" s="116"/>
      <c r="E1775" s="116"/>
      <c r="F1775" s="116"/>
      <c r="G1775" s="116"/>
      <c r="H1775" s="116"/>
      <c r="I1775" s="116"/>
      <c r="J1775" s="116"/>
      <c r="K1775" s="207"/>
      <c r="L1775" s="116"/>
      <c r="M1775" s="116"/>
      <c r="N1775" s="116"/>
      <c r="O1775" s="116"/>
      <c r="P1775" s="116"/>
      <c r="Q1775" s="116"/>
      <c r="R1775" s="116"/>
      <c r="S1775" s="116"/>
      <c r="T1775" s="116"/>
      <c r="U1775" s="116"/>
      <c r="V1775" s="116"/>
      <c r="W1775" s="116"/>
      <c r="X1775" s="116"/>
      <c r="Y1775" s="116"/>
      <c r="Z1775" s="116"/>
    </row>
    <row r="1776" hidden="1">
      <c r="A1776" s="116"/>
      <c r="B1776" s="116"/>
      <c r="C1776" s="116"/>
      <c r="D1776" s="116"/>
      <c r="E1776" s="116"/>
      <c r="F1776" s="116"/>
      <c r="G1776" s="116"/>
      <c r="H1776" s="116"/>
      <c r="I1776" s="116"/>
      <c r="J1776" s="116"/>
      <c r="K1776" s="207"/>
      <c r="L1776" s="116"/>
      <c r="M1776" s="116"/>
      <c r="N1776" s="116"/>
      <c r="O1776" s="116"/>
      <c r="P1776" s="116"/>
      <c r="Q1776" s="116"/>
      <c r="R1776" s="116"/>
      <c r="S1776" s="116"/>
      <c r="T1776" s="116"/>
      <c r="U1776" s="116"/>
      <c r="V1776" s="116"/>
      <c r="W1776" s="116"/>
      <c r="X1776" s="116"/>
      <c r="Y1776" s="116"/>
      <c r="Z1776" s="116"/>
    </row>
    <row r="1777" hidden="1">
      <c r="A1777" s="116"/>
      <c r="B1777" s="116"/>
      <c r="C1777" s="116"/>
      <c r="D1777" s="116"/>
      <c r="E1777" s="116"/>
      <c r="F1777" s="116"/>
      <c r="G1777" s="116"/>
      <c r="H1777" s="116"/>
      <c r="I1777" s="116"/>
      <c r="J1777" s="116"/>
      <c r="K1777" s="207"/>
      <c r="L1777" s="116"/>
      <c r="M1777" s="116"/>
      <c r="N1777" s="116"/>
      <c r="O1777" s="116"/>
      <c r="P1777" s="116"/>
      <c r="Q1777" s="116"/>
      <c r="R1777" s="116"/>
      <c r="S1777" s="116"/>
      <c r="T1777" s="116"/>
      <c r="U1777" s="116"/>
      <c r="V1777" s="116"/>
      <c r="W1777" s="116"/>
      <c r="X1777" s="116"/>
      <c r="Y1777" s="116"/>
      <c r="Z1777" s="116"/>
    </row>
    <row r="1778" hidden="1">
      <c r="A1778" s="116"/>
      <c r="B1778" s="116"/>
      <c r="C1778" s="116"/>
      <c r="D1778" s="116"/>
      <c r="E1778" s="116"/>
      <c r="F1778" s="116"/>
      <c r="G1778" s="116"/>
      <c r="H1778" s="116"/>
      <c r="I1778" s="116"/>
      <c r="J1778" s="116"/>
      <c r="K1778" s="207"/>
      <c r="L1778" s="116"/>
      <c r="M1778" s="116"/>
      <c r="N1778" s="116"/>
      <c r="O1778" s="116"/>
      <c r="P1778" s="116"/>
      <c r="Q1778" s="116"/>
      <c r="R1778" s="116"/>
      <c r="S1778" s="116"/>
      <c r="T1778" s="116"/>
      <c r="U1778" s="116"/>
      <c r="V1778" s="116"/>
      <c r="W1778" s="116"/>
      <c r="X1778" s="116"/>
      <c r="Y1778" s="116"/>
      <c r="Z1778" s="116"/>
    </row>
    <row r="1779" hidden="1">
      <c r="A1779" s="116"/>
      <c r="B1779" s="116"/>
      <c r="C1779" s="116"/>
      <c r="D1779" s="116"/>
      <c r="E1779" s="116"/>
      <c r="F1779" s="116"/>
      <c r="G1779" s="116"/>
      <c r="H1779" s="116"/>
      <c r="I1779" s="116"/>
      <c r="J1779" s="116"/>
      <c r="K1779" s="207"/>
      <c r="L1779" s="116"/>
      <c r="M1779" s="116"/>
      <c r="N1779" s="116"/>
      <c r="O1779" s="116"/>
      <c r="P1779" s="116"/>
      <c r="Q1779" s="116"/>
      <c r="R1779" s="116"/>
      <c r="S1779" s="116"/>
      <c r="T1779" s="116"/>
      <c r="U1779" s="116"/>
      <c r="V1779" s="116"/>
      <c r="W1779" s="116"/>
      <c r="X1779" s="116"/>
      <c r="Y1779" s="116"/>
      <c r="Z1779" s="116"/>
    </row>
    <row r="1780" hidden="1">
      <c r="A1780" s="116"/>
      <c r="B1780" s="116"/>
      <c r="C1780" s="116"/>
      <c r="D1780" s="116"/>
      <c r="E1780" s="116"/>
      <c r="F1780" s="116"/>
      <c r="G1780" s="116"/>
      <c r="H1780" s="116"/>
      <c r="I1780" s="116"/>
      <c r="J1780" s="116"/>
      <c r="K1780" s="207"/>
      <c r="L1780" s="116"/>
      <c r="M1780" s="116"/>
      <c r="N1780" s="116"/>
      <c r="O1780" s="116"/>
      <c r="P1780" s="116"/>
      <c r="Q1780" s="116"/>
      <c r="R1780" s="116"/>
      <c r="S1780" s="116"/>
      <c r="T1780" s="116"/>
      <c r="U1780" s="116"/>
      <c r="V1780" s="116"/>
      <c r="W1780" s="116"/>
      <c r="X1780" s="116"/>
      <c r="Y1780" s="116"/>
      <c r="Z1780" s="116"/>
    </row>
    <row r="1781" hidden="1">
      <c r="A1781" s="116"/>
      <c r="B1781" s="116"/>
      <c r="C1781" s="116"/>
      <c r="D1781" s="116"/>
      <c r="E1781" s="116"/>
      <c r="F1781" s="116"/>
      <c r="G1781" s="116"/>
      <c r="H1781" s="116"/>
      <c r="I1781" s="116"/>
      <c r="J1781" s="116"/>
      <c r="K1781" s="207"/>
      <c r="L1781" s="116"/>
      <c r="M1781" s="116"/>
      <c r="N1781" s="116"/>
      <c r="O1781" s="116"/>
      <c r="P1781" s="116"/>
      <c r="Q1781" s="116"/>
      <c r="R1781" s="116"/>
      <c r="S1781" s="116"/>
      <c r="T1781" s="116"/>
      <c r="U1781" s="116"/>
      <c r="V1781" s="116"/>
      <c r="W1781" s="116"/>
      <c r="X1781" s="116"/>
      <c r="Y1781" s="116"/>
      <c r="Z1781" s="116"/>
    </row>
    <row r="1782" hidden="1">
      <c r="A1782" s="116"/>
      <c r="B1782" s="116"/>
      <c r="C1782" s="116"/>
      <c r="D1782" s="116"/>
      <c r="E1782" s="116"/>
      <c r="F1782" s="116"/>
      <c r="G1782" s="116"/>
      <c r="H1782" s="116"/>
      <c r="I1782" s="116"/>
      <c r="J1782" s="116"/>
      <c r="K1782" s="207"/>
      <c r="L1782" s="116"/>
      <c r="M1782" s="116"/>
      <c r="N1782" s="116"/>
      <c r="O1782" s="116"/>
      <c r="P1782" s="116"/>
      <c r="Q1782" s="116"/>
      <c r="R1782" s="116"/>
      <c r="S1782" s="116"/>
      <c r="T1782" s="116"/>
      <c r="U1782" s="116"/>
      <c r="V1782" s="116"/>
      <c r="W1782" s="116"/>
      <c r="X1782" s="116"/>
      <c r="Y1782" s="116"/>
      <c r="Z1782" s="116"/>
    </row>
    <row r="1783" hidden="1">
      <c r="A1783" s="116"/>
      <c r="B1783" s="116"/>
      <c r="C1783" s="116"/>
      <c r="D1783" s="116"/>
      <c r="E1783" s="116"/>
      <c r="F1783" s="116"/>
      <c r="G1783" s="116"/>
      <c r="H1783" s="116"/>
      <c r="I1783" s="116"/>
      <c r="J1783" s="116"/>
      <c r="K1783" s="207"/>
      <c r="L1783" s="116"/>
      <c r="M1783" s="116"/>
      <c r="N1783" s="116"/>
      <c r="O1783" s="116"/>
      <c r="P1783" s="116"/>
      <c r="Q1783" s="116"/>
      <c r="R1783" s="116"/>
      <c r="S1783" s="116"/>
      <c r="T1783" s="116"/>
      <c r="U1783" s="116"/>
      <c r="V1783" s="116"/>
      <c r="W1783" s="116"/>
      <c r="X1783" s="116"/>
      <c r="Y1783" s="116"/>
      <c r="Z1783" s="116"/>
    </row>
    <row r="1784" hidden="1">
      <c r="A1784" s="116"/>
      <c r="B1784" s="116"/>
      <c r="C1784" s="116"/>
      <c r="D1784" s="116"/>
      <c r="E1784" s="116"/>
      <c r="F1784" s="116"/>
      <c r="G1784" s="116"/>
      <c r="H1784" s="116"/>
      <c r="I1784" s="116"/>
      <c r="J1784" s="116"/>
      <c r="K1784" s="207"/>
      <c r="L1784" s="116"/>
      <c r="M1784" s="116"/>
      <c r="N1784" s="116"/>
      <c r="O1784" s="116"/>
      <c r="P1784" s="116"/>
      <c r="Q1784" s="116"/>
      <c r="R1784" s="116"/>
      <c r="S1784" s="116"/>
      <c r="T1784" s="116"/>
      <c r="U1784" s="116"/>
      <c r="V1784" s="116"/>
      <c r="W1784" s="116"/>
      <c r="X1784" s="116"/>
      <c r="Y1784" s="116"/>
      <c r="Z1784" s="116"/>
    </row>
    <row r="1785" hidden="1">
      <c r="A1785" s="116"/>
      <c r="B1785" s="116"/>
      <c r="C1785" s="116"/>
      <c r="D1785" s="116"/>
      <c r="E1785" s="116"/>
      <c r="F1785" s="116"/>
      <c r="G1785" s="116"/>
      <c r="H1785" s="116"/>
      <c r="I1785" s="116"/>
      <c r="J1785" s="116"/>
      <c r="K1785" s="207"/>
      <c r="L1785" s="116"/>
      <c r="M1785" s="116"/>
      <c r="N1785" s="116"/>
      <c r="O1785" s="116"/>
      <c r="P1785" s="116"/>
      <c r="Q1785" s="116"/>
      <c r="R1785" s="116"/>
      <c r="S1785" s="116"/>
      <c r="T1785" s="116"/>
      <c r="U1785" s="116"/>
      <c r="V1785" s="116"/>
      <c r="W1785" s="116"/>
      <c r="X1785" s="116"/>
      <c r="Y1785" s="116"/>
      <c r="Z1785" s="116"/>
    </row>
    <row r="1786" hidden="1">
      <c r="A1786" s="116"/>
      <c r="B1786" s="116"/>
      <c r="C1786" s="116"/>
      <c r="D1786" s="116"/>
      <c r="E1786" s="116"/>
      <c r="F1786" s="116"/>
      <c r="G1786" s="116"/>
      <c r="H1786" s="116"/>
      <c r="I1786" s="116"/>
      <c r="J1786" s="116"/>
      <c r="K1786" s="207"/>
      <c r="L1786" s="116"/>
      <c r="M1786" s="116"/>
      <c r="N1786" s="116"/>
      <c r="O1786" s="116"/>
      <c r="P1786" s="116"/>
      <c r="Q1786" s="116"/>
      <c r="R1786" s="116"/>
      <c r="S1786" s="116"/>
      <c r="T1786" s="116"/>
      <c r="U1786" s="116"/>
      <c r="V1786" s="116"/>
      <c r="W1786" s="116"/>
      <c r="X1786" s="116"/>
      <c r="Y1786" s="116"/>
      <c r="Z1786" s="116"/>
    </row>
    <row r="1787" hidden="1">
      <c r="A1787" s="116"/>
      <c r="B1787" s="116"/>
      <c r="C1787" s="116"/>
      <c r="D1787" s="116"/>
      <c r="E1787" s="116"/>
      <c r="F1787" s="116"/>
      <c r="G1787" s="116"/>
      <c r="H1787" s="116"/>
      <c r="I1787" s="116"/>
      <c r="J1787" s="116"/>
      <c r="K1787" s="207"/>
      <c r="L1787" s="116"/>
      <c r="M1787" s="116"/>
      <c r="N1787" s="116"/>
      <c r="O1787" s="116"/>
      <c r="P1787" s="116"/>
      <c r="Q1787" s="116"/>
      <c r="R1787" s="116"/>
      <c r="S1787" s="116"/>
      <c r="T1787" s="116"/>
      <c r="U1787" s="116"/>
      <c r="V1787" s="116"/>
      <c r="W1787" s="116"/>
      <c r="X1787" s="116"/>
      <c r="Y1787" s="116"/>
      <c r="Z1787" s="116"/>
    </row>
    <row r="1788" hidden="1">
      <c r="A1788" s="116"/>
      <c r="B1788" s="116"/>
      <c r="C1788" s="116"/>
      <c r="D1788" s="116"/>
      <c r="E1788" s="116"/>
      <c r="F1788" s="116"/>
      <c r="G1788" s="116"/>
      <c r="H1788" s="116"/>
      <c r="I1788" s="116"/>
      <c r="J1788" s="116"/>
      <c r="K1788" s="207"/>
      <c r="L1788" s="116"/>
      <c r="M1788" s="116"/>
      <c r="N1788" s="116"/>
      <c r="O1788" s="116"/>
      <c r="P1788" s="116"/>
      <c r="Q1788" s="116"/>
      <c r="R1788" s="116"/>
      <c r="S1788" s="116"/>
      <c r="T1788" s="116"/>
      <c r="U1788" s="116"/>
      <c r="V1788" s="116"/>
      <c r="W1788" s="116"/>
      <c r="X1788" s="116"/>
      <c r="Y1788" s="116"/>
      <c r="Z1788" s="116"/>
    </row>
    <row r="1789" hidden="1">
      <c r="A1789" s="116"/>
      <c r="B1789" s="116"/>
      <c r="C1789" s="116"/>
      <c r="D1789" s="116"/>
      <c r="E1789" s="116"/>
      <c r="F1789" s="116"/>
      <c r="G1789" s="116"/>
      <c r="H1789" s="116"/>
      <c r="I1789" s="116"/>
      <c r="J1789" s="116"/>
      <c r="K1789" s="207"/>
      <c r="L1789" s="116"/>
      <c r="M1789" s="116"/>
      <c r="N1789" s="116"/>
      <c r="O1789" s="116"/>
      <c r="P1789" s="116"/>
      <c r="Q1789" s="116"/>
      <c r="R1789" s="116"/>
      <c r="S1789" s="116"/>
      <c r="T1789" s="116"/>
      <c r="U1789" s="116"/>
      <c r="V1789" s="116"/>
      <c r="W1789" s="116"/>
      <c r="X1789" s="116"/>
      <c r="Y1789" s="116"/>
      <c r="Z1789" s="116"/>
    </row>
    <row r="1790" hidden="1">
      <c r="A1790" s="116"/>
      <c r="B1790" s="116"/>
      <c r="C1790" s="116"/>
      <c r="D1790" s="116"/>
      <c r="E1790" s="116"/>
      <c r="F1790" s="116"/>
      <c r="G1790" s="116"/>
      <c r="H1790" s="116"/>
      <c r="I1790" s="116"/>
      <c r="J1790" s="116"/>
      <c r="K1790" s="207"/>
      <c r="L1790" s="116"/>
      <c r="M1790" s="116"/>
      <c r="N1790" s="116"/>
      <c r="O1790" s="116"/>
      <c r="P1790" s="116"/>
      <c r="Q1790" s="116"/>
      <c r="R1790" s="116"/>
      <c r="S1790" s="116"/>
      <c r="T1790" s="116"/>
      <c r="U1790" s="116"/>
      <c r="V1790" s="116"/>
      <c r="W1790" s="116"/>
      <c r="X1790" s="116"/>
      <c r="Y1790" s="116"/>
      <c r="Z1790" s="116"/>
    </row>
    <row r="1791" hidden="1">
      <c r="A1791" s="116"/>
      <c r="B1791" s="116"/>
      <c r="C1791" s="116"/>
      <c r="D1791" s="116"/>
      <c r="E1791" s="116"/>
      <c r="F1791" s="116"/>
      <c r="G1791" s="116"/>
      <c r="H1791" s="116"/>
      <c r="I1791" s="116"/>
      <c r="J1791" s="116"/>
      <c r="K1791" s="207"/>
      <c r="L1791" s="116"/>
      <c r="M1791" s="116"/>
      <c r="N1791" s="116"/>
      <c r="O1791" s="116"/>
      <c r="P1791" s="116"/>
      <c r="Q1791" s="116"/>
      <c r="R1791" s="116"/>
      <c r="S1791" s="116"/>
      <c r="T1791" s="116"/>
      <c r="U1791" s="116"/>
      <c r="V1791" s="116"/>
      <c r="W1791" s="116"/>
      <c r="X1791" s="116"/>
      <c r="Y1791" s="116"/>
      <c r="Z1791" s="116"/>
    </row>
    <row r="1792" hidden="1">
      <c r="A1792" s="116"/>
      <c r="B1792" s="116"/>
      <c r="C1792" s="116"/>
      <c r="D1792" s="116"/>
      <c r="E1792" s="116"/>
      <c r="F1792" s="116"/>
      <c r="G1792" s="116"/>
      <c r="H1792" s="116"/>
      <c r="I1792" s="116"/>
      <c r="J1792" s="116"/>
      <c r="K1792" s="207"/>
      <c r="L1792" s="116"/>
      <c r="M1792" s="116"/>
      <c r="N1792" s="116"/>
      <c r="O1792" s="116"/>
      <c r="P1792" s="116"/>
      <c r="Q1792" s="116"/>
      <c r="R1792" s="116"/>
      <c r="S1792" s="116"/>
      <c r="T1792" s="116"/>
      <c r="U1792" s="116"/>
      <c r="V1792" s="116"/>
      <c r="W1792" s="116"/>
      <c r="X1792" s="116"/>
      <c r="Y1792" s="116"/>
      <c r="Z1792" s="116"/>
    </row>
    <row r="1793" hidden="1">
      <c r="A1793" s="116"/>
      <c r="B1793" s="116"/>
      <c r="C1793" s="116"/>
      <c r="D1793" s="116"/>
      <c r="E1793" s="116"/>
      <c r="F1793" s="116"/>
      <c r="G1793" s="116"/>
      <c r="H1793" s="116"/>
      <c r="I1793" s="116"/>
      <c r="J1793" s="116"/>
      <c r="K1793" s="207"/>
      <c r="L1793" s="116"/>
      <c r="M1793" s="116"/>
      <c r="N1793" s="116"/>
      <c r="O1793" s="116"/>
      <c r="P1793" s="116"/>
      <c r="Q1793" s="116"/>
      <c r="R1793" s="116"/>
      <c r="S1793" s="116"/>
      <c r="T1793" s="116"/>
      <c r="U1793" s="116"/>
      <c r="V1793" s="116"/>
      <c r="W1793" s="116"/>
      <c r="X1793" s="116"/>
      <c r="Y1793" s="116"/>
      <c r="Z1793" s="116"/>
    </row>
    <row r="1794" hidden="1">
      <c r="A1794" s="116"/>
      <c r="B1794" s="116"/>
      <c r="C1794" s="116"/>
      <c r="D1794" s="116"/>
      <c r="E1794" s="116"/>
      <c r="F1794" s="116"/>
      <c r="G1794" s="116"/>
      <c r="H1794" s="116"/>
      <c r="I1794" s="116"/>
      <c r="J1794" s="116"/>
      <c r="K1794" s="207"/>
      <c r="L1794" s="116"/>
      <c r="M1794" s="116"/>
      <c r="N1794" s="116"/>
      <c r="O1794" s="116"/>
      <c r="P1794" s="116"/>
      <c r="Q1794" s="116"/>
      <c r="R1794" s="116"/>
      <c r="S1794" s="116"/>
      <c r="T1794" s="116"/>
      <c r="U1794" s="116"/>
      <c r="V1794" s="116"/>
      <c r="W1794" s="116"/>
      <c r="X1794" s="116"/>
      <c r="Y1794" s="116"/>
      <c r="Z1794" s="116"/>
    </row>
    <row r="1795" hidden="1">
      <c r="A1795" s="116"/>
      <c r="B1795" s="116"/>
      <c r="C1795" s="116"/>
      <c r="D1795" s="116"/>
      <c r="E1795" s="116"/>
      <c r="F1795" s="116"/>
      <c r="G1795" s="116"/>
      <c r="H1795" s="116"/>
      <c r="I1795" s="116"/>
      <c r="J1795" s="116"/>
      <c r="K1795" s="207"/>
      <c r="L1795" s="116"/>
      <c r="M1795" s="116"/>
      <c r="N1795" s="116"/>
      <c r="O1795" s="116"/>
      <c r="P1795" s="116"/>
      <c r="Q1795" s="116"/>
      <c r="R1795" s="116"/>
      <c r="S1795" s="116"/>
      <c r="T1795" s="116"/>
      <c r="U1795" s="116"/>
      <c r="V1795" s="116"/>
      <c r="W1795" s="116"/>
      <c r="X1795" s="116"/>
      <c r="Y1795" s="116"/>
      <c r="Z1795" s="116"/>
    </row>
    <row r="1796" hidden="1">
      <c r="A1796" s="116"/>
      <c r="B1796" s="116"/>
      <c r="C1796" s="116"/>
      <c r="D1796" s="116"/>
      <c r="E1796" s="116"/>
      <c r="F1796" s="116"/>
      <c r="G1796" s="116"/>
      <c r="H1796" s="116"/>
      <c r="I1796" s="116"/>
      <c r="J1796" s="116"/>
      <c r="K1796" s="207"/>
      <c r="L1796" s="116"/>
      <c r="M1796" s="116"/>
      <c r="N1796" s="116"/>
      <c r="O1796" s="116"/>
      <c r="P1796" s="116"/>
      <c r="Q1796" s="116"/>
      <c r="R1796" s="116"/>
      <c r="S1796" s="116"/>
      <c r="T1796" s="116"/>
      <c r="U1796" s="116"/>
      <c r="V1796" s="116"/>
      <c r="W1796" s="116"/>
      <c r="X1796" s="116"/>
      <c r="Y1796" s="116"/>
      <c r="Z1796" s="116"/>
    </row>
    <row r="1797" hidden="1">
      <c r="A1797" s="116"/>
      <c r="B1797" s="116"/>
      <c r="C1797" s="116"/>
      <c r="D1797" s="116"/>
      <c r="E1797" s="116"/>
      <c r="F1797" s="116"/>
      <c r="G1797" s="116"/>
      <c r="H1797" s="116"/>
      <c r="I1797" s="116"/>
      <c r="J1797" s="116"/>
      <c r="K1797" s="207"/>
      <c r="L1797" s="116"/>
      <c r="M1797" s="116"/>
      <c r="N1797" s="116"/>
      <c r="O1797" s="116"/>
      <c r="P1797" s="116"/>
      <c r="Q1797" s="116"/>
      <c r="R1797" s="116"/>
      <c r="S1797" s="116"/>
      <c r="T1797" s="116"/>
      <c r="U1797" s="116"/>
      <c r="V1797" s="116"/>
      <c r="W1797" s="116"/>
      <c r="X1797" s="116"/>
      <c r="Y1797" s="116"/>
      <c r="Z1797" s="116"/>
    </row>
    <row r="1798" hidden="1">
      <c r="A1798" s="116"/>
      <c r="B1798" s="116"/>
      <c r="C1798" s="116"/>
      <c r="D1798" s="116"/>
      <c r="E1798" s="116"/>
      <c r="F1798" s="116"/>
      <c r="G1798" s="116"/>
      <c r="H1798" s="116"/>
      <c r="I1798" s="116"/>
      <c r="J1798" s="116"/>
      <c r="K1798" s="207"/>
      <c r="L1798" s="116"/>
      <c r="M1798" s="116"/>
      <c r="N1798" s="116"/>
      <c r="O1798" s="116"/>
      <c r="P1798" s="116"/>
      <c r="Q1798" s="116"/>
      <c r="R1798" s="116"/>
      <c r="S1798" s="116"/>
      <c r="T1798" s="116"/>
      <c r="U1798" s="116"/>
      <c r="V1798" s="116"/>
      <c r="W1798" s="116"/>
      <c r="X1798" s="116"/>
      <c r="Y1798" s="116"/>
      <c r="Z1798" s="116"/>
    </row>
    <row r="1799" hidden="1">
      <c r="A1799" s="116"/>
      <c r="B1799" s="116"/>
      <c r="C1799" s="116"/>
      <c r="D1799" s="116"/>
      <c r="E1799" s="116"/>
      <c r="F1799" s="116"/>
      <c r="G1799" s="116"/>
      <c r="H1799" s="116"/>
      <c r="I1799" s="116"/>
      <c r="J1799" s="116"/>
      <c r="K1799" s="207"/>
      <c r="L1799" s="116"/>
      <c r="M1799" s="116"/>
      <c r="N1799" s="116"/>
      <c r="O1799" s="116"/>
      <c r="P1799" s="116"/>
      <c r="Q1799" s="116"/>
      <c r="R1799" s="116"/>
      <c r="S1799" s="116"/>
      <c r="T1799" s="116"/>
      <c r="U1799" s="116"/>
      <c r="V1799" s="116"/>
      <c r="W1799" s="116"/>
      <c r="X1799" s="116"/>
      <c r="Y1799" s="116"/>
      <c r="Z1799" s="116"/>
    </row>
    <row r="1800" hidden="1">
      <c r="A1800" s="116"/>
      <c r="B1800" s="116"/>
      <c r="C1800" s="116"/>
      <c r="D1800" s="116"/>
      <c r="E1800" s="116"/>
      <c r="F1800" s="116"/>
      <c r="G1800" s="116"/>
      <c r="H1800" s="116"/>
      <c r="I1800" s="116"/>
      <c r="J1800" s="116"/>
      <c r="K1800" s="207"/>
      <c r="L1800" s="116"/>
      <c r="M1800" s="116"/>
      <c r="N1800" s="116"/>
      <c r="O1800" s="116"/>
      <c r="P1800" s="116"/>
      <c r="Q1800" s="116"/>
      <c r="R1800" s="116"/>
      <c r="S1800" s="116"/>
      <c r="T1800" s="116"/>
      <c r="U1800" s="116"/>
      <c r="V1800" s="116"/>
      <c r="W1800" s="116"/>
      <c r="X1800" s="116"/>
      <c r="Y1800" s="116"/>
      <c r="Z1800" s="116"/>
    </row>
    <row r="1801" hidden="1">
      <c r="A1801" s="116"/>
      <c r="B1801" s="116"/>
      <c r="C1801" s="116"/>
      <c r="D1801" s="116"/>
      <c r="E1801" s="116"/>
      <c r="F1801" s="116"/>
      <c r="G1801" s="116"/>
      <c r="H1801" s="116"/>
      <c r="I1801" s="116"/>
      <c r="J1801" s="116"/>
      <c r="K1801" s="207"/>
      <c r="L1801" s="116"/>
      <c r="M1801" s="116"/>
      <c r="N1801" s="116"/>
      <c r="O1801" s="116"/>
      <c r="P1801" s="116"/>
      <c r="Q1801" s="116"/>
      <c r="R1801" s="116"/>
      <c r="S1801" s="116"/>
      <c r="T1801" s="116"/>
      <c r="U1801" s="116"/>
      <c r="V1801" s="116"/>
      <c r="W1801" s="116"/>
      <c r="X1801" s="116"/>
      <c r="Y1801" s="116"/>
      <c r="Z1801" s="116"/>
    </row>
    <row r="1802" hidden="1">
      <c r="A1802" s="116"/>
      <c r="B1802" s="116"/>
      <c r="C1802" s="116"/>
      <c r="D1802" s="116"/>
      <c r="E1802" s="116"/>
      <c r="F1802" s="116"/>
      <c r="G1802" s="116"/>
      <c r="H1802" s="116"/>
      <c r="I1802" s="116"/>
      <c r="J1802" s="116"/>
      <c r="K1802" s="207"/>
      <c r="L1802" s="116"/>
      <c r="M1802" s="116"/>
      <c r="N1802" s="116"/>
      <c r="O1802" s="116"/>
      <c r="P1802" s="116"/>
      <c r="Q1802" s="116"/>
      <c r="R1802" s="116"/>
      <c r="S1802" s="116"/>
      <c r="T1802" s="116"/>
      <c r="U1802" s="116"/>
      <c r="V1802" s="116"/>
      <c r="W1802" s="116"/>
      <c r="X1802" s="116"/>
      <c r="Y1802" s="116"/>
      <c r="Z1802" s="116"/>
    </row>
    <row r="1803" hidden="1">
      <c r="A1803" s="116"/>
      <c r="B1803" s="116"/>
      <c r="C1803" s="116"/>
      <c r="D1803" s="116"/>
      <c r="E1803" s="116"/>
      <c r="F1803" s="116"/>
      <c r="G1803" s="116"/>
      <c r="H1803" s="116"/>
      <c r="I1803" s="116"/>
      <c r="J1803" s="116"/>
      <c r="K1803" s="207"/>
      <c r="L1803" s="116"/>
      <c r="M1803" s="116"/>
      <c r="N1803" s="116"/>
      <c r="O1803" s="116"/>
      <c r="P1803" s="116"/>
      <c r="Q1803" s="116"/>
      <c r="R1803" s="116"/>
      <c r="S1803" s="116"/>
      <c r="T1803" s="116"/>
      <c r="U1803" s="116"/>
      <c r="V1803" s="116"/>
      <c r="W1803" s="116"/>
      <c r="X1803" s="116"/>
      <c r="Y1803" s="116"/>
      <c r="Z1803" s="116"/>
    </row>
    <row r="1804" hidden="1">
      <c r="A1804" s="116"/>
      <c r="B1804" s="116"/>
      <c r="C1804" s="116"/>
      <c r="D1804" s="116"/>
      <c r="E1804" s="116"/>
      <c r="F1804" s="116"/>
      <c r="G1804" s="116"/>
      <c r="H1804" s="116"/>
      <c r="I1804" s="116"/>
      <c r="J1804" s="116"/>
      <c r="K1804" s="207"/>
      <c r="L1804" s="116"/>
      <c r="M1804" s="116"/>
      <c r="N1804" s="116"/>
      <c r="O1804" s="116"/>
      <c r="P1804" s="116"/>
      <c r="Q1804" s="116"/>
      <c r="R1804" s="116"/>
      <c r="S1804" s="116"/>
      <c r="T1804" s="116"/>
      <c r="U1804" s="116"/>
      <c r="V1804" s="116"/>
      <c r="W1804" s="116"/>
      <c r="X1804" s="116"/>
      <c r="Y1804" s="116"/>
      <c r="Z1804" s="116"/>
    </row>
    <row r="1805" hidden="1">
      <c r="A1805" s="116"/>
      <c r="B1805" s="116"/>
      <c r="C1805" s="116"/>
      <c r="D1805" s="116"/>
      <c r="E1805" s="116"/>
      <c r="F1805" s="116"/>
      <c r="G1805" s="116"/>
      <c r="H1805" s="116"/>
      <c r="I1805" s="116"/>
      <c r="J1805" s="116"/>
      <c r="K1805" s="207"/>
      <c r="L1805" s="116"/>
      <c r="M1805" s="116"/>
      <c r="N1805" s="116"/>
      <c r="O1805" s="116"/>
      <c r="P1805" s="116"/>
      <c r="Q1805" s="116"/>
      <c r="R1805" s="116"/>
      <c r="S1805" s="116"/>
      <c r="T1805" s="116"/>
      <c r="U1805" s="116"/>
      <c r="V1805" s="116"/>
      <c r="W1805" s="116"/>
      <c r="X1805" s="116"/>
      <c r="Y1805" s="116"/>
      <c r="Z1805" s="116"/>
    </row>
    <row r="1806" hidden="1">
      <c r="A1806" s="116"/>
      <c r="B1806" s="116"/>
      <c r="C1806" s="116"/>
      <c r="D1806" s="116"/>
      <c r="E1806" s="116"/>
      <c r="F1806" s="116"/>
      <c r="G1806" s="116"/>
      <c r="H1806" s="116"/>
      <c r="I1806" s="116"/>
      <c r="J1806" s="116"/>
      <c r="K1806" s="207"/>
      <c r="L1806" s="116"/>
      <c r="M1806" s="116"/>
      <c r="N1806" s="116"/>
      <c r="O1806" s="116"/>
      <c r="P1806" s="116"/>
      <c r="Q1806" s="116"/>
      <c r="R1806" s="116"/>
      <c r="S1806" s="116"/>
      <c r="T1806" s="116"/>
      <c r="U1806" s="116"/>
      <c r="V1806" s="116"/>
      <c r="W1806" s="116"/>
      <c r="X1806" s="116"/>
      <c r="Y1806" s="116"/>
      <c r="Z1806" s="116"/>
    </row>
    <row r="1807" hidden="1">
      <c r="A1807" s="116"/>
      <c r="B1807" s="116"/>
      <c r="C1807" s="116"/>
      <c r="D1807" s="116"/>
      <c r="E1807" s="116"/>
      <c r="F1807" s="116"/>
      <c r="G1807" s="116"/>
      <c r="H1807" s="116"/>
      <c r="I1807" s="116"/>
      <c r="J1807" s="116"/>
      <c r="K1807" s="207"/>
      <c r="L1807" s="116"/>
      <c r="M1807" s="116"/>
      <c r="N1807" s="116"/>
      <c r="O1807" s="116"/>
      <c r="P1807" s="116"/>
      <c r="Q1807" s="116"/>
      <c r="R1807" s="116"/>
      <c r="S1807" s="116"/>
      <c r="T1807" s="116"/>
      <c r="U1807" s="116"/>
      <c r="V1807" s="116"/>
      <c r="W1807" s="116"/>
      <c r="X1807" s="116"/>
      <c r="Y1807" s="116"/>
      <c r="Z1807" s="116"/>
    </row>
    <row r="1808" hidden="1">
      <c r="A1808" s="116"/>
      <c r="B1808" s="116"/>
      <c r="C1808" s="116"/>
      <c r="D1808" s="116"/>
      <c r="E1808" s="116"/>
      <c r="F1808" s="116"/>
      <c r="G1808" s="116"/>
      <c r="H1808" s="116"/>
      <c r="I1808" s="116"/>
      <c r="J1808" s="116"/>
      <c r="K1808" s="207"/>
      <c r="L1808" s="116"/>
      <c r="M1808" s="116"/>
      <c r="N1808" s="116"/>
      <c r="O1808" s="116"/>
      <c r="P1808" s="116"/>
      <c r="Q1808" s="116"/>
      <c r="R1808" s="116"/>
      <c r="S1808" s="116"/>
      <c r="T1808" s="116"/>
      <c r="U1808" s="116"/>
      <c r="V1808" s="116"/>
      <c r="W1808" s="116"/>
      <c r="X1808" s="116"/>
      <c r="Y1808" s="116"/>
      <c r="Z1808" s="116"/>
    </row>
    <row r="1809" hidden="1">
      <c r="A1809" s="116"/>
      <c r="B1809" s="116"/>
      <c r="C1809" s="116"/>
      <c r="D1809" s="116"/>
      <c r="E1809" s="116"/>
      <c r="F1809" s="116"/>
      <c r="G1809" s="116"/>
      <c r="H1809" s="116"/>
      <c r="I1809" s="116"/>
      <c r="J1809" s="116"/>
      <c r="K1809" s="207"/>
      <c r="L1809" s="116"/>
      <c r="M1809" s="116"/>
      <c r="N1809" s="116"/>
      <c r="O1809" s="116"/>
      <c r="P1809" s="116"/>
      <c r="Q1809" s="116"/>
      <c r="R1809" s="116"/>
      <c r="S1809" s="116"/>
      <c r="T1809" s="116"/>
      <c r="U1809" s="116"/>
      <c r="V1809" s="116"/>
      <c r="W1809" s="116"/>
      <c r="X1809" s="116"/>
      <c r="Y1809" s="116"/>
      <c r="Z1809" s="116"/>
    </row>
    <row r="1810" hidden="1">
      <c r="A1810" s="116"/>
      <c r="B1810" s="116"/>
      <c r="C1810" s="116"/>
      <c r="D1810" s="116"/>
      <c r="E1810" s="116"/>
      <c r="F1810" s="116"/>
      <c r="G1810" s="116"/>
      <c r="H1810" s="116"/>
      <c r="I1810" s="116"/>
      <c r="J1810" s="116"/>
      <c r="K1810" s="207"/>
      <c r="L1810" s="116"/>
      <c r="M1810" s="116"/>
      <c r="N1810" s="116"/>
      <c r="O1810" s="116"/>
      <c r="P1810" s="116"/>
      <c r="Q1810" s="116"/>
      <c r="R1810" s="116"/>
      <c r="S1810" s="116"/>
      <c r="T1810" s="116"/>
      <c r="U1810" s="116"/>
      <c r="V1810" s="116"/>
      <c r="W1810" s="116"/>
      <c r="X1810" s="116"/>
      <c r="Y1810" s="116"/>
      <c r="Z1810" s="116"/>
    </row>
    <row r="1811" hidden="1">
      <c r="A1811" s="116"/>
      <c r="B1811" s="116"/>
      <c r="C1811" s="116"/>
      <c r="D1811" s="116"/>
      <c r="E1811" s="116"/>
      <c r="F1811" s="116"/>
      <c r="G1811" s="116"/>
      <c r="H1811" s="116"/>
      <c r="I1811" s="116"/>
      <c r="J1811" s="116"/>
      <c r="K1811" s="207"/>
      <c r="L1811" s="116"/>
      <c r="M1811" s="116"/>
      <c r="N1811" s="116"/>
      <c r="O1811" s="116"/>
      <c r="P1811" s="116"/>
      <c r="Q1811" s="116"/>
      <c r="R1811" s="116"/>
      <c r="S1811" s="116"/>
      <c r="T1811" s="116"/>
      <c r="U1811" s="116"/>
      <c r="V1811" s="116"/>
      <c r="W1811" s="116"/>
      <c r="X1811" s="116"/>
      <c r="Y1811" s="116"/>
      <c r="Z1811" s="116"/>
    </row>
    <row r="1812" hidden="1">
      <c r="A1812" s="116"/>
      <c r="B1812" s="116"/>
      <c r="C1812" s="116"/>
      <c r="D1812" s="116"/>
      <c r="E1812" s="116"/>
      <c r="F1812" s="116"/>
      <c r="G1812" s="116"/>
      <c r="H1812" s="116"/>
      <c r="I1812" s="116"/>
      <c r="J1812" s="116"/>
      <c r="K1812" s="207"/>
      <c r="L1812" s="116"/>
      <c r="M1812" s="116"/>
      <c r="N1812" s="116"/>
      <c r="O1812" s="116"/>
      <c r="P1812" s="116"/>
      <c r="Q1812" s="116"/>
      <c r="R1812" s="116"/>
      <c r="S1812" s="116"/>
      <c r="T1812" s="116"/>
      <c r="U1812" s="116"/>
      <c r="V1812" s="116"/>
      <c r="W1812" s="116"/>
      <c r="X1812" s="116"/>
      <c r="Y1812" s="116"/>
      <c r="Z1812" s="116"/>
    </row>
    <row r="1813" hidden="1">
      <c r="A1813" s="116"/>
      <c r="B1813" s="116"/>
      <c r="C1813" s="116"/>
      <c r="D1813" s="116"/>
      <c r="E1813" s="116"/>
      <c r="F1813" s="116"/>
      <c r="G1813" s="116"/>
      <c r="H1813" s="116"/>
      <c r="I1813" s="116"/>
      <c r="J1813" s="116"/>
      <c r="K1813" s="207"/>
      <c r="L1813" s="116"/>
      <c r="M1813" s="116"/>
      <c r="N1813" s="116"/>
      <c r="O1813" s="116"/>
      <c r="P1813" s="116"/>
      <c r="Q1813" s="116"/>
      <c r="R1813" s="116"/>
      <c r="S1813" s="116"/>
      <c r="T1813" s="116"/>
      <c r="U1813" s="116"/>
      <c r="V1813" s="116"/>
      <c r="W1813" s="116"/>
      <c r="X1813" s="116"/>
      <c r="Y1813" s="116"/>
      <c r="Z1813" s="116"/>
    </row>
    <row r="1814" hidden="1">
      <c r="A1814" s="116"/>
      <c r="B1814" s="116"/>
      <c r="C1814" s="116"/>
      <c r="D1814" s="116"/>
      <c r="E1814" s="116"/>
      <c r="F1814" s="116"/>
      <c r="G1814" s="116"/>
      <c r="H1814" s="116"/>
      <c r="I1814" s="116"/>
      <c r="J1814" s="116"/>
      <c r="K1814" s="207"/>
      <c r="L1814" s="116"/>
      <c r="M1814" s="116"/>
      <c r="N1814" s="116"/>
      <c r="O1814" s="116"/>
      <c r="P1814" s="116"/>
      <c r="Q1814" s="116"/>
      <c r="R1814" s="116"/>
      <c r="S1814" s="116"/>
      <c r="T1814" s="116"/>
      <c r="U1814" s="116"/>
      <c r="V1814" s="116"/>
      <c r="W1814" s="116"/>
      <c r="X1814" s="116"/>
      <c r="Y1814" s="116"/>
      <c r="Z1814" s="116"/>
    </row>
    <row r="1815" hidden="1">
      <c r="A1815" s="116"/>
      <c r="B1815" s="116"/>
      <c r="C1815" s="116"/>
      <c r="D1815" s="116"/>
      <c r="E1815" s="116"/>
      <c r="F1815" s="116"/>
      <c r="G1815" s="116"/>
      <c r="H1815" s="116"/>
      <c r="I1815" s="116"/>
      <c r="J1815" s="116"/>
      <c r="K1815" s="207"/>
      <c r="L1815" s="116"/>
      <c r="M1815" s="116"/>
      <c r="N1815" s="116"/>
      <c r="O1815" s="116"/>
      <c r="P1815" s="116"/>
      <c r="Q1815" s="116"/>
      <c r="R1815" s="116"/>
      <c r="S1815" s="116"/>
      <c r="T1815" s="116"/>
      <c r="U1815" s="116"/>
      <c r="V1815" s="116"/>
      <c r="W1815" s="116"/>
      <c r="X1815" s="116"/>
      <c r="Y1815" s="116"/>
      <c r="Z1815" s="116"/>
    </row>
    <row r="1816" hidden="1">
      <c r="A1816" s="116"/>
      <c r="B1816" s="116"/>
      <c r="C1816" s="116"/>
      <c r="D1816" s="116"/>
      <c r="E1816" s="116"/>
      <c r="F1816" s="116"/>
      <c r="G1816" s="116"/>
      <c r="H1816" s="116"/>
      <c r="I1816" s="116"/>
      <c r="J1816" s="116"/>
      <c r="K1816" s="207"/>
      <c r="L1816" s="116"/>
      <c r="M1816" s="116"/>
      <c r="N1816" s="116"/>
      <c r="O1816" s="116"/>
      <c r="P1816" s="116"/>
      <c r="Q1816" s="116"/>
      <c r="R1816" s="116"/>
      <c r="S1816" s="116"/>
      <c r="T1816" s="116"/>
      <c r="U1816" s="116"/>
      <c r="V1816" s="116"/>
      <c r="W1816" s="116"/>
      <c r="X1816" s="116"/>
      <c r="Y1816" s="116"/>
      <c r="Z1816" s="116"/>
    </row>
    <row r="1817" hidden="1">
      <c r="A1817" s="116"/>
      <c r="B1817" s="116"/>
      <c r="C1817" s="116"/>
      <c r="D1817" s="116"/>
      <c r="E1817" s="116"/>
      <c r="F1817" s="116"/>
      <c r="G1817" s="116"/>
      <c r="H1817" s="116"/>
      <c r="I1817" s="116"/>
      <c r="J1817" s="116"/>
      <c r="K1817" s="207"/>
      <c r="L1817" s="116"/>
      <c r="M1817" s="116"/>
      <c r="N1817" s="116"/>
      <c r="O1817" s="116"/>
      <c r="P1817" s="116"/>
      <c r="Q1817" s="116"/>
      <c r="R1817" s="116"/>
      <c r="S1817" s="116"/>
      <c r="T1817" s="116"/>
      <c r="U1817" s="116"/>
      <c r="V1817" s="116"/>
      <c r="W1817" s="116"/>
      <c r="X1817" s="116"/>
      <c r="Y1817" s="116"/>
      <c r="Z1817" s="116"/>
    </row>
    <row r="1818" hidden="1">
      <c r="A1818" s="116"/>
      <c r="B1818" s="116"/>
      <c r="C1818" s="116"/>
      <c r="D1818" s="116"/>
      <c r="E1818" s="116"/>
      <c r="F1818" s="116"/>
      <c r="G1818" s="116"/>
      <c r="H1818" s="116"/>
      <c r="I1818" s="116"/>
      <c r="J1818" s="116"/>
      <c r="K1818" s="207"/>
      <c r="L1818" s="116"/>
      <c r="M1818" s="116"/>
      <c r="N1818" s="116"/>
      <c r="O1818" s="116"/>
      <c r="P1818" s="116"/>
      <c r="Q1818" s="116"/>
      <c r="R1818" s="116"/>
      <c r="S1818" s="116"/>
      <c r="T1818" s="116"/>
      <c r="U1818" s="116"/>
      <c r="V1818" s="116"/>
      <c r="W1818" s="116"/>
      <c r="X1818" s="116"/>
      <c r="Y1818" s="116"/>
      <c r="Z1818" s="116"/>
    </row>
    <row r="1819" hidden="1">
      <c r="A1819" s="116"/>
      <c r="B1819" s="116"/>
      <c r="C1819" s="116"/>
      <c r="D1819" s="116"/>
      <c r="E1819" s="116"/>
      <c r="F1819" s="116"/>
      <c r="G1819" s="116"/>
      <c r="H1819" s="116"/>
      <c r="I1819" s="116"/>
      <c r="J1819" s="116"/>
      <c r="K1819" s="207"/>
      <c r="L1819" s="116"/>
      <c r="M1819" s="116"/>
      <c r="N1819" s="116"/>
      <c r="O1819" s="116"/>
      <c r="P1819" s="116"/>
      <c r="Q1819" s="116"/>
      <c r="R1819" s="116"/>
      <c r="S1819" s="116"/>
      <c r="T1819" s="116"/>
      <c r="U1819" s="116"/>
      <c r="V1819" s="116"/>
      <c r="W1819" s="116"/>
      <c r="X1819" s="116"/>
      <c r="Y1819" s="116"/>
      <c r="Z1819" s="116"/>
    </row>
    <row r="1820" hidden="1">
      <c r="A1820" s="116"/>
      <c r="B1820" s="116"/>
      <c r="C1820" s="116"/>
      <c r="D1820" s="116"/>
      <c r="E1820" s="116"/>
      <c r="F1820" s="116"/>
      <c r="G1820" s="116"/>
      <c r="H1820" s="116"/>
      <c r="I1820" s="116"/>
      <c r="J1820" s="116"/>
      <c r="K1820" s="207"/>
      <c r="L1820" s="116"/>
      <c r="M1820" s="116"/>
      <c r="N1820" s="116"/>
      <c r="O1820" s="116"/>
      <c r="P1820" s="116"/>
      <c r="Q1820" s="116"/>
      <c r="R1820" s="116"/>
      <c r="S1820" s="116"/>
      <c r="T1820" s="116"/>
      <c r="U1820" s="116"/>
      <c r="V1820" s="116"/>
      <c r="W1820" s="116"/>
      <c r="X1820" s="116"/>
      <c r="Y1820" s="116"/>
      <c r="Z1820" s="116"/>
    </row>
    <row r="1821" hidden="1">
      <c r="A1821" s="116"/>
      <c r="B1821" s="116"/>
      <c r="C1821" s="116"/>
      <c r="D1821" s="116"/>
      <c r="E1821" s="116"/>
      <c r="F1821" s="116"/>
      <c r="G1821" s="116"/>
      <c r="H1821" s="116"/>
      <c r="I1821" s="116"/>
      <c r="J1821" s="116"/>
      <c r="K1821" s="207"/>
      <c r="L1821" s="116"/>
      <c r="M1821" s="116"/>
      <c r="N1821" s="116"/>
      <c r="O1821" s="116"/>
      <c r="P1821" s="116"/>
      <c r="Q1821" s="116"/>
      <c r="R1821" s="116"/>
      <c r="S1821" s="116"/>
      <c r="T1821" s="116"/>
      <c r="U1821" s="116"/>
      <c r="V1821" s="116"/>
      <c r="W1821" s="116"/>
      <c r="X1821" s="116"/>
      <c r="Y1821" s="116"/>
      <c r="Z1821" s="116"/>
    </row>
    <row r="1822" hidden="1">
      <c r="A1822" s="116"/>
      <c r="B1822" s="116"/>
      <c r="C1822" s="116"/>
      <c r="D1822" s="116"/>
      <c r="E1822" s="116"/>
      <c r="F1822" s="116"/>
      <c r="G1822" s="116"/>
      <c r="H1822" s="116"/>
      <c r="I1822" s="116"/>
      <c r="J1822" s="116"/>
      <c r="K1822" s="207"/>
      <c r="L1822" s="116"/>
      <c r="M1822" s="116"/>
      <c r="N1822" s="116"/>
      <c r="O1822" s="116"/>
      <c r="P1822" s="116"/>
      <c r="Q1822" s="116"/>
      <c r="R1822" s="116"/>
      <c r="S1822" s="116"/>
      <c r="T1822" s="116"/>
      <c r="U1822" s="116"/>
      <c r="V1822" s="116"/>
      <c r="W1822" s="116"/>
      <c r="X1822" s="116"/>
      <c r="Y1822" s="116"/>
      <c r="Z1822" s="116"/>
    </row>
    <row r="1823" hidden="1">
      <c r="A1823" s="116"/>
      <c r="B1823" s="116"/>
      <c r="C1823" s="116"/>
      <c r="D1823" s="116"/>
      <c r="E1823" s="116"/>
      <c r="F1823" s="116"/>
      <c r="G1823" s="116"/>
      <c r="H1823" s="116"/>
      <c r="I1823" s="116"/>
      <c r="J1823" s="116"/>
      <c r="K1823" s="207"/>
      <c r="L1823" s="116"/>
      <c r="M1823" s="116"/>
      <c r="N1823" s="116"/>
      <c r="O1823" s="116"/>
      <c r="P1823" s="116"/>
      <c r="Q1823" s="116"/>
      <c r="R1823" s="116"/>
      <c r="S1823" s="116"/>
      <c r="T1823" s="116"/>
      <c r="U1823" s="116"/>
      <c r="V1823" s="116"/>
      <c r="W1823" s="116"/>
      <c r="X1823" s="116"/>
      <c r="Y1823" s="116"/>
      <c r="Z1823" s="116"/>
    </row>
    <row r="1824" hidden="1">
      <c r="A1824" s="116"/>
      <c r="B1824" s="116"/>
      <c r="C1824" s="116"/>
      <c r="D1824" s="116"/>
      <c r="E1824" s="116"/>
      <c r="F1824" s="116"/>
      <c r="G1824" s="116"/>
      <c r="H1824" s="116"/>
      <c r="I1824" s="116"/>
      <c r="J1824" s="116"/>
      <c r="K1824" s="207"/>
      <c r="L1824" s="116"/>
      <c r="M1824" s="116"/>
      <c r="N1824" s="116"/>
      <c r="O1824" s="116"/>
      <c r="P1824" s="116"/>
      <c r="Q1824" s="116"/>
      <c r="R1824" s="116"/>
      <c r="S1824" s="116"/>
      <c r="T1824" s="116"/>
      <c r="U1824" s="116"/>
      <c r="V1824" s="116"/>
      <c r="W1824" s="116"/>
      <c r="X1824" s="116"/>
      <c r="Y1824" s="116"/>
      <c r="Z1824" s="116"/>
    </row>
    <row r="1825" hidden="1">
      <c r="A1825" s="116"/>
      <c r="B1825" s="116"/>
      <c r="C1825" s="116"/>
      <c r="D1825" s="116"/>
      <c r="E1825" s="116"/>
      <c r="F1825" s="116"/>
      <c r="G1825" s="116"/>
      <c r="H1825" s="116"/>
      <c r="I1825" s="116"/>
      <c r="J1825" s="116"/>
      <c r="K1825" s="207"/>
      <c r="L1825" s="116"/>
      <c r="M1825" s="116"/>
      <c r="N1825" s="116"/>
      <c r="O1825" s="116"/>
      <c r="P1825" s="116"/>
      <c r="Q1825" s="116"/>
      <c r="R1825" s="116"/>
      <c r="S1825" s="116"/>
      <c r="T1825" s="116"/>
      <c r="U1825" s="116"/>
      <c r="V1825" s="116"/>
      <c r="W1825" s="116"/>
      <c r="X1825" s="116"/>
      <c r="Y1825" s="116"/>
      <c r="Z1825" s="116"/>
    </row>
    <row r="1826" hidden="1">
      <c r="A1826" s="116"/>
      <c r="B1826" s="116"/>
      <c r="C1826" s="116"/>
      <c r="D1826" s="116"/>
      <c r="E1826" s="116"/>
      <c r="F1826" s="116"/>
      <c r="G1826" s="116"/>
      <c r="H1826" s="116"/>
      <c r="I1826" s="116"/>
      <c r="J1826" s="116"/>
      <c r="K1826" s="207"/>
      <c r="L1826" s="116"/>
      <c r="M1826" s="116"/>
      <c r="N1826" s="116"/>
      <c r="O1826" s="116"/>
      <c r="P1826" s="116"/>
      <c r="Q1826" s="116"/>
      <c r="R1826" s="116"/>
      <c r="S1826" s="116"/>
      <c r="T1826" s="116"/>
      <c r="U1826" s="116"/>
      <c r="V1826" s="116"/>
      <c r="W1826" s="116"/>
      <c r="X1826" s="116"/>
      <c r="Y1826" s="116"/>
      <c r="Z1826" s="116"/>
    </row>
    <row r="1827" hidden="1">
      <c r="A1827" s="116"/>
      <c r="B1827" s="116"/>
      <c r="C1827" s="116"/>
      <c r="D1827" s="116"/>
      <c r="E1827" s="116"/>
      <c r="F1827" s="116"/>
      <c r="G1827" s="116"/>
      <c r="H1827" s="116"/>
      <c r="I1827" s="116"/>
      <c r="J1827" s="116"/>
      <c r="K1827" s="207"/>
      <c r="L1827" s="116"/>
      <c r="M1827" s="116"/>
      <c r="N1827" s="116"/>
      <c r="O1827" s="116"/>
      <c r="P1827" s="116"/>
      <c r="Q1827" s="116"/>
      <c r="R1827" s="116"/>
      <c r="S1827" s="116"/>
      <c r="T1827" s="116"/>
      <c r="U1827" s="116"/>
      <c r="V1827" s="116"/>
      <c r="W1827" s="116"/>
      <c r="X1827" s="116"/>
      <c r="Y1827" s="116"/>
      <c r="Z1827" s="116"/>
    </row>
    <row r="1828" hidden="1">
      <c r="A1828" s="116"/>
      <c r="B1828" s="116"/>
      <c r="C1828" s="116"/>
      <c r="D1828" s="116"/>
      <c r="E1828" s="116"/>
      <c r="F1828" s="116"/>
      <c r="G1828" s="116"/>
      <c r="H1828" s="116"/>
      <c r="I1828" s="116"/>
      <c r="J1828" s="116"/>
      <c r="K1828" s="207"/>
      <c r="L1828" s="116"/>
      <c r="M1828" s="116"/>
      <c r="N1828" s="116"/>
      <c r="O1828" s="116"/>
      <c r="P1828" s="116"/>
      <c r="Q1828" s="116"/>
      <c r="R1828" s="116"/>
      <c r="S1828" s="116"/>
      <c r="T1828" s="116"/>
      <c r="U1828" s="116"/>
      <c r="V1828" s="116"/>
      <c r="W1828" s="116"/>
      <c r="X1828" s="116"/>
      <c r="Y1828" s="116"/>
      <c r="Z1828" s="116"/>
    </row>
    <row r="1829" hidden="1">
      <c r="A1829" s="116"/>
      <c r="B1829" s="116"/>
      <c r="C1829" s="116"/>
      <c r="D1829" s="116"/>
      <c r="E1829" s="116"/>
      <c r="F1829" s="116"/>
      <c r="G1829" s="116"/>
      <c r="H1829" s="116"/>
      <c r="I1829" s="116"/>
      <c r="J1829" s="116"/>
      <c r="K1829" s="207"/>
      <c r="L1829" s="116"/>
      <c r="M1829" s="116"/>
      <c r="N1829" s="116"/>
      <c r="O1829" s="116"/>
      <c r="P1829" s="116"/>
      <c r="Q1829" s="116"/>
      <c r="R1829" s="116"/>
      <c r="S1829" s="116"/>
      <c r="T1829" s="116"/>
      <c r="U1829" s="116"/>
      <c r="V1829" s="116"/>
      <c r="W1829" s="116"/>
      <c r="X1829" s="116"/>
      <c r="Y1829" s="116"/>
      <c r="Z1829" s="116"/>
    </row>
    <row r="1830" hidden="1">
      <c r="A1830" s="116"/>
      <c r="B1830" s="116"/>
      <c r="C1830" s="116"/>
      <c r="D1830" s="116"/>
      <c r="E1830" s="116"/>
      <c r="F1830" s="116"/>
      <c r="G1830" s="116"/>
      <c r="H1830" s="116"/>
      <c r="I1830" s="116"/>
      <c r="J1830" s="116"/>
      <c r="K1830" s="207"/>
      <c r="L1830" s="116"/>
      <c r="M1830" s="116"/>
      <c r="N1830" s="116"/>
      <c r="O1830" s="116"/>
      <c r="P1830" s="116"/>
      <c r="Q1830" s="116"/>
      <c r="R1830" s="116"/>
      <c r="S1830" s="116"/>
      <c r="T1830" s="116"/>
      <c r="U1830" s="116"/>
      <c r="V1830" s="116"/>
      <c r="W1830" s="116"/>
      <c r="X1830" s="116"/>
      <c r="Y1830" s="116"/>
      <c r="Z1830" s="116"/>
    </row>
    <row r="1831" hidden="1">
      <c r="A1831" s="116"/>
      <c r="B1831" s="116"/>
      <c r="C1831" s="116"/>
      <c r="D1831" s="116"/>
      <c r="E1831" s="116"/>
      <c r="F1831" s="116"/>
      <c r="G1831" s="116"/>
      <c r="H1831" s="116"/>
      <c r="I1831" s="116"/>
      <c r="J1831" s="116"/>
      <c r="K1831" s="207"/>
      <c r="L1831" s="116"/>
      <c r="M1831" s="116"/>
      <c r="N1831" s="116"/>
      <c r="O1831" s="116"/>
      <c r="P1831" s="116"/>
      <c r="Q1831" s="116"/>
      <c r="R1831" s="116"/>
      <c r="S1831" s="116"/>
      <c r="T1831" s="116"/>
      <c r="U1831" s="116"/>
      <c r="V1831" s="116"/>
      <c r="W1831" s="116"/>
      <c r="X1831" s="116"/>
      <c r="Y1831" s="116"/>
      <c r="Z1831" s="116"/>
    </row>
    <row r="1832" hidden="1">
      <c r="A1832" s="116"/>
      <c r="B1832" s="116"/>
      <c r="C1832" s="116"/>
      <c r="D1832" s="116"/>
      <c r="E1832" s="116"/>
      <c r="F1832" s="116"/>
      <c r="G1832" s="116"/>
      <c r="H1832" s="116"/>
      <c r="I1832" s="116"/>
      <c r="J1832" s="116"/>
      <c r="K1832" s="207"/>
      <c r="L1832" s="116"/>
      <c r="M1832" s="116"/>
      <c r="N1832" s="116"/>
      <c r="O1832" s="116"/>
      <c r="P1832" s="116"/>
      <c r="Q1832" s="116"/>
      <c r="R1832" s="116"/>
      <c r="S1832" s="116"/>
      <c r="T1832" s="116"/>
      <c r="U1832" s="116"/>
      <c r="V1832" s="116"/>
      <c r="W1832" s="116"/>
      <c r="X1832" s="116"/>
      <c r="Y1832" s="116"/>
      <c r="Z1832" s="116"/>
    </row>
    <row r="1833" hidden="1">
      <c r="A1833" s="116"/>
      <c r="B1833" s="116"/>
      <c r="C1833" s="116"/>
      <c r="D1833" s="116"/>
      <c r="E1833" s="116"/>
      <c r="F1833" s="116"/>
      <c r="G1833" s="116"/>
      <c r="H1833" s="116"/>
      <c r="I1833" s="116"/>
      <c r="J1833" s="116"/>
      <c r="K1833" s="207"/>
      <c r="L1833" s="116"/>
      <c r="M1833" s="116"/>
      <c r="N1833" s="116"/>
      <c r="O1833" s="116"/>
      <c r="P1833" s="116"/>
      <c r="Q1833" s="116"/>
      <c r="R1833" s="116"/>
      <c r="S1833" s="116"/>
      <c r="T1833" s="116"/>
      <c r="U1833" s="116"/>
      <c r="V1833" s="116"/>
      <c r="W1833" s="116"/>
      <c r="X1833" s="116"/>
      <c r="Y1833" s="116"/>
      <c r="Z1833" s="116"/>
    </row>
    <row r="1834" hidden="1">
      <c r="A1834" s="116"/>
      <c r="B1834" s="116"/>
      <c r="C1834" s="116"/>
      <c r="D1834" s="116"/>
      <c r="E1834" s="116"/>
      <c r="F1834" s="116"/>
      <c r="G1834" s="116"/>
      <c r="H1834" s="116"/>
      <c r="I1834" s="116"/>
      <c r="J1834" s="116"/>
      <c r="K1834" s="207"/>
      <c r="L1834" s="116"/>
      <c r="M1834" s="116"/>
      <c r="N1834" s="116"/>
      <c r="O1834" s="116"/>
      <c r="P1834" s="116"/>
      <c r="Q1834" s="116"/>
      <c r="R1834" s="116"/>
      <c r="S1834" s="116"/>
      <c r="T1834" s="116"/>
      <c r="U1834" s="116"/>
      <c r="V1834" s="116"/>
      <c r="W1834" s="116"/>
      <c r="X1834" s="116"/>
      <c r="Y1834" s="116"/>
      <c r="Z1834" s="116"/>
    </row>
    <row r="1835" hidden="1">
      <c r="A1835" s="116"/>
      <c r="B1835" s="116"/>
      <c r="C1835" s="116"/>
      <c r="D1835" s="116"/>
      <c r="E1835" s="116"/>
      <c r="F1835" s="116"/>
      <c r="G1835" s="116"/>
      <c r="H1835" s="116"/>
      <c r="I1835" s="116"/>
      <c r="J1835" s="116"/>
      <c r="K1835" s="207"/>
      <c r="L1835" s="116"/>
      <c r="M1835" s="116"/>
      <c r="N1835" s="116"/>
      <c r="O1835" s="116"/>
      <c r="P1835" s="116"/>
      <c r="Q1835" s="116"/>
      <c r="R1835" s="116"/>
      <c r="S1835" s="116"/>
      <c r="T1835" s="116"/>
      <c r="U1835" s="116"/>
      <c r="V1835" s="116"/>
      <c r="W1835" s="116"/>
      <c r="X1835" s="116"/>
      <c r="Y1835" s="116"/>
      <c r="Z1835" s="116"/>
    </row>
    <row r="1836" hidden="1">
      <c r="A1836" s="116"/>
      <c r="B1836" s="116"/>
      <c r="C1836" s="116"/>
      <c r="D1836" s="116"/>
      <c r="E1836" s="116"/>
      <c r="F1836" s="116"/>
      <c r="G1836" s="116"/>
      <c r="H1836" s="116"/>
      <c r="I1836" s="116"/>
      <c r="J1836" s="116"/>
      <c r="K1836" s="207"/>
      <c r="L1836" s="116"/>
      <c r="M1836" s="116"/>
      <c r="N1836" s="116"/>
      <c r="O1836" s="116"/>
      <c r="P1836" s="116"/>
      <c r="Q1836" s="116"/>
      <c r="R1836" s="116"/>
      <c r="S1836" s="116"/>
      <c r="T1836" s="116"/>
      <c r="U1836" s="116"/>
      <c r="V1836" s="116"/>
      <c r="W1836" s="116"/>
      <c r="X1836" s="116"/>
      <c r="Y1836" s="116"/>
      <c r="Z1836" s="116"/>
    </row>
    <row r="1837" hidden="1">
      <c r="A1837" s="116"/>
      <c r="B1837" s="116"/>
      <c r="C1837" s="116"/>
      <c r="D1837" s="116"/>
      <c r="E1837" s="116"/>
      <c r="F1837" s="116"/>
      <c r="G1837" s="116"/>
      <c r="H1837" s="116"/>
      <c r="I1837" s="116"/>
      <c r="J1837" s="116"/>
      <c r="K1837" s="207"/>
      <c r="L1837" s="116"/>
      <c r="M1837" s="116"/>
      <c r="N1837" s="116"/>
      <c r="O1837" s="116"/>
      <c r="P1837" s="116"/>
      <c r="Q1837" s="116"/>
      <c r="R1837" s="116"/>
      <c r="S1837" s="116"/>
      <c r="T1837" s="116"/>
      <c r="U1837" s="116"/>
      <c r="V1837" s="116"/>
      <c r="W1837" s="116"/>
      <c r="X1837" s="116"/>
      <c r="Y1837" s="116"/>
      <c r="Z1837" s="116"/>
    </row>
    <row r="1838" hidden="1">
      <c r="A1838" s="116"/>
      <c r="B1838" s="116"/>
      <c r="C1838" s="116"/>
      <c r="D1838" s="116"/>
      <c r="E1838" s="116"/>
      <c r="F1838" s="116"/>
      <c r="G1838" s="116"/>
      <c r="H1838" s="116"/>
      <c r="I1838" s="116"/>
      <c r="J1838" s="116"/>
      <c r="K1838" s="207"/>
      <c r="L1838" s="116"/>
      <c r="M1838" s="116"/>
      <c r="N1838" s="116"/>
      <c r="O1838" s="116"/>
      <c r="P1838" s="116"/>
      <c r="Q1838" s="116"/>
      <c r="R1838" s="116"/>
      <c r="S1838" s="116"/>
      <c r="T1838" s="116"/>
      <c r="U1838" s="116"/>
      <c r="V1838" s="116"/>
      <c r="W1838" s="116"/>
      <c r="X1838" s="116"/>
      <c r="Y1838" s="116"/>
      <c r="Z1838" s="116"/>
    </row>
    <row r="1839" hidden="1">
      <c r="A1839" s="116"/>
      <c r="B1839" s="116"/>
      <c r="C1839" s="116"/>
      <c r="D1839" s="116"/>
      <c r="E1839" s="116"/>
      <c r="F1839" s="116"/>
      <c r="G1839" s="116"/>
      <c r="H1839" s="116"/>
      <c r="I1839" s="116"/>
      <c r="J1839" s="116"/>
      <c r="K1839" s="207"/>
      <c r="L1839" s="116"/>
      <c r="M1839" s="116"/>
      <c r="N1839" s="116"/>
      <c r="O1839" s="116"/>
      <c r="P1839" s="116"/>
      <c r="Q1839" s="116"/>
      <c r="R1839" s="116"/>
      <c r="S1839" s="116"/>
      <c r="T1839" s="116"/>
      <c r="U1839" s="116"/>
      <c r="V1839" s="116"/>
      <c r="W1839" s="116"/>
      <c r="X1839" s="116"/>
      <c r="Y1839" s="116"/>
      <c r="Z1839" s="116"/>
    </row>
    <row r="1840" hidden="1">
      <c r="A1840" s="116"/>
      <c r="B1840" s="116"/>
      <c r="C1840" s="116"/>
      <c r="D1840" s="116"/>
      <c r="E1840" s="116"/>
      <c r="F1840" s="116"/>
      <c r="G1840" s="116"/>
      <c r="H1840" s="116"/>
      <c r="I1840" s="116"/>
      <c r="J1840" s="116"/>
      <c r="K1840" s="207"/>
      <c r="L1840" s="116"/>
      <c r="M1840" s="116"/>
      <c r="N1840" s="116"/>
      <c r="O1840" s="116"/>
      <c r="P1840" s="116"/>
      <c r="Q1840" s="116"/>
      <c r="R1840" s="116"/>
      <c r="S1840" s="116"/>
      <c r="T1840" s="116"/>
      <c r="U1840" s="116"/>
      <c r="V1840" s="116"/>
      <c r="W1840" s="116"/>
      <c r="X1840" s="116"/>
      <c r="Y1840" s="116"/>
      <c r="Z1840" s="116"/>
    </row>
    <row r="1841" hidden="1">
      <c r="A1841" s="116"/>
      <c r="B1841" s="116"/>
      <c r="C1841" s="116"/>
      <c r="D1841" s="116"/>
      <c r="E1841" s="116"/>
      <c r="F1841" s="116"/>
      <c r="G1841" s="116"/>
      <c r="H1841" s="116"/>
      <c r="I1841" s="116"/>
      <c r="J1841" s="116"/>
      <c r="K1841" s="207"/>
      <c r="L1841" s="116"/>
      <c r="M1841" s="116"/>
      <c r="N1841" s="116"/>
      <c r="O1841" s="116"/>
      <c r="P1841" s="116"/>
      <c r="Q1841" s="116"/>
      <c r="R1841" s="116"/>
      <c r="S1841" s="116"/>
      <c r="T1841" s="116"/>
      <c r="U1841" s="116"/>
      <c r="V1841" s="116"/>
      <c r="W1841" s="116"/>
      <c r="X1841" s="116"/>
      <c r="Y1841" s="116"/>
      <c r="Z1841" s="116"/>
    </row>
    <row r="1842" hidden="1">
      <c r="A1842" s="116"/>
      <c r="B1842" s="116"/>
      <c r="C1842" s="116"/>
      <c r="D1842" s="116"/>
      <c r="E1842" s="116"/>
      <c r="F1842" s="116"/>
      <c r="G1842" s="116"/>
      <c r="H1842" s="116"/>
      <c r="I1842" s="116"/>
      <c r="J1842" s="116"/>
      <c r="K1842" s="207"/>
      <c r="L1842" s="116"/>
      <c r="M1842" s="116"/>
      <c r="N1842" s="116"/>
      <c r="O1842" s="116"/>
      <c r="P1842" s="116"/>
      <c r="Q1842" s="116"/>
      <c r="R1842" s="116"/>
      <c r="S1842" s="116"/>
      <c r="T1842" s="116"/>
      <c r="U1842" s="116"/>
      <c r="V1842" s="116"/>
      <c r="W1842" s="116"/>
      <c r="X1842" s="116"/>
      <c r="Y1842" s="116"/>
      <c r="Z1842" s="116"/>
    </row>
    <row r="1843" hidden="1">
      <c r="A1843" s="116"/>
      <c r="B1843" s="116"/>
      <c r="C1843" s="116"/>
      <c r="D1843" s="116"/>
      <c r="E1843" s="116"/>
      <c r="F1843" s="116"/>
      <c r="G1843" s="116"/>
      <c r="H1843" s="116"/>
      <c r="I1843" s="116"/>
      <c r="J1843" s="116"/>
      <c r="K1843" s="207"/>
      <c r="L1843" s="116"/>
      <c r="M1843" s="116"/>
      <c r="N1843" s="116"/>
      <c r="O1843" s="116"/>
      <c r="P1843" s="116"/>
      <c r="Q1843" s="116"/>
      <c r="R1843" s="116"/>
      <c r="S1843" s="116"/>
      <c r="T1843" s="116"/>
      <c r="U1843" s="116"/>
      <c r="V1843" s="116"/>
      <c r="W1843" s="116"/>
      <c r="X1843" s="116"/>
      <c r="Y1843" s="116"/>
      <c r="Z1843" s="116"/>
    </row>
    <row r="1844" hidden="1">
      <c r="A1844" s="116"/>
      <c r="B1844" s="116"/>
      <c r="C1844" s="116"/>
      <c r="D1844" s="116"/>
      <c r="E1844" s="116"/>
      <c r="F1844" s="116"/>
      <c r="G1844" s="116"/>
      <c r="H1844" s="116"/>
      <c r="I1844" s="116"/>
      <c r="J1844" s="116"/>
      <c r="K1844" s="207"/>
      <c r="L1844" s="116"/>
      <c r="M1844" s="116"/>
      <c r="N1844" s="116"/>
      <c r="O1844" s="116"/>
      <c r="P1844" s="116"/>
      <c r="Q1844" s="116"/>
      <c r="R1844" s="116"/>
      <c r="S1844" s="116"/>
      <c r="T1844" s="116"/>
      <c r="U1844" s="116"/>
      <c r="V1844" s="116"/>
      <c r="W1844" s="116"/>
      <c r="X1844" s="116"/>
      <c r="Y1844" s="116"/>
      <c r="Z1844" s="116"/>
    </row>
    <row r="1845" hidden="1">
      <c r="A1845" s="116"/>
      <c r="B1845" s="116"/>
      <c r="C1845" s="116"/>
      <c r="D1845" s="116"/>
      <c r="E1845" s="116"/>
      <c r="F1845" s="116"/>
      <c r="G1845" s="116"/>
      <c r="H1845" s="116"/>
      <c r="I1845" s="116"/>
      <c r="J1845" s="116"/>
      <c r="K1845" s="207"/>
      <c r="L1845" s="116"/>
      <c r="M1845" s="116"/>
      <c r="N1845" s="116"/>
      <c r="O1845" s="116"/>
      <c r="P1845" s="116"/>
      <c r="Q1845" s="116"/>
      <c r="R1845" s="116"/>
      <c r="S1845" s="116"/>
      <c r="T1845" s="116"/>
      <c r="U1845" s="116"/>
      <c r="V1845" s="116"/>
      <c r="W1845" s="116"/>
      <c r="X1845" s="116"/>
      <c r="Y1845" s="116"/>
      <c r="Z1845" s="116"/>
    </row>
    <row r="1846" hidden="1">
      <c r="A1846" s="116"/>
      <c r="B1846" s="116"/>
      <c r="C1846" s="116"/>
      <c r="D1846" s="116"/>
      <c r="E1846" s="116"/>
      <c r="F1846" s="116"/>
      <c r="G1846" s="116"/>
      <c r="H1846" s="116"/>
      <c r="I1846" s="116"/>
      <c r="J1846" s="116"/>
      <c r="K1846" s="207"/>
      <c r="L1846" s="116"/>
      <c r="M1846" s="116"/>
      <c r="N1846" s="116"/>
      <c r="O1846" s="116"/>
      <c r="P1846" s="116"/>
      <c r="Q1846" s="116"/>
      <c r="R1846" s="116"/>
      <c r="S1846" s="116"/>
      <c r="T1846" s="116"/>
      <c r="U1846" s="116"/>
      <c r="V1846" s="116"/>
      <c r="W1846" s="116"/>
      <c r="X1846" s="116"/>
      <c r="Y1846" s="116"/>
      <c r="Z1846" s="116"/>
    </row>
    <row r="1847" hidden="1">
      <c r="A1847" s="116"/>
      <c r="B1847" s="116"/>
      <c r="C1847" s="116"/>
      <c r="D1847" s="116"/>
      <c r="E1847" s="116"/>
      <c r="F1847" s="116"/>
      <c r="G1847" s="116"/>
      <c r="H1847" s="116"/>
      <c r="I1847" s="116"/>
      <c r="J1847" s="116"/>
      <c r="K1847" s="207"/>
      <c r="L1847" s="116"/>
      <c r="M1847" s="116"/>
      <c r="N1847" s="116"/>
      <c r="O1847" s="116"/>
      <c r="P1847" s="116"/>
      <c r="Q1847" s="116"/>
      <c r="R1847" s="116"/>
      <c r="S1847" s="116"/>
      <c r="T1847" s="116"/>
      <c r="U1847" s="116"/>
      <c r="V1847" s="116"/>
      <c r="W1847" s="116"/>
      <c r="X1847" s="116"/>
      <c r="Y1847" s="116"/>
      <c r="Z1847" s="116"/>
    </row>
    <row r="1848" hidden="1">
      <c r="A1848" s="116"/>
      <c r="B1848" s="116"/>
      <c r="C1848" s="116"/>
      <c r="D1848" s="116"/>
      <c r="E1848" s="116"/>
      <c r="F1848" s="116"/>
      <c r="G1848" s="116"/>
      <c r="H1848" s="116"/>
      <c r="I1848" s="116"/>
      <c r="J1848" s="116"/>
      <c r="K1848" s="207"/>
      <c r="L1848" s="116"/>
      <c r="M1848" s="116"/>
      <c r="N1848" s="116"/>
      <c r="O1848" s="116"/>
      <c r="P1848" s="116"/>
      <c r="Q1848" s="116"/>
      <c r="R1848" s="116"/>
      <c r="S1848" s="116"/>
      <c r="T1848" s="116"/>
      <c r="U1848" s="116"/>
      <c r="V1848" s="116"/>
      <c r="W1848" s="116"/>
      <c r="X1848" s="116"/>
      <c r="Y1848" s="116"/>
      <c r="Z1848" s="116"/>
    </row>
    <row r="1849" hidden="1">
      <c r="A1849" s="116"/>
      <c r="B1849" s="116"/>
      <c r="C1849" s="116"/>
      <c r="D1849" s="116"/>
      <c r="E1849" s="116"/>
      <c r="F1849" s="116"/>
      <c r="G1849" s="116"/>
      <c r="H1849" s="116"/>
      <c r="I1849" s="116"/>
      <c r="J1849" s="116"/>
      <c r="K1849" s="207"/>
      <c r="L1849" s="116"/>
      <c r="M1849" s="116"/>
      <c r="N1849" s="116"/>
      <c r="O1849" s="116"/>
      <c r="P1849" s="116"/>
      <c r="Q1849" s="116"/>
      <c r="R1849" s="116"/>
      <c r="S1849" s="116"/>
      <c r="T1849" s="116"/>
      <c r="U1849" s="116"/>
      <c r="V1849" s="116"/>
      <c r="W1849" s="116"/>
      <c r="X1849" s="116"/>
      <c r="Y1849" s="116"/>
      <c r="Z1849" s="116"/>
    </row>
    <row r="1850" hidden="1">
      <c r="A1850" s="116"/>
      <c r="B1850" s="116"/>
      <c r="C1850" s="116"/>
      <c r="D1850" s="116"/>
      <c r="E1850" s="116"/>
      <c r="F1850" s="116"/>
      <c r="G1850" s="116"/>
      <c r="H1850" s="116"/>
      <c r="I1850" s="116"/>
      <c r="J1850" s="116"/>
      <c r="K1850" s="207"/>
      <c r="L1850" s="116"/>
      <c r="M1850" s="116"/>
      <c r="N1850" s="116"/>
      <c r="O1850" s="116"/>
      <c r="P1850" s="116"/>
      <c r="Q1850" s="116"/>
      <c r="R1850" s="116"/>
      <c r="S1850" s="116"/>
      <c r="T1850" s="116"/>
      <c r="U1850" s="116"/>
      <c r="V1850" s="116"/>
      <c r="W1850" s="116"/>
      <c r="X1850" s="116"/>
      <c r="Y1850" s="116"/>
      <c r="Z1850" s="116"/>
    </row>
    <row r="1851" hidden="1">
      <c r="A1851" s="116"/>
      <c r="B1851" s="116"/>
      <c r="C1851" s="116"/>
      <c r="D1851" s="116"/>
      <c r="E1851" s="116"/>
      <c r="F1851" s="116"/>
      <c r="G1851" s="116"/>
      <c r="H1851" s="116"/>
      <c r="I1851" s="116"/>
      <c r="J1851" s="116"/>
      <c r="K1851" s="207"/>
      <c r="L1851" s="116"/>
      <c r="M1851" s="116"/>
      <c r="N1851" s="116"/>
      <c r="O1851" s="116"/>
      <c r="P1851" s="116"/>
      <c r="Q1851" s="116"/>
      <c r="R1851" s="116"/>
      <c r="S1851" s="116"/>
      <c r="T1851" s="116"/>
      <c r="U1851" s="116"/>
      <c r="V1851" s="116"/>
      <c r="W1851" s="116"/>
      <c r="X1851" s="116"/>
      <c r="Y1851" s="116"/>
      <c r="Z1851" s="116"/>
    </row>
    <row r="1852" hidden="1">
      <c r="A1852" s="116"/>
      <c r="B1852" s="116"/>
      <c r="C1852" s="116"/>
      <c r="D1852" s="116"/>
      <c r="E1852" s="116"/>
      <c r="F1852" s="116"/>
      <c r="G1852" s="116"/>
      <c r="H1852" s="116"/>
      <c r="I1852" s="116"/>
      <c r="J1852" s="116"/>
      <c r="K1852" s="207"/>
      <c r="L1852" s="116"/>
      <c r="M1852" s="116"/>
      <c r="N1852" s="116"/>
      <c r="O1852" s="116"/>
      <c r="P1852" s="116"/>
      <c r="Q1852" s="116"/>
      <c r="R1852" s="116"/>
      <c r="S1852" s="116"/>
      <c r="T1852" s="116"/>
      <c r="U1852" s="116"/>
      <c r="V1852" s="116"/>
      <c r="W1852" s="116"/>
      <c r="X1852" s="116"/>
      <c r="Y1852" s="116"/>
      <c r="Z1852" s="116"/>
    </row>
    <row r="1853" hidden="1">
      <c r="A1853" s="116"/>
      <c r="B1853" s="116"/>
      <c r="C1853" s="116"/>
      <c r="D1853" s="116"/>
      <c r="E1853" s="116"/>
      <c r="F1853" s="116"/>
      <c r="G1853" s="116"/>
      <c r="H1853" s="116"/>
      <c r="I1853" s="116"/>
      <c r="J1853" s="116"/>
      <c r="K1853" s="207"/>
      <c r="L1853" s="116"/>
      <c r="M1853" s="116"/>
      <c r="N1853" s="116"/>
      <c r="O1853" s="116"/>
      <c r="P1853" s="116"/>
      <c r="Q1853" s="116"/>
      <c r="R1853" s="116"/>
      <c r="S1853" s="116"/>
      <c r="T1853" s="116"/>
      <c r="U1853" s="116"/>
      <c r="V1853" s="116"/>
      <c r="W1853" s="116"/>
      <c r="X1853" s="116"/>
      <c r="Y1853" s="116"/>
      <c r="Z1853" s="116"/>
    </row>
    <row r="1854" hidden="1">
      <c r="A1854" s="116"/>
      <c r="B1854" s="116"/>
      <c r="C1854" s="116"/>
      <c r="D1854" s="116"/>
      <c r="E1854" s="116"/>
      <c r="F1854" s="116"/>
      <c r="G1854" s="116"/>
      <c r="H1854" s="116"/>
      <c r="I1854" s="116"/>
      <c r="J1854" s="116"/>
      <c r="K1854" s="207"/>
      <c r="L1854" s="116"/>
      <c r="M1854" s="116"/>
      <c r="N1854" s="116"/>
      <c r="O1854" s="116"/>
      <c r="P1854" s="116"/>
      <c r="Q1854" s="116"/>
      <c r="R1854" s="116"/>
      <c r="S1854" s="116"/>
      <c r="T1854" s="116"/>
      <c r="U1854" s="116"/>
      <c r="V1854" s="116"/>
      <c r="W1854" s="116"/>
      <c r="X1854" s="116"/>
      <c r="Y1854" s="116"/>
      <c r="Z1854" s="116"/>
    </row>
    <row r="1855" hidden="1">
      <c r="A1855" s="116"/>
      <c r="B1855" s="116"/>
      <c r="C1855" s="116"/>
      <c r="D1855" s="116"/>
      <c r="E1855" s="116"/>
      <c r="F1855" s="116"/>
      <c r="G1855" s="116"/>
      <c r="H1855" s="116"/>
      <c r="I1855" s="116"/>
      <c r="J1855" s="116"/>
      <c r="K1855" s="207"/>
      <c r="L1855" s="116"/>
      <c r="M1855" s="116"/>
      <c r="N1855" s="116"/>
      <c r="O1855" s="116"/>
      <c r="P1855" s="116"/>
      <c r="Q1855" s="116"/>
      <c r="R1855" s="116"/>
      <c r="S1855" s="116"/>
      <c r="T1855" s="116"/>
      <c r="U1855" s="116"/>
      <c r="V1855" s="116"/>
      <c r="W1855" s="116"/>
      <c r="X1855" s="116"/>
      <c r="Y1855" s="116"/>
      <c r="Z1855" s="116"/>
    </row>
    <row r="1856" hidden="1">
      <c r="A1856" s="116"/>
      <c r="B1856" s="116"/>
      <c r="C1856" s="116"/>
      <c r="D1856" s="116"/>
      <c r="E1856" s="116"/>
      <c r="F1856" s="116"/>
      <c r="G1856" s="116"/>
      <c r="H1856" s="116"/>
      <c r="I1856" s="116"/>
      <c r="J1856" s="116"/>
      <c r="K1856" s="207"/>
      <c r="L1856" s="116"/>
      <c r="M1856" s="116"/>
      <c r="N1856" s="116"/>
      <c r="O1856" s="116"/>
      <c r="P1856" s="116"/>
      <c r="Q1856" s="116"/>
      <c r="R1856" s="116"/>
      <c r="S1856" s="116"/>
      <c r="T1856" s="116"/>
      <c r="U1856" s="116"/>
      <c r="V1856" s="116"/>
      <c r="W1856" s="116"/>
      <c r="X1856" s="116"/>
      <c r="Y1856" s="116"/>
      <c r="Z1856" s="116"/>
    </row>
    <row r="1857" hidden="1">
      <c r="A1857" s="116"/>
      <c r="B1857" s="116"/>
      <c r="C1857" s="116"/>
      <c r="D1857" s="116"/>
      <c r="E1857" s="116"/>
      <c r="F1857" s="116"/>
      <c r="G1857" s="116"/>
      <c r="H1857" s="116"/>
      <c r="I1857" s="116"/>
      <c r="J1857" s="116"/>
      <c r="K1857" s="207"/>
      <c r="L1857" s="116"/>
      <c r="M1857" s="116"/>
      <c r="N1857" s="116"/>
      <c r="O1857" s="116"/>
      <c r="P1857" s="116"/>
      <c r="Q1857" s="116"/>
      <c r="R1857" s="116"/>
      <c r="S1857" s="116"/>
      <c r="T1857" s="116"/>
      <c r="U1857" s="116"/>
      <c r="V1857" s="116"/>
      <c r="W1857" s="116"/>
      <c r="X1857" s="116"/>
      <c r="Y1857" s="116"/>
      <c r="Z1857" s="116"/>
    </row>
    <row r="1858" hidden="1">
      <c r="A1858" s="116"/>
      <c r="B1858" s="116"/>
      <c r="C1858" s="116"/>
      <c r="D1858" s="116"/>
      <c r="E1858" s="116"/>
      <c r="F1858" s="116"/>
      <c r="G1858" s="116"/>
      <c r="H1858" s="116"/>
      <c r="I1858" s="116"/>
      <c r="J1858" s="116"/>
      <c r="K1858" s="207"/>
      <c r="L1858" s="116"/>
      <c r="M1858" s="116"/>
      <c r="N1858" s="116"/>
      <c r="O1858" s="116"/>
      <c r="P1858" s="116"/>
      <c r="Q1858" s="116"/>
      <c r="R1858" s="116"/>
      <c r="S1858" s="116"/>
      <c r="T1858" s="116"/>
      <c r="U1858" s="116"/>
      <c r="V1858" s="116"/>
      <c r="W1858" s="116"/>
      <c r="X1858" s="116"/>
      <c r="Y1858" s="116"/>
      <c r="Z1858" s="116"/>
    </row>
    <row r="1859" hidden="1">
      <c r="A1859" s="116"/>
      <c r="B1859" s="116"/>
      <c r="C1859" s="116"/>
      <c r="D1859" s="116"/>
      <c r="E1859" s="116"/>
      <c r="F1859" s="116"/>
      <c r="G1859" s="116"/>
      <c r="H1859" s="116"/>
      <c r="I1859" s="116"/>
      <c r="J1859" s="116"/>
      <c r="K1859" s="207"/>
      <c r="L1859" s="116"/>
      <c r="M1859" s="116"/>
      <c r="N1859" s="116"/>
      <c r="O1859" s="116"/>
      <c r="P1859" s="116"/>
      <c r="Q1859" s="116"/>
      <c r="R1859" s="116"/>
      <c r="S1859" s="116"/>
      <c r="T1859" s="116"/>
      <c r="U1859" s="116"/>
      <c r="V1859" s="116"/>
      <c r="W1859" s="116"/>
      <c r="X1859" s="116"/>
      <c r="Y1859" s="116"/>
      <c r="Z1859" s="116"/>
    </row>
    <row r="1860" hidden="1">
      <c r="A1860" s="116"/>
      <c r="B1860" s="116"/>
      <c r="C1860" s="116"/>
      <c r="D1860" s="116"/>
      <c r="E1860" s="116"/>
      <c r="F1860" s="116"/>
      <c r="G1860" s="116"/>
      <c r="H1860" s="116"/>
      <c r="I1860" s="116"/>
      <c r="J1860" s="116"/>
      <c r="K1860" s="207"/>
      <c r="L1860" s="116"/>
      <c r="M1860" s="116"/>
      <c r="N1860" s="116"/>
      <c r="O1860" s="116"/>
      <c r="P1860" s="116"/>
      <c r="Q1860" s="116"/>
      <c r="R1860" s="116"/>
      <c r="S1860" s="116"/>
      <c r="T1860" s="116"/>
      <c r="U1860" s="116"/>
      <c r="V1860" s="116"/>
      <c r="W1860" s="116"/>
      <c r="X1860" s="116"/>
      <c r="Y1860" s="116"/>
      <c r="Z1860" s="116"/>
    </row>
    <row r="1861" hidden="1">
      <c r="A1861" s="116"/>
      <c r="B1861" s="116"/>
      <c r="C1861" s="116"/>
      <c r="D1861" s="116"/>
      <c r="E1861" s="116"/>
      <c r="F1861" s="116"/>
      <c r="G1861" s="116"/>
      <c r="H1861" s="116"/>
      <c r="I1861" s="116"/>
      <c r="J1861" s="116"/>
      <c r="K1861" s="207"/>
      <c r="L1861" s="116"/>
      <c r="M1861" s="116"/>
      <c r="N1861" s="116"/>
      <c r="O1861" s="116"/>
      <c r="P1861" s="116"/>
      <c r="Q1861" s="116"/>
      <c r="R1861" s="116"/>
      <c r="S1861" s="116"/>
      <c r="T1861" s="116"/>
      <c r="U1861" s="116"/>
      <c r="V1861" s="116"/>
      <c r="W1861" s="116"/>
      <c r="X1861" s="116"/>
      <c r="Y1861" s="116"/>
      <c r="Z1861" s="116"/>
    </row>
    <row r="1862" hidden="1">
      <c r="A1862" s="116"/>
      <c r="B1862" s="116"/>
      <c r="C1862" s="116"/>
      <c r="D1862" s="116"/>
      <c r="E1862" s="116"/>
      <c r="F1862" s="116"/>
      <c r="G1862" s="116"/>
      <c r="H1862" s="116"/>
      <c r="I1862" s="116"/>
      <c r="J1862" s="116"/>
      <c r="K1862" s="207"/>
      <c r="L1862" s="116"/>
      <c r="M1862" s="116"/>
      <c r="N1862" s="116"/>
      <c r="O1862" s="116"/>
      <c r="P1862" s="116"/>
      <c r="Q1862" s="116"/>
      <c r="R1862" s="116"/>
      <c r="S1862" s="116"/>
      <c r="T1862" s="116"/>
      <c r="U1862" s="116"/>
      <c r="V1862" s="116"/>
      <c r="W1862" s="116"/>
      <c r="X1862" s="116"/>
      <c r="Y1862" s="116"/>
      <c r="Z1862" s="116"/>
    </row>
    <row r="1863" hidden="1">
      <c r="A1863" s="116"/>
      <c r="B1863" s="116"/>
      <c r="C1863" s="116"/>
      <c r="D1863" s="116"/>
      <c r="E1863" s="116"/>
      <c r="F1863" s="116"/>
      <c r="G1863" s="116"/>
      <c r="H1863" s="116"/>
      <c r="I1863" s="116"/>
      <c r="J1863" s="116"/>
      <c r="K1863" s="207"/>
      <c r="L1863" s="116"/>
      <c r="M1863" s="116"/>
      <c r="N1863" s="116"/>
      <c r="O1863" s="116"/>
      <c r="P1863" s="116"/>
      <c r="Q1863" s="116"/>
      <c r="R1863" s="116"/>
      <c r="S1863" s="116"/>
      <c r="T1863" s="116"/>
      <c r="U1863" s="116"/>
      <c r="V1863" s="116"/>
      <c r="W1863" s="116"/>
      <c r="X1863" s="116"/>
      <c r="Y1863" s="116"/>
      <c r="Z1863" s="116"/>
    </row>
    <row r="1864" hidden="1">
      <c r="A1864" s="116"/>
      <c r="B1864" s="116"/>
      <c r="C1864" s="116"/>
      <c r="D1864" s="116"/>
      <c r="E1864" s="116"/>
      <c r="F1864" s="116"/>
      <c r="G1864" s="116"/>
      <c r="H1864" s="116"/>
      <c r="I1864" s="116"/>
      <c r="J1864" s="116"/>
      <c r="K1864" s="207"/>
      <c r="L1864" s="116"/>
      <c r="M1864" s="116"/>
      <c r="N1864" s="116"/>
      <c r="O1864" s="116"/>
      <c r="P1864" s="116"/>
      <c r="Q1864" s="116"/>
      <c r="R1864" s="116"/>
      <c r="S1864" s="116"/>
      <c r="T1864" s="116"/>
      <c r="U1864" s="116"/>
      <c r="V1864" s="116"/>
      <c r="W1864" s="116"/>
      <c r="X1864" s="116"/>
      <c r="Y1864" s="116"/>
      <c r="Z1864" s="116"/>
    </row>
    <row r="1865" hidden="1">
      <c r="A1865" s="116"/>
      <c r="B1865" s="116"/>
      <c r="C1865" s="116"/>
      <c r="D1865" s="116"/>
      <c r="E1865" s="116"/>
      <c r="F1865" s="116"/>
      <c r="G1865" s="116"/>
      <c r="H1865" s="116"/>
      <c r="I1865" s="116"/>
      <c r="J1865" s="116"/>
      <c r="K1865" s="207"/>
      <c r="L1865" s="116"/>
      <c r="M1865" s="116"/>
      <c r="N1865" s="116"/>
      <c r="O1865" s="116"/>
      <c r="P1865" s="116"/>
      <c r="Q1865" s="116"/>
      <c r="R1865" s="116"/>
      <c r="S1865" s="116"/>
      <c r="T1865" s="116"/>
      <c r="U1865" s="116"/>
      <c r="V1865" s="116"/>
      <c r="W1865" s="116"/>
      <c r="X1865" s="116"/>
      <c r="Y1865" s="116"/>
      <c r="Z1865" s="116"/>
    </row>
    <row r="1866" hidden="1">
      <c r="A1866" s="116"/>
      <c r="B1866" s="116"/>
      <c r="C1866" s="116"/>
      <c r="D1866" s="116"/>
      <c r="E1866" s="116"/>
      <c r="F1866" s="116"/>
      <c r="G1866" s="116"/>
      <c r="H1866" s="116"/>
      <c r="I1866" s="116"/>
      <c r="J1866" s="116"/>
      <c r="K1866" s="207"/>
      <c r="L1866" s="116"/>
      <c r="M1866" s="116"/>
      <c r="N1866" s="116"/>
      <c r="O1866" s="116"/>
      <c r="P1866" s="116"/>
      <c r="Q1866" s="116"/>
      <c r="R1866" s="116"/>
      <c r="S1866" s="116"/>
      <c r="T1866" s="116"/>
      <c r="U1866" s="116"/>
      <c r="V1866" s="116"/>
      <c r="W1866" s="116"/>
      <c r="X1866" s="116"/>
      <c r="Y1866" s="116"/>
      <c r="Z1866" s="116"/>
    </row>
    <row r="1867" hidden="1">
      <c r="A1867" s="116"/>
      <c r="B1867" s="116"/>
      <c r="C1867" s="116"/>
      <c r="D1867" s="116"/>
      <c r="E1867" s="116"/>
      <c r="F1867" s="116"/>
      <c r="G1867" s="116"/>
      <c r="H1867" s="116"/>
      <c r="I1867" s="116"/>
      <c r="J1867" s="116"/>
      <c r="K1867" s="207"/>
      <c r="L1867" s="116"/>
      <c r="M1867" s="116"/>
      <c r="N1867" s="116"/>
      <c r="O1867" s="116"/>
      <c r="P1867" s="116"/>
      <c r="Q1867" s="116"/>
      <c r="R1867" s="116"/>
      <c r="S1867" s="116"/>
      <c r="T1867" s="116"/>
      <c r="U1867" s="116"/>
      <c r="V1867" s="116"/>
      <c r="W1867" s="116"/>
      <c r="X1867" s="116"/>
      <c r="Y1867" s="116"/>
      <c r="Z1867" s="116"/>
    </row>
    <row r="1868" hidden="1">
      <c r="A1868" s="116"/>
      <c r="B1868" s="116"/>
      <c r="C1868" s="116"/>
      <c r="D1868" s="116"/>
      <c r="E1868" s="116"/>
      <c r="F1868" s="116"/>
      <c r="G1868" s="116"/>
      <c r="H1868" s="116"/>
      <c r="I1868" s="116"/>
      <c r="J1868" s="116"/>
      <c r="K1868" s="207"/>
      <c r="L1868" s="116"/>
      <c r="M1868" s="116"/>
      <c r="N1868" s="116"/>
      <c r="O1868" s="116"/>
      <c r="P1868" s="116"/>
      <c r="Q1868" s="116"/>
      <c r="R1868" s="116"/>
      <c r="S1868" s="116"/>
      <c r="T1868" s="116"/>
      <c r="U1868" s="116"/>
      <c r="V1868" s="116"/>
      <c r="W1868" s="116"/>
      <c r="X1868" s="116"/>
      <c r="Y1868" s="116"/>
      <c r="Z1868" s="116"/>
    </row>
    <row r="1869" hidden="1">
      <c r="A1869" s="116"/>
      <c r="B1869" s="116"/>
      <c r="C1869" s="116"/>
      <c r="D1869" s="116"/>
      <c r="E1869" s="116"/>
      <c r="F1869" s="116"/>
      <c r="G1869" s="116"/>
      <c r="H1869" s="116"/>
      <c r="I1869" s="116"/>
      <c r="J1869" s="116"/>
      <c r="K1869" s="207"/>
      <c r="L1869" s="116"/>
      <c r="M1869" s="116"/>
      <c r="N1869" s="116"/>
      <c r="O1869" s="116"/>
      <c r="P1869" s="116"/>
      <c r="Q1869" s="116"/>
      <c r="R1869" s="116"/>
      <c r="S1869" s="116"/>
      <c r="T1869" s="116"/>
      <c r="U1869" s="116"/>
      <c r="V1869" s="116"/>
      <c r="W1869" s="116"/>
      <c r="X1869" s="116"/>
      <c r="Y1869" s="116"/>
      <c r="Z1869" s="116"/>
    </row>
    <row r="1870" hidden="1">
      <c r="A1870" s="116"/>
      <c r="B1870" s="116"/>
      <c r="C1870" s="116"/>
      <c r="D1870" s="116"/>
      <c r="E1870" s="116"/>
      <c r="F1870" s="116"/>
      <c r="G1870" s="116"/>
      <c r="H1870" s="116"/>
      <c r="I1870" s="116"/>
      <c r="J1870" s="116"/>
      <c r="K1870" s="207"/>
      <c r="L1870" s="116"/>
      <c r="M1870" s="116"/>
      <c r="N1870" s="116"/>
      <c r="O1870" s="116"/>
      <c r="P1870" s="116"/>
      <c r="Q1870" s="116"/>
      <c r="R1870" s="116"/>
      <c r="S1870" s="116"/>
      <c r="T1870" s="116"/>
      <c r="U1870" s="116"/>
      <c r="V1870" s="116"/>
      <c r="W1870" s="116"/>
      <c r="X1870" s="116"/>
      <c r="Y1870" s="116"/>
      <c r="Z1870" s="116"/>
    </row>
    <row r="1871" hidden="1">
      <c r="A1871" s="116"/>
      <c r="B1871" s="116"/>
      <c r="C1871" s="116"/>
      <c r="D1871" s="116"/>
      <c r="E1871" s="116"/>
      <c r="F1871" s="116"/>
      <c r="G1871" s="116"/>
      <c r="H1871" s="116"/>
      <c r="I1871" s="116"/>
      <c r="J1871" s="116"/>
      <c r="K1871" s="207"/>
      <c r="L1871" s="116"/>
      <c r="M1871" s="116"/>
      <c r="N1871" s="116"/>
      <c r="O1871" s="116"/>
      <c r="P1871" s="116"/>
      <c r="Q1871" s="116"/>
      <c r="R1871" s="116"/>
      <c r="S1871" s="116"/>
      <c r="T1871" s="116"/>
      <c r="U1871" s="116"/>
      <c r="V1871" s="116"/>
      <c r="W1871" s="116"/>
      <c r="X1871" s="116"/>
      <c r="Y1871" s="116"/>
      <c r="Z1871" s="116"/>
    </row>
    <row r="1872" hidden="1">
      <c r="A1872" s="116"/>
      <c r="B1872" s="116"/>
      <c r="C1872" s="116"/>
      <c r="D1872" s="116"/>
      <c r="E1872" s="116"/>
      <c r="F1872" s="116"/>
      <c r="G1872" s="116"/>
      <c r="H1872" s="116"/>
      <c r="I1872" s="116"/>
      <c r="J1872" s="116"/>
      <c r="K1872" s="207"/>
      <c r="L1872" s="116"/>
      <c r="M1872" s="116"/>
      <c r="N1872" s="116"/>
      <c r="O1872" s="116"/>
      <c r="P1872" s="116"/>
      <c r="Q1872" s="116"/>
      <c r="R1872" s="116"/>
      <c r="S1872" s="116"/>
      <c r="T1872" s="116"/>
      <c r="U1872" s="116"/>
      <c r="V1872" s="116"/>
      <c r="W1872" s="116"/>
      <c r="X1872" s="116"/>
      <c r="Y1872" s="116"/>
      <c r="Z1872" s="116"/>
    </row>
    <row r="1873" hidden="1">
      <c r="A1873" s="116"/>
      <c r="B1873" s="116"/>
      <c r="C1873" s="116"/>
      <c r="D1873" s="116"/>
      <c r="E1873" s="116"/>
      <c r="F1873" s="116"/>
      <c r="G1873" s="116"/>
      <c r="H1873" s="116"/>
      <c r="I1873" s="116"/>
      <c r="J1873" s="116"/>
      <c r="K1873" s="207"/>
      <c r="L1873" s="116"/>
      <c r="M1873" s="116"/>
      <c r="N1873" s="116"/>
      <c r="O1873" s="116"/>
      <c r="P1873" s="116"/>
      <c r="Q1873" s="116"/>
      <c r="R1873" s="116"/>
      <c r="S1873" s="116"/>
      <c r="T1873" s="116"/>
      <c r="U1873" s="116"/>
      <c r="V1873" s="116"/>
      <c r="W1873" s="116"/>
      <c r="X1873" s="116"/>
      <c r="Y1873" s="116"/>
      <c r="Z1873" s="116"/>
    </row>
    <row r="1874" hidden="1">
      <c r="A1874" s="116"/>
      <c r="B1874" s="116"/>
      <c r="C1874" s="116"/>
      <c r="D1874" s="116"/>
      <c r="E1874" s="116"/>
      <c r="F1874" s="116"/>
      <c r="G1874" s="116"/>
      <c r="H1874" s="116"/>
      <c r="I1874" s="116"/>
      <c r="J1874" s="116"/>
      <c r="K1874" s="207"/>
      <c r="L1874" s="116"/>
      <c r="M1874" s="116"/>
      <c r="N1874" s="116"/>
      <c r="O1874" s="116"/>
      <c r="P1874" s="116"/>
      <c r="Q1874" s="116"/>
      <c r="R1874" s="116"/>
      <c r="S1874" s="116"/>
      <c r="T1874" s="116"/>
      <c r="U1874" s="116"/>
      <c r="V1874" s="116"/>
      <c r="W1874" s="116"/>
      <c r="X1874" s="116"/>
      <c r="Y1874" s="116"/>
      <c r="Z1874" s="116"/>
    </row>
    <row r="1875" hidden="1">
      <c r="A1875" s="116"/>
      <c r="B1875" s="116"/>
      <c r="C1875" s="116"/>
      <c r="D1875" s="116"/>
      <c r="E1875" s="116"/>
      <c r="F1875" s="116"/>
      <c r="G1875" s="116"/>
      <c r="H1875" s="116"/>
      <c r="I1875" s="116"/>
      <c r="J1875" s="116"/>
      <c r="K1875" s="207"/>
      <c r="L1875" s="116"/>
      <c r="M1875" s="116"/>
      <c r="N1875" s="116"/>
      <c r="O1875" s="116"/>
      <c r="P1875" s="116"/>
      <c r="Q1875" s="116"/>
      <c r="R1875" s="116"/>
      <c r="S1875" s="116"/>
      <c r="T1875" s="116"/>
      <c r="U1875" s="116"/>
      <c r="V1875" s="116"/>
      <c r="W1875" s="116"/>
      <c r="X1875" s="116"/>
      <c r="Y1875" s="116"/>
      <c r="Z1875" s="116"/>
    </row>
    <row r="1876" hidden="1">
      <c r="A1876" s="116"/>
      <c r="B1876" s="116"/>
      <c r="C1876" s="116"/>
      <c r="D1876" s="116"/>
      <c r="E1876" s="116"/>
      <c r="F1876" s="116"/>
      <c r="G1876" s="116"/>
      <c r="H1876" s="116"/>
      <c r="I1876" s="116"/>
      <c r="J1876" s="116"/>
      <c r="K1876" s="207"/>
      <c r="L1876" s="116"/>
      <c r="M1876" s="116"/>
      <c r="N1876" s="116"/>
      <c r="O1876" s="116"/>
      <c r="P1876" s="116"/>
      <c r="Q1876" s="116"/>
      <c r="R1876" s="116"/>
      <c r="S1876" s="116"/>
      <c r="T1876" s="116"/>
      <c r="U1876" s="116"/>
      <c r="V1876" s="116"/>
      <c r="W1876" s="116"/>
      <c r="X1876" s="116"/>
      <c r="Y1876" s="116"/>
      <c r="Z1876" s="116"/>
    </row>
    <row r="1877" hidden="1">
      <c r="A1877" s="116"/>
      <c r="B1877" s="116"/>
      <c r="C1877" s="116"/>
      <c r="D1877" s="116"/>
      <c r="E1877" s="116"/>
      <c r="F1877" s="116"/>
      <c r="G1877" s="116"/>
      <c r="H1877" s="116"/>
      <c r="I1877" s="116"/>
      <c r="J1877" s="116"/>
      <c r="K1877" s="207"/>
      <c r="L1877" s="116"/>
      <c r="M1877" s="116"/>
      <c r="N1877" s="116"/>
      <c r="O1877" s="116"/>
      <c r="P1877" s="116"/>
      <c r="Q1877" s="116"/>
      <c r="R1877" s="116"/>
      <c r="S1877" s="116"/>
      <c r="T1877" s="116"/>
      <c r="U1877" s="116"/>
      <c r="V1877" s="116"/>
      <c r="W1877" s="116"/>
      <c r="X1877" s="116"/>
      <c r="Y1877" s="116"/>
      <c r="Z1877" s="116"/>
    </row>
    <row r="1878" hidden="1">
      <c r="A1878" s="116"/>
      <c r="B1878" s="116"/>
      <c r="C1878" s="116"/>
      <c r="D1878" s="116"/>
      <c r="E1878" s="116"/>
      <c r="F1878" s="116"/>
      <c r="G1878" s="116"/>
      <c r="H1878" s="116"/>
      <c r="I1878" s="116"/>
      <c r="J1878" s="116"/>
      <c r="K1878" s="207"/>
      <c r="L1878" s="116"/>
      <c r="M1878" s="116"/>
      <c r="N1878" s="116"/>
      <c r="O1878" s="116"/>
      <c r="P1878" s="116"/>
      <c r="Q1878" s="116"/>
      <c r="R1878" s="116"/>
      <c r="S1878" s="116"/>
      <c r="T1878" s="116"/>
      <c r="U1878" s="116"/>
      <c r="V1878" s="116"/>
      <c r="W1878" s="116"/>
      <c r="X1878" s="116"/>
      <c r="Y1878" s="116"/>
      <c r="Z1878" s="116"/>
    </row>
    <row r="1879" hidden="1">
      <c r="A1879" s="116"/>
      <c r="B1879" s="116"/>
      <c r="C1879" s="116"/>
      <c r="D1879" s="116"/>
      <c r="E1879" s="116"/>
      <c r="F1879" s="116"/>
      <c r="G1879" s="116"/>
      <c r="H1879" s="116"/>
      <c r="I1879" s="116"/>
      <c r="J1879" s="116"/>
      <c r="K1879" s="207"/>
      <c r="L1879" s="116"/>
      <c r="M1879" s="116"/>
      <c r="N1879" s="116"/>
      <c r="O1879" s="116"/>
      <c r="P1879" s="116"/>
      <c r="Q1879" s="116"/>
      <c r="R1879" s="116"/>
      <c r="S1879" s="116"/>
      <c r="T1879" s="116"/>
      <c r="U1879" s="116"/>
      <c r="V1879" s="116"/>
      <c r="W1879" s="116"/>
      <c r="X1879" s="116"/>
      <c r="Y1879" s="116"/>
      <c r="Z1879" s="116"/>
    </row>
    <row r="1880" hidden="1">
      <c r="A1880" s="116"/>
      <c r="B1880" s="116"/>
      <c r="C1880" s="116"/>
      <c r="D1880" s="116"/>
      <c r="E1880" s="116"/>
      <c r="F1880" s="116"/>
      <c r="G1880" s="116"/>
      <c r="H1880" s="116"/>
      <c r="I1880" s="116"/>
      <c r="J1880" s="116"/>
      <c r="K1880" s="207"/>
      <c r="L1880" s="116"/>
      <c r="M1880" s="116"/>
      <c r="N1880" s="116"/>
      <c r="O1880" s="116"/>
      <c r="P1880" s="116"/>
      <c r="Q1880" s="116"/>
      <c r="R1880" s="116"/>
      <c r="S1880" s="116"/>
      <c r="T1880" s="116"/>
      <c r="U1880" s="116"/>
      <c r="V1880" s="116"/>
      <c r="W1880" s="116"/>
      <c r="X1880" s="116"/>
      <c r="Y1880" s="116"/>
      <c r="Z1880" s="116"/>
    </row>
    <row r="1881" hidden="1">
      <c r="A1881" s="116"/>
      <c r="B1881" s="116"/>
      <c r="C1881" s="116"/>
      <c r="D1881" s="116"/>
      <c r="E1881" s="116"/>
      <c r="F1881" s="116"/>
      <c r="G1881" s="116"/>
      <c r="H1881" s="116"/>
      <c r="I1881" s="116"/>
      <c r="J1881" s="116"/>
      <c r="K1881" s="207"/>
      <c r="L1881" s="116"/>
      <c r="M1881" s="116"/>
      <c r="N1881" s="116"/>
      <c r="O1881" s="116"/>
      <c r="P1881" s="116"/>
      <c r="Q1881" s="116"/>
      <c r="R1881" s="116"/>
      <c r="S1881" s="116"/>
      <c r="T1881" s="116"/>
      <c r="U1881" s="116"/>
      <c r="V1881" s="116"/>
      <c r="W1881" s="116"/>
      <c r="X1881" s="116"/>
      <c r="Y1881" s="116"/>
      <c r="Z1881" s="116"/>
    </row>
    <row r="1882" hidden="1">
      <c r="A1882" s="116"/>
      <c r="B1882" s="116"/>
      <c r="C1882" s="116"/>
      <c r="D1882" s="116"/>
      <c r="E1882" s="116"/>
      <c r="F1882" s="116"/>
      <c r="G1882" s="116"/>
      <c r="H1882" s="116"/>
      <c r="I1882" s="116"/>
      <c r="J1882" s="116"/>
      <c r="K1882" s="207"/>
      <c r="L1882" s="116"/>
      <c r="M1882" s="116"/>
      <c r="N1882" s="116"/>
      <c r="O1882" s="116"/>
      <c r="P1882" s="116"/>
      <c r="Q1882" s="116"/>
      <c r="R1882" s="116"/>
      <c r="S1882" s="116"/>
      <c r="T1882" s="116"/>
      <c r="U1882" s="116"/>
      <c r="V1882" s="116"/>
      <c r="W1882" s="116"/>
      <c r="X1882" s="116"/>
      <c r="Y1882" s="116"/>
      <c r="Z1882" s="116"/>
    </row>
    <row r="1883" hidden="1">
      <c r="A1883" s="116"/>
      <c r="B1883" s="116"/>
      <c r="C1883" s="116"/>
      <c r="D1883" s="116"/>
      <c r="E1883" s="116"/>
      <c r="F1883" s="116"/>
      <c r="G1883" s="116"/>
      <c r="H1883" s="116"/>
      <c r="I1883" s="116"/>
      <c r="J1883" s="116"/>
      <c r="K1883" s="207"/>
      <c r="L1883" s="116"/>
      <c r="M1883" s="116"/>
      <c r="N1883" s="116"/>
      <c r="O1883" s="116"/>
      <c r="P1883" s="116"/>
      <c r="Q1883" s="116"/>
      <c r="R1883" s="116"/>
      <c r="S1883" s="116"/>
      <c r="T1883" s="116"/>
      <c r="U1883" s="116"/>
      <c r="V1883" s="116"/>
      <c r="W1883" s="116"/>
      <c r="X1883" s="116"/>
      <c r="Y1883" s="116"/>
      <c r="Z1883" s="116"/>
    </row>
    <row r="1884" hidden="1">
      <c r="A1884" s="116"/>
      <c r="B1884" s="116"/>
      <c r="C1884" s="116"/>
      <c r="D1884" s="116"/>
      <c r="E1884" s="116"/>
      <c r="F1884" s="116"/>
      <c r="G1884" s="116"/>
      <c r="H1884" s="116"/>
      <c r="I1884" s="116"/>
      <c r="J1884" s="116"/>
      <c r="K1884" s="207"/>
      <c r="L1884" s="116"/>
      <c r="M1884" s="116"/>
      <c r="N1884" s="116"/>
      <c r="O1884" s="116"/>
      <c r="P1884" s="116"/>
      <c r="Q1884" s="116"/>
      <c r="R1884" s="116"/>
      <c r="S1884" s="116"/>
      <c r="T1884" s="116"/>
      <c r="U1884" s="116"/>
      <c r="V1884" s="116"/>
      <c r="W1884" s="116"/>
      <c r="X1884" s="116"/>
      <c r="Y1884" s="116"/>
      <c r="Z1884" s="116"/>
    </row>
    <row r="1885" hidden="1">
      <c r="A1885" s="116"/>
      <c r="B1885" s="116"/>
      <c r="C1885" s="116"/>
      <c r="D1885" s="116"/>
      <c r="E1885" s="116"/>
      <c r="F1885" s="116"/>
      <c r="G1885" s="116"/>
      <c r="H1885" s="116"/>
      <c r="I1885" s="116"/>
      <c r="J1885" s="116"/>
      <c r="K1885" s="207"/>
      <c r="L1885" s="116"/>
      <c r="M1885" s="116"/>
      <c r="N1885" s="116"/>
      <c r="O1885" s="116"/>
      <c r="P1885" s="116"/>
      <c r="Q1885" s="116"/>
      <c r="R1885" s="116"/>
      <c r="S1885" s="116"/>
      <c r="T1885" s="116"/>
      <c r="U1885" s="116"/>
      <c r="V1885" s="116"/>
      <c r="W1885" s="116"/>
      <c r="X1885" s="116"/>
      <c r="Y1885" s="116"/>
      <c r="Z1885" s="116"/>
    </row>
    <row r="1886" hidden="1">
      <c r="A1886" s="116"/>
      <c r="B1886" s="116"/>
      <c r="C1886" s="116"/>
      <c r="D1886" s="116"/>
      <c r="E1886" s="116"/>
      <c r="F1886" s="116"/>
      <c r="G1886" s="116"/>
      <c r="H1886" s="116"/>
      <c r="I1886" s="116"/>
      <c r="J1886" s="116"/>
      <c r="K1886" s="207"/>
      <c r="L1886" s="116"/>
      <c r="M1886" s="116"/>
      <c r="N1886" s="116"/>
      <c r="O1886" s="116"/>
      <c r="P1886" s="116"/>
      <c r="Q1886" s="116"/>
      <c r="R1886" s="116"/>
      <c r="S1886" s="116"/>
      <c r="T1886" s="116"/>
      <c r="U1886" s="116"/>
      <c r="V1886" s="116"/>
      <c r="W1886" s="116"/>
      <c r="X1886" s="116"/>
      <c r="Y1886" s="116"/>
      <c r="Z1886" s="116"/>
    </row>
    <row r="1887" hidden="1">
      <c r="A1887" s="116"/>
      <c r="B1887" s="116"/>
      <c r="C1887" s="116"/>
      <c r="D1887" s="116"/>
      <c r="E1887" s="116"/>
      <c r="F1887" s="116"/>
      <c r="G1887" s="116"/>
      <c r="H1887" s="116"/>
      <c r="I1887" s="116"/>
      <c r="J1887" s="116"/>
      <c r="K1887" s="207"/>
      <c r="L1887" s="116"/>
      <c r="M1887" s="116"/>
      <c r="N1887" s="116"/>
      <c r="O1887" s="116"/>
      <c r="P1887" s="116"/>
      <c r="Q1887" s="116"/>
      <c r="R1887" s="116"/>
      <c r="S1887" s="116"/>
      <c r="T1887" s="116"/>
      <c r="U1887" s="116"/>
      <c r="V1887" s="116"/>
      <c r="W1887" s="116"/>
      <c r="X1887" s="116"/>
      <c r="Y1887" s="116"/>
      <c r="Z1887" s="116"/>
    </row>
    <row r="1888" hidden="1">
      <c r="A1888" s="116"/>
      <c r="B1888" s="116"/>
      <c r="C1888" s="116"/>
      <c r="D1888" s="116"/>
      <c r="E1888" s="116"/>
      <c r="F1888" s="116"/>
      <c r="G1888" s="116"/>
      <c r="H1888" s="116"/>
      <c r="I1888" s="116"/>
      <c r="J1888" s="116"/>
      <c r="K1888" s="207"/>
      <c r="L1888" s="116"/>
      <c r="M1888" s="116"/>
      <c r="N1888" s="116"/>
      <c r="O1888" s="116"/>
      <c r="P1888" s="116"/>
      <c r="Q1888" s="116"/>
      <c r="R1888" s="116"/>
      <c r="S1888" s="116"/>
      <c r="T1888" s="116"/>
      <c r="U1888" s="116"/>
      <c r="V1888" s="116"/>
      <c r="W1888" s="116"/>
      <c r="X1888" s="116"/>
      <c r="Y1888" s="116"/>
      <c r="Z1888" s="116"/>
    </row>
    <row r="1889" hidden="1">
      <c r="A1889" s="116"/>
      <c r="B1889" s="116"/>
      <c r="C1889" s="116"/>
      <c r="D1889" s="116"/>
      <c r="E1889" s="116"/>
      <c r="F1889" s="116"/>
      <c r="G1889" s="116"/>
      <c r="H1889" s="116"/>
      <c r="I1889" s="116"/>
      <c r="J1889" s="116"/>
      <c r="K1889" s="207"/>
      <c r="L1889" s="116"/>
      <c r="M1889" s="116"/>
      <c r="N1889" s="116"/>
      <c r="O1889" s="116"/>
      <c r="P1889" s="116"/>
      <c r="Q1889" s="116"/>
      <c r="R1889" s="116"/>
      <c r="S1889" s="116"/>
      <c r="T1889" s="116"/>
      <c r="U1889" s="116"/>
      <c r="V1889" s="116"/>
      <c r="W1889" s="116"/>
      <c r="X1889" s="116"/>
      <c r="Y1889" s="116"/>
      <c r="Z1889" s="116"/>
    </row>
    <row r="1890" hidden="1">
      <c r="A1890" s="116"/>
      <c r="B1890" s="116"/>
      <c r="C1890" s="116"/>
      <c r="D1890" s="116"/>
      <c r="E1890" s="116"/>
      <c r="F1890" s="116"/>
      <c r="G1890" s="116"/>
      <c r="H1890" s="116"/>
      <c r="I1890" s="116"/>
      <c r="J1890" s="116"/>
      <c r="K1890" s="207"/>
      <c r="L1890" s="116"/>
      <c r="M1890" s="116"/>
      <c r="N1890" s="116"/>
      <c r="O1890" s="116"/>
      <c r="P1890" s="116"/>
      <c r="Q1890" s="116"/>
      <c r="R1890" s="116"/>
      <c r="S1890" s="116"/>
      <c r="T1890" s="116"/>
      <c r="U1890" s="116"/>
      <c r="V1890" s="116"/>
      <c r="W1890" s="116"/>
      <c r="X1890" s="116"/>
      <c r="Y1890" s="116"/>
      <c r="Z1890" s="116"/>
    </row>
    <row r="1891" hidden="1">
      <c r="A1891" s="116"/>
      <c r="B1891" s="116"/>
      <c r="C1891" s="116"/>
      <c r="D1891" s="116"/>
      <c r="E1891" s="116"/>
      <c r="F1891" s="116"/>
      <c r="G1891" s="116"/>
      <c r="H1891" s="116"/>
      <c r="I1891" s="116"/>
      <c r="J1891" s="116"/>
      <c r="K1891" s="207"/>
      <c r="L1891" s="116"/>
      <c r="M1891" s="116"/>
      <c r="N1891" s="116"/>
      <c r="O1891" s="116"/>
      <c r="P1891" s="116"/>
      <c r="Q1891" s="116"/>
      <c r="R1891" s="116"/>
      <c r="S1891" s="116"/>
      <c r="T1891" s="116"/>
      <c r="U1891" s="116"/>
      <c r="V1891" s="116"/>
      <c r="W1891" s="116"/>
      <c r="X1891" s="116"/>
      <c r="Y1891" s="116"/>
      <c r="Z1891" s="116"/>
    </row>
    <row r="1892" hidden="1">
      <c r="A1892" s="116"/>
      <c r="B1892" s="116"/>
      <c r="C1892" s="116"/>
      <c r="D1892" s="116"/>
      <c r="E1892" s="116"/>
      <c r="F1892" s="116"/>
      <c r="G1892" s="116"/>
      <c r="H1892" s="116"/>
      <c r="I1892" s="116"/>
      <c r="J1892" s="116"/>
      <c r="K1892" s="207"/>
      <c r="L1892" s="116"/>
      <c r="M1892" s="116"/>
      <c r="N1892" s="116"/>
      <c r="O1892" s="116"/>
      <c r="P1892" s="116"/>
      <c r="Q1892" s="116"/>
      <c r="R1892" s="116"/>
      <c r="S1892" s="116"/>
      <c r="T1892" s="116"/>
      <c r="U1892" s="116"/>
      <c r="V1892" s="116"/>
      <c r="W1892" s="116"/>
      <c r="X1892" s="116"/>
      <c r="Y1892" s="116"/>
      <c r="Z1892" s="116"/>
    </row>
    <row r="1893" hidden="1">
      <c r="A1893" s="116"/>
      <c r="B1893" s="116"/>
      <c r="C1893" s="116"/>
      <c r="D1893" s="116"/>
      <c r="E1893" s="116"/>
      <c r="F1893" s="116"/>
      <c r="G1893" s="116"/>
      <c r="H1893" s="116"/>
      <c r="I1893" s="116"/>
      <c r="J1893" s="116"/>
      <c r="K1893" s="207"/>
      <c r="L1893" s="116"/>
      <c r="M1893" s="116"/>
      <c r="N1893" s="116"/>
      <c r="O1893" s="116"/>
      <c r="P1893" s="116"/>
      <c r="Q1893" s="116"/>
      <c r="R1893" s="116"/>
      <c r="S1893" s="116"/>
      <c r="T1893" s="116"/>
      <c r="U1893" s="116"/>
      <c r="V1893" s="116"/>
      <c r="W1893" s="116"/>
      <c r="X1893" s="116"/>
      <c r="Y1893" s="116"/>
      <c r="Z1893" s="116"/>
    </row>
    <row r="1894" hidden="1">
      <c r="A1894" s="116"/>
      <c r="B1894" s="116"/>
      <c r="C1894" s="116"/>
      <c r="D1894" s="116"/>
      <c r="E1894" s="116"/>
      <c r="F1894" s="116"/>
      <c r="G1894" s="116"/>
      <c r="H1894" s="116"/>
      <c r="I1894" s="116"/>
      <c r="J1894" s="116"/>
      <c r="K1894" s="207"/>
      <c r="L1894" s="116"/>
      <c r="M1894" s="116"/>
      <c r="N1894" s="116"/>
      <c r="O1894" s="116"/>
      <c r="P1894" s="116"/>
      <c r="Q1894" s="116"/>
      <c r="R1894" s="116"/>
      <c r="S1894" s="116"/>
      <c r="T1894" s="116"/>
      <c r="U1894" s="116"/>
      <c r="V1894" s="116"/>
      <c r="W1894" s="116"/>
      <c r="X1894" s="116"/>
      <c r="Y1894" s="116"/>
      <c r="Z1894" s="116"/>
    </row>
    <row r="1895" hidden="1">
      <c r="A1895" s="116"/>
      <c r="B1895" s="116"/>
      <c r="C1895" s="116"/>
      <c r="D1895" s="116"/>
      <c r="E1895" s="116"/>
      <c r="F1895" s="116"/>
      <c r="G1895" s="116"/>
      <c r="H1895" s="116"/>
      <c r="I1895" s="116"/>
      <c r="J1895" s="116"/>
      <c r="K1895" s="207"/>
      <c r="L1895" s="116"/>
      <c r="M1895" s="116"/>
      <c r="N1895" s="116"/>
      <c r="O1895" s="116"/>
      <c r="P1895" s="116"/>
      <c r="Q1895" s="116"/>
      <c r="R1895" s="116"/>
      <c r="S1895" s="116"/>
      <c r="T1895" s="116"/>
      <c r="U1895" s="116"/>
      <c r="V1895" s="116"/>
      <c r="W1895" s="116"/>
      <c r="X1895" s="116"/>
      <c r="Y1895" s="116"/>
      <c r="Z1895" s="116"/>
    </row>
    <row r="1896" hidden="1">
      <c r="A1896" s="116"/>
      <c r="B1896" s="116"/>
      <c r="C1896" s="116"/>
      <c r="D1896" s="116"/>
      <c r="E1896" s="116"/>
      <c r="F1896" s="116"/>
      <c r="G1896" s="116"/>
      <c r="H1896" s="116"/>
      <c r="I1896" s="116"/>
      <c r="J1896" s="116"/>
      <c r="K1896" s="207"/>
      <c r="L1896" s="116"/>
      <c r="M1896" s="116"/>
      <c r="N1896" s="116"/>
      <c r="O1896" s="116"/>
      <c r="P1896" s="116"/>
      <c r="Q1896" s="116"/>
      <c r="R1896" s="116"/>
      <c r="S1896" s="116"/>
      <c r="T1896" s="116"/>
      <c r="U1896" s="116"/>
      <c r="V1896" s="116"/>
      <c r="W1896" s="116"/>
      <c r="X1896" s="116"/>
      <c r="Y1896" s="116"/>
      <c r="Z1896" s="116"/>
    </row>
    <row r="1897" hidden="1">
      <c r="A1897" s="116"/>
      <c r="B1897" s="116"/>
      <c r="C1897" s="116"/>
      <c r="D1897" s="116"/>
      <c r="E1897" s="116"/>
      <c r="F1897" s="116"/>
      <c r="G1897" s="116"/>
      <c r="H1897" s="116"/>
      <c r="I1897" s="116"/>
      <c r="J1897" s="116"/>
      <c r="K1897" s="207"/>
      <c r="L1897" s="116"/>
      <c r="M1897" s="116"/>
      <c r="N1897" s="116"/>
      <c r="O1897" s="116"/>
      <c r="P1897" s="116"/>
      <c r="Q1897" s="116"/>
      <c r="R1897" s="116"/>
      <c r="S1897" s="116"/>
      <c r="T1897" s="116"/>
      <c r="U1897" s="116"/>
      <c r="V1897" s="116"/>
      <c r="W1897" s="116"/>
      <c r="X1897" s="116"/>
      <c r="Y1897" s="116"/>
      <c r="Z1897" s="116"/>
    </row>
    <row r="1898" hidden="1">
      <c r="A1898" s="116"/>
      <c r="B1898" s="116"/>
      <c r="C1898" s="116"/>
      <c r="D1898" s="116"/>
      <c r="E1898" s="116"/>
      <c r="F1898" s="116"/>
      <c r="G1898" s="116"/>
      <c r="H1898" s="116"/>
      <c r="I1898" s="116"/>
      <c r="J1898" s="116"/>
      <c r="K1898" s="207"/>
      <c r="L1898" s="116"/>
      <c r="M1898" s="116"/>
      <c r="N1898" s="116"/>
      <c r="O1898" s="116"/>
      <c r="P1898" s="116"/>
      <c r="Q1898" s="116"/>
      <c r="R1898" s="116"/>
      <c r="S1898" s="116"/>
      <c r="T1898" s="116"/>
      <c r="U1898" s="116"/>
      <c r="V1898" s="116"/>
      <c r="W1898" s="116"/>
      <c r="X1898" s="116"/>
      <c r="Y1898" s="116"/>
      <c r="Z1898" s="116"/>
    </row>
    <row r="1899" hidden="1">
      <c r="A1899" s="116"/>
      <c r="B1899" s="116"/>
      <c r="C1899" s="116"/>
      <c r="D1899" s="116"/>
      <c r="E1899" s="116"/>
      <c r="F1899" s="116"/>
      <c r="G1899" s="116"/>
      <c r="H1899" s="116"/>
      <c r="I1899" s="116"/>
      <c r="J1899" s="116"/>
      <c r="K1899" s="207"/>
      <c r="L1899" s="116"/>
      <c r="M1899" s="116"/>
      <c r="N1899" s="116"/>
      <c r="O1899" s="116"/>
      <c r="P1899" s="116"/>
      <c r="Q1899" s="116"/>
      <c r="R1899" s="116"/>
      <c r="S1899" s="116"/>
      <c r="T1899" s="116"/>
      <c r="U1899" s="116"/>
      <c r="V1899" s="116"/>
      <c r="W1899" s="116"/>
      <c r="X1899" s="116"/>
      <c r="Y1899" s="116"/>
      <c r="Z1899" s="116"/>
    </row>
    <row r="1900" hidden="1">
      <c r="A1900" s="116"/>
      <c r="B1900" s="116"/>
      <c r="C1900" s="116"/>
      <c r="D1900" s="116"/>
      <c r="E1900" s="116"/>
      <c r="F1900" s="116"/>
      <c r="G1900" s="116"/>
      <c r="H1900" s="116"/>
      <c r="I1900" s="116"/>
      <c r="J1900" s="116"/>
      <c r="K1900" s="207"/>
      <c r="L1900" s="116"/>
      <c r="M1900" s="116"/>
      <c r="N1900" s="116"/>
      <c r="O1900" s="116"/>
      <c r="P1900" s="116"/>
      <c r="Q1900" s="116"/>
      <c r="R1900" s="116"/>
      <c r="S1900" s="116"/>
      <c r="T1900" s="116"/>
      <c r="U1900" s="116"/>
      <c r="V1900" s="116"/>
      <c r="W1900" s="116"/>
      <c r="X1900" s="116"/>
      <c r="Y1900" s="116"/>
      <c r="Z1900" s="116"/>
    </row>
    <row r="1901" hidden="1">
      <c r="A1901" s="116"/>
      <c r="B1901" s="116"/>
      <c r="C1901" s="116"/>
      <c r="D1901" s="116"/>
      <c r="E1901" s="116"/>
      <c r="F1901" s="116"/>
      <c r="G1901" s="116"/>
      <c r="H1901" s="116"/>
      <c r="I1901" s="116"/>
      <c r="J1901" s="116"/>
      <c r="K1901" s="207"/>
      <c r="L1901" s="116"/>
      <c r="M1901" s="116"/>
      <c r="N1901" s="116"/>
      <c r="O1901" s="116"/>
      <c r="P1901" s="116"/>
      <c r="Q1901" s="116"/>
      <c r="R1901" s="116"/>
      <c r="S1901" s="116"/>
      <c r="T1901" s="116"/>
      <c r="U1901" s="116"/>
      <c r="V1901" s="116"/>
      <c r="W1901" s="116"/>
      <c r="X1901" s="116"/>
      <c r="Y1901" s="116"/>
      <c r="Z1901" s="116"/>
    </row>
    <row r="1902" hidden="1">
      <c r="A1902" s="116"/>
      <c r="B1902" s="116"/>
      <c r="C1902" s="116"/>
      <c r="D1902" s="116"/>
      <c r="E1902" s="116"/>
      <c r="F1902" s="116"/>
      <c r="G1902" s="116"/>
      <c r="H1902" s="116"/>
      <c r="I1902" s="116"/>
      <c r="J1902" s="116"/>
      <c r="K1902" s="207"/>
      <c r="L1902" s="116"/>
      <c r="M1902" s="116"/>
      <c r="N1902" s="116"/>
      <c r="O1902" s="116"/>
      <c r="P1902" s="116"/>
      <c r="Q1902" s="116"/>
      <c r="R1902" s="116"/>
      <c r="S1902" s="116"/>
      <c r="T1902" s="116"/>
      <c r="U1902" s="116"/>
      <c r="V1902" s="116"/>
      <c r="W1902" s="116"/>
      <c r="X1902" s="116"/>
      <c r="Y1902" s="116"/>
      <c r="Z1902" s="116"/>
    </row>
    <row r="1903" hidden="1">
      <c r="A1903" s="116"/>
      <c r="B1903" s="116"/>
      <c r="C1903" s="116"/>
      <c r="D1903" s="116"/>
      <c r="E1903" s="116"/>
      <c r="F1903" s="116"/>
      <c r="G1903" s="116"/>
      <c r="H1903" s="116"/>
      <c r="I1903" s="116"/>
      <c r="J1903" s="116"/>
      <c r="K1903" s="207"/>
      <c r="L1903" s="116"/>
      <c r="M1903" s="116"/>
      <c r="N1903" s="116"/>
      <c r="O1903" s="116"/>
      <c r="P1903" s="116"/>
      <c r="Q1903" s="116"/>
      <c r="R1903" s="116"/>
      <c r="S1903" s="116"/>
      <c r="T1903" s="116"/>
      <c r="U1903" s="116"/>
      <c r="V1903" s="116"/>
      <c r="W1903" s="116"/>
      <c r="X1903" s="116"/>
      <c r="Y1903" s="116"/>
      <c r="Z1903" s="116"/>
    </row>
    <row r="1904" hidden="1">
      <c r="A1904" s="116"/>
      <c r="B1904" s="116"/>
      <c r="C1904" s="116"/>
      <c r="D1904" s="116"/>
      <c r="E1904" s="116"/>
      <c r="F1904" s="116"/>
      <c r="G1904" s="116"/>
      <c r="H1904" s="116"/>
      <c r="I1904" s="116"/>
      <c r="J1904" s="116"/>
      <c r="K1904" s="207"/>
      <c r="L1904" s="116"/>
      <c r="M1904" s="116"/>
      <c r="N1904" s="116"/>
      <c r="O1904" s="116"/>
      <c r="P1904" s="116"/>
      <c r="Q1904" s="116"/>
      <c r="R1904" s="116"/>
      <c r="S1904" s="116"/>
      <c r="T1904" s="116"/>
      <c r="U1904" s="116"/>
      <c r="V1904" s="116"/>
      <c r="W1904" s="116"/>
      <c r="X1904" s="116"/>
      <c r="Y1904" s="116"/>
      <c r="Z1904" s="116"/>
    </row>
    <row r="1905" hidden="1">
      <c r="A1905" s="116"/>
      <c r="B1905" s="116"/>
      <c r="C1905" s="116"/>
      <c r="D1905" s="116"/>
      <c r="E1905" s="116"/>
      <c r="F1905" s="116"/>
      <c r="G1905" s="116"/>
      <c r="H1905" s="116"/>
      <c r="I1905" s="116"/>
      <c r="J1905" s="116"/>
      <c r="K1905" s="207"/>
      <c r="L1905" s="116"/>
      <c r="M1905" s="116"/>
      <c r="N1905" s="116"/>
      <c r="O1905" s="116"/>
      <c r="P1905" s="116"/>
      <c r="Q1905" s="116"/>
      <c r="R1905" s="116"/>
      <c r="S1905" s="116"/>
      <c r="T1905" s="116"/>
      <c r="U1905" s="116"/>
      <c r="V1905" s="116"/>
      <c r="W1905" s="116"/>
      <c r="X1905" s="116"/>
      <c r="Y1905" s="116"/>
      <c r="Z1905" s="116"/>
    </row>
    <row r="1906" hidden="1">
      <c r="A1906" s="116"/>
      <c r="B1906" s="116"/>
      <c r="C1906" s="116"/>
      <c r="D1906" s="116"/>
      <c r="E1906" s="116"/>
      <c r="F1906" s="116"/>
      <c r="G1906" s="116"/>
      <c r="H1906" s="116"/>
      <c r="I1906" s="116"/>
      <c r="J1906" s="116"/>
      <c r="K1906" s="207"/>
      <c r="L1906" s="116"/>
      <c r="M1906" s="116"/>
      <c r="N1906" s="116"/>
      <c r="O1906" s="116"/>
      <c r="P1906" s="116"/>
      <c r="Q1906" s="116"/>
      <c r="R1906" s="116"/>
      <c r="S1906" s="116"/>
      <c r="T1906" s="116"/>
      <c r="U1906" s="116"/>
      <c r="V1906" s="116"/>
      <c r="W1906" s="116"/>
      <c r="X1906" s="116"/>
      <c r="Y1906" s="116"/>
      <c r="Z1906" s="116"/>
    </row>
    <row r="1907" hidden="1">
      <c r="A1907" s="116"/>
      <c r="B1907" s="116"/>
      <c r="C1907" s="116"/>
      <c r="D1907" s="116"/>
      <c r="E1907" s="116"/>
      <c r="F1907" s="116"/>
      <c r="G1907" s="116"/>
      <c r="H1907" s="116"/>
      <c r="I1907" s="116"/>
      <c r="J1907" s="116"/>
      <c r="K1907" s="207"/>
      <c r="L1907" s="116"/>
      <c r="M1907" s="116"/>
      <c r="N1907" s="116"/>
      <c r="O1907" s="116"/>
      <c r="P1907" s="116"/>
      <c r="Q1907" s="116"/>
      <c r="R1907" s="116"/>
      <c r="S1907" s="116"/>
      <c r="T1907" s="116"/>
      <c r="U1907" s="116"/>
      <c r="V1907" s="116"/>
      <c r="W1907" s="116"/>
      <c r="X1907" s="116"/>
      <c r="Y1907" s="116"/>
      <c r="Z1907" s="116"/>
    </row>
    <row r="1908" hidden="1">
      <c r="A1908" s="116"/>
      <c r="B1908" s="116"/>
      <c r="C1908" s="116"/>
      <c r="D1908" s="116"/>
      <c r="E1908" s="116"/>
      <c r="F1908" s="116"/>
      <c r="G1908" s="116"/>
      <c r="H1908" s="116"/>
      <c r="I1908" s="116"/>
      <c r="J1908" s="116"/>
      <c r="K1908" s="207"/>
      <c r="L1908" s="116"/>
      <c r="M1908" s="116"/>
      <c r="N1908" s="116"/>
      <c r="O1908" s="116"/>
      <c r="P1908" s="116"/>
      <c r="Q1908" s="116"/>
      <c r="R1908" s="116"/>
      <c r="S1908" s="116"/>
      <c r="T1908" s="116"/>
      <c r="U1908" s="116"/>
      <c r="V1908" s="116"/>
      <c r="W1908" s="116"/>
      <c r="X1908" s="116"/>
      <c r="Y1908" s="116"/>
      <c r="Z1908" s="116"/>
    </row>
    <row r="1909" hidden="1">
      <c r="A1909" s="116"/>
      <c r="B1909" s="116"/>
      <c r="C1909" s="116"/>
      <c r="D1909" s="116"/>
      <c r="E1909" s="116"/>
      <c r="F1909" s="116"/>
      <c r="G1909" s="116"/>
      <c r="H1909" s="116"/>
      <c r="I1909" s="116"/>
      <c r="J1909" s="116"/>
      <c r="K1909" s="207"/>
      <c r="L1909" s="116"/>
      <c r="M1909" s="116"/>
      <c r="N1909" s="116"/>
      <c r="O1909" s="116"/>
      <c r="P1909" s="116"/>
      <c r="Q1909" s="116"/>
      <c r="R1909" s="116"/>
      <c r="S1909" s="116"/>
      <c r="T1909" s="116"/>
      <c r="U1909" s="116"/>
      <c r="V1909" s="116"/>
      <c r="W1909" s="116"/>
      <c r="X1909" s="116"/>
      <c r="Y1909" s="116"/>
      <c r="Z1909" s="116"/>
    </row>
    <row r="1910" hidden="1">
      <c r="A1910" s="116"/>
      <c r="B1910" s="116"/>
      <c r="C1910" s="116"/>
      <c r="D1910" s="116"/>
      <c r="E1910" s="116"/>
      <c r="F1910" s="116"/>
      <c r="G1910" s="116"/>
      <c r="H1910" s="116"/>
      <c r="I1910" s="116"/>
      <c r="J1910" s="116"/>
      <c r="K1910" s="207"/>
      <c r="L1910" s="116"/>
      <c r="M1910" s="116"/>
      <c r="N1910" s="116"/>
      <c r="O1910" s="116"/>
      <c r="P1910" s="116"/>
      <c r="Q1910" s="116"/>
      <c r="R1910" s="116"/>
      <c r="S1910" s="116"/>
      <c r="T1910" s="116"/>
      <c r="U1910" s="116"/>
      <c r="V1910" s="116"/>
      <c r="W1910" s="116"/>
      <c r="X1910" s="116"/>
      <c r="Y1910" s="116"/>
      <c r="Z1910" s="116"/>
    </row>
    <row r="1911" hidden="1">
      <c r="A1911" s="116"/>
      <c r="B1911" s="116"/>
      <c r="C1911" s="116"/>
      <c r="D1911" s="116"/>
      <c r="E1911" s="116"/>
      <c r="F1911" s="116"/>
      <c r="G1911" s="116"/>
      <c r="H1911" s="116"/>
      <c r="I1911" s="116"/>
      <c r="J1911" s="116"/>
      <c r="K1911" s="207"/>
      <c r="L1911" s="116"/>
      <c r="M1911" s="116"/>
      <c r="N1911" s="116"/>
      <c r="O1911" s="116"/>
      <c r="P1911" s="116"/>
      <c r="Q1911" s="116"/>
      <c r="R1911" s="116"/>
      <c r="S1911" s="116"/>
      <c r="T1911" s="116"/>
      <c r="U1911" s="116"/>
      <c r="V1911" s="116"/>
      <c r="W1911" s="116"/>
      <c r="X1911" s="116"/>
      <c r="Y1911" s="116"/>
      <c r="Z1911" s="116"/>
    </row>
    <row r="1912" hidden="1">
      <c r="A1912" s="116"/>
      <c r="B1912" s="116"/>
      <c r="C1912" s="116"/>
      <c r="D1912" s="116"/>
      <c r="E1912" s="116"/>
      <c r="F1912" s="116"/>
      <c r="G1912" s="116"/>
      <c r="H1912" s="116"/>
      <c r="I1912" s="116"/>
      <c r="J1912" s="116"/>
      <c r="K1912" s="207"/>
      <c r="L1912" s="116"/>
      <c r="M1912" s="116"/>
      <c r="N1912" s="116"/>
      <c r="O1912" s="116"/>
      <c r="P1912" s="116"/>
      <c r="Q1912" s="116"/>
      <c r="R1912" s="116"/>
      <c r="S1912" s="116"/>
      <c r="T1912" s="116"/>
      <c r="U1912" s="116"/>
      <c r="V1912" s="116"/>
      <c r="W1912" s="116"/>
      <c r="X1912" s="116"/>
      <c r="Y1912" s="116"/>
      <c r="Z1912" s="116"/>
    </row>
    <row r="1913" hidden="1">
      <c r="A1913" s="116"/>
      <c r="B1913" s="116"/>
      <c r="C1913" s="116"/>
      <c r="D1913" s="116"/>
      <c r="E1913" s="116"/>
      <c r="F1913" s="116"/>
      <c r="G1913" s="116"/>
      <c r="H1913" s="116"/>
      <c r="I1913" s="116"/>
      <c r="J1913" s="116"/>
      <c r="K1913" s="207"/>
      <c r="L1913" s="116"/>
      <c r="M1913" s="116"/>
      <c r="N1913" s="116"/>
      <c r="O1913" s="116"/>
      <c r="P1913" s="116"/>
      <c r="Q1913" s="116"/>
      <c r="R1913" s="116"/>
      <c r="S1913" s="116"/>
      <c r="T1913" s="116"/>
      <c r="U1913" s="116"/>
      <c r="V1913" s="116"/>
      <c r="W1913" s="116"/>
      <c r="X1913" s="116"/>
      <c r="Y1913" s="116"/>
      <c r="Z1913" s="116"/>
    </row>
    <row r="1914" hidden="1">
      <c r="A1914" s="116"/>
      <c r="B1914" s="116"/>
      <c r="C1914" s="116"/>
      <c r="D1914" s="116"/>
      <c r="E1914" s="116"/>
      <c r="F1914" s="116"/>
      <c r="G1914" s="116"/>
      <c r="H1914" s="116"/>
      <c r="I1914" s="116"/>
      <c r="J1914" s="116"/>
      <c r="K1914" s="207"/>
      <c r="L1914" s="116"/>
      <c r="M1914" s="116"/>
      <c r="N1914" s="116"/>
      <c r="O1914" s="116"/>
      <c r="P1914" s="116"/>
      <c r="Q1914" s="116"/>
      <c r="R1914" s="116"/>
      <c r="S1914" s="116"/>
      <c r="T1914" s="116"/>
      <c r="U1914" s="116"/>
      <c r="V1914" s="116"/>
      <c r="W1914" s="116"/>
      <c r="X1914" s="116"/>
      <c r="Y1914" s="116"/>
      <c r="Z1914" s="116"/>
    </row>
    <row r="1915" hidden="1">
      <c r="A1915" s="116"/>
      <c r="B1915" s="116"/>
      <c r="C1915" s="116"/>
      <c r="D1915" s="116"/>
      <c r="E1915" s="116"/>
      <c r="F1915" s="116"/>
      <c r="G1915" s="116"/>
      <c r="H1915" s="116"/>
      <c r="I1915" s="116"/>
      <c r="J1915" s="116"/>
      <c r="K1915" s="207"/>
      <c r="L1915" s="116"/>
      <c r="M1915" s="116"/>
      <c r="N1915" s="116"/>
      <c r="O1915" s="116"/>
      <c r="P1915" s="116"/>
      <c r="Q1915" s="116"/>
      <c r="R1915" s="116"/>
      <c r="S1915" s="116"/>
      <c r="T1915" s="116"/>
      <c r="U1915" s="116"/>
      <c r="V1915" s="116"/>
      <c r="W1915" s="116"/>
      <c r="X1915" s="116"/>
      <c r="Y1915" s="116"/>
      <c r="Z1915" s="116"/>
    </row>
    <row r="1916" hidden="1">
      <c r="A1916" s="116"/>
      <c r="B1916" s="116"/>
      <c r="C1916" s="116"/>
      <c r="D1916" s="116"/>
      <c r="E1916" s="116"/>
      <c r="F1916" s="116"/>
      <c r="G1916" s="116"/>
      <c r="H1916" s="116"/>
      <c r="I1916" s="116"/>
      <c r="J1916" s="116"/>
      <c r="K1916" s="207"/>
      <c r="L1916" s="116"/>
      <c r="M1916" s="116"/>
      <c r="N1916" s="116"/>
      <c r="O1916" s="116"/>
      <c r="P1916" s="116"/>
      <c r="Q1916" s="116"/>
      <c r="R1916" s="116"/>
      <c r="S1916" s="116"/>
      <c r="T1916" s="116"/>
      <c r="U1916" s="116"/>
      <c r="V1916" s="116"/>
      <c r="W1916" s="116"/>
      <c r="X1916" s="116"/>
      <c r="Y1916" s="116"/>
      <c r="Z1916" s="116"/>
    </row>
    <row r="1917" hidden="1">
      <c r="A1917" s="116"/>
      <c r="B1917" s="116"/>
      <c r="C1917" s="116"/>
      <c r="D1917" s="116"/>
      <c r="E1917" s="116"/>
      <c r="F1917" s="116"/>
      <c r="G1917" s="116"/>
      <c r="H1917" s="116"/>
      <c r="I1917" s="116"/>
      <c r="J1917" s="116"/>
      <c r="K1917" s="207"/>
      <c r="L1917" s="116"/>
      <c r="M1917" s="116"/>
      <c r="N1917" s="116"/>
      <c r="O1917" s="116"/>
      <c r="P1917" s="116"/>
      <c r="Q1917" s="116"/>
      <c r="R1917" s="116"/>
      <c r="S1917" s="116"/>
      <c r="T1917" s="116"/>
      <c r="U1917" s="116"/>
      <c r="V1917" s="116"/>
      <c r="W1917" s="116"/>
      <c r="X1917" s="116"/>
      <c r="Y1917" s="116"/>
      <c r="Z1917" s="116"/>
    </row>
    <row r="1918" hidden="1">
      <c r="A1918" s="116"/>
      <c r="B1918" s="116"/>
      <c r="C1918" s="116"/>
      <c r="D1918" s="116"/>
      <c r="E1918" s="116"/>
      <c r="F1918" s="116"/>
      <c r="G1918" s="116"/>
      <c r="H1918" s="116"/>
      <c r="I1918" s="116"/>
      <c r="J1918" s="116"/>
      <c r="K1918" s="207"/>
      <c r="L1918" s="116"/>
      <c r="M1918" s="116"/>
      <c r="N1918" s="116"/>
      <c r="O1918" s="116"/>
      <c r="P1918" s="116"/>
      <c r="Q1918" s="116"/>
      <c r="R1918" s="116"/>
      <c r="S1918" s="116"/>
      <c r="T1918" s="116"/>
      <c r="U1918" s="116"/>
      <c r="V1918" s="116"/>
      <c r="W1918" s="116"/>
      <c r="X1918" s="116"/>
      <c r="Y1918" s="116"/>
      <c r="Z1918" s="116"/>
    </row>
    <row r="1919" hidden="1">
      <c r="A1919" s="116"/>
      <c r="B1919" s="116"/>
      <c r="C1919" s="116"/>
      <c r="D1919" s="116"/>
      <c r="E1919" s="116"/>
      <c r="F1919" s="116"/>
      <c r="G1919" s="116"/>
      <c r="H1919" s="116"/>
      <c r="I1919" s="116"/>
      <c r="J1919" s="116"/>
      <c r="K1919" s="207"/>
      <c r="L1919" s="116"/>
      <c r="M1919" s="116"/>
      <c r="N1919" s="116"/>
      <c r="O1919" s="116"/>
      <c r="P1919" s="116"/>
      <c r="Q1919" s="116"/>
      <c r="R1919" s="116"/>
      <c r="S1919" s="116"/>
      <c r="T1919" s="116"/>
      <c r="U1919" s="116"/>
      <c r="V1919" s="116"/>
      <c r="W1919" s="116"/>
      <c r="X1919" s="116"/>
      <c r="Y1919" s="116"/>
      <c r="Z1919" s="116"/>
    </row>
    <row r="1920" hidden="1">
      <c r="A1920" s="116"/>
      <c r="B1920" s="116"/>
      <c r="C1920" s="116"/>
      <c r="D1920" s="116"/>
      <c r="E1920" s="116"/>
      <c r="F1920" s="116"/>
      <c r="G1920" s="116"/>
      <c r="H1920" s="116"/>
      <c r="I1920" s="116"/>
      <c r="J1920" s="116"/>
      <c r="K1920" s="207"/>
      <c r="L1920" s="116"/>
      <c r="M1920" s="116"/>
      <c r="N1920" s="116"/>
      <c r="O1920" s="116"/>
      <c r="P1920" s="116"/>
      <c r="Q1920" s="116"/>
      <c r="R1920" s="116"/>
      <c r="S1920" s="116"/>
      <c r="T1920" s="116"/>
      <c r="U1920" s="116"/>
      <c r="V1920" s="116"/>
      <c r="W1920" s="116"/>
      <c r="X1920" s="116"/>
      <c r="Y1920" s="116"/>
      <c r="Z1920" s="116"/>
    </row>
    <row r="1921" hidden="1">
      <c r="A1921" s="116"/>
      <c r="B1921" s="116"/>
      <c r="C1921" s="116"/>
      <c r="D1921" s="116"/>
      <c r="E1921" s="116"/>
      <c r="F1921" s="116"/>
      <c r="G1921" s="116"/>
      <c r="H1921" s="116"/>
      <c r="I1921" s="116"/>
      <c r="J1921" s="116"/>
      <c r="K1921" s="207"/>
      <c r="L1921" s="116"/>
      <c r="M1921" s="116"/>
      <c r="N1921" s="116"/>
      <c r="O1921" s="116"/>
      <c r="P1921" s="116"/>
      <c r="Q1921" s="116"/>
      <c r="R1921" s="116"/>
      <c r="S1921" s="116"/>
      <c r="T1921" s="116"/>
      <c r="U1921" s="116"/>
      <c r="V1921" s="116"/>
      <c r="W1921" s="116"/>
      <c r="X1921" s="116"/>
      <c r="Y1921" s="116"/>
      <c r="Z1921" s="116"/>
    </row>
    <row r="1922" hidden="1">
      <c r="A1922" s="116"/>
      <c r="B1922" s="116"/>
      <c r="C1922" s="116"/>
      <c r="D1922" s="116"/>
      <c r="E1922" s="116"/>
      <c r="F1922" s="116"/>
      <c r="G1922" s="116"/>
      <c r="H1922" s="116"/>
      <c r="I1922" s="116"/>
      <c r="J1922" s="116"/>
      <c r="K1922" s="207"/>
      <c r="L1922" s="116"/>
      <c r="M1922" s="116"/>
      <c r="N1922" s="116"/>
      <c r="O1922" s="116"/>
      <c r="P1922" s="116"/>
      <c r="Q1922" s="116"/>
      <c r="R1922" s="116"/>
      <c r="S1922" s="116"/>
      <c r="T1922" s="116"/>
      <c r="U1922" s="116"/>
      <c r="V1922" s="116"/>
      <c r="W1922" s="116"/>
      <c r="X1922" s="116"/>
      <c r="Y1922" s="116"/>
      <c r="Z1922" s="116"/>
    </row>
    <row r="1923" hidden="1">
      <c r="A1923" s="116"/>
      <c r="B1923" s="116"/>
      <c r="C1923" s="116"/>
      <c r="D1923" s="116"/>
      <c r="E1923" s="116"/>
      <c r="F1923" s="116"/>
      <c r="G1923" s="116"/>
      <c r="H1923" s="116"/>
      <c r="I1923" s="116"/>
      <c r="J1923" s="116"/>
      <c r="K1923" s="207"/>
      <c r="L1923" s="116"/>
      <c r="M1923" s="116"/>
      <c r="N1923" s="116"/>
      <c r="O1923" s="116"/>
      <c r="P1923" s="116"/>
      <c r="Q1923" s="116"/>
      <c r="R1923" s="116"/>
      <c r="S1923" s="116"/>
      <c r="T1923" s="116"/>
      <c r="U1923" s="116"/>
      <c r="V1923" s="116"/>
      <c r="W1923" s="116"/>
      <c r="X1923" s="116"/>
      <c r="Y1923" s="116"/>
      <c r="Z1923" s="116"/>
    </row>
    <row r="1924" hidden="1">
      <c r="A1924" s="116"/>
      <c r="B1924" s="116"/>
      <c r="C1924" s="116"/>
      <c r="D1924" s="116"/>
      <c r="E1924" s="116"/>
      <c r="F1924" s="116"/>
      <c r="G1924" s="116"/>
      <c r="H1924" s="116"/>
      <c r="I1924" s="116"/>
      <c r="J1924" s="116"/>
      <c r="K1924" s="207"/>
      <c r="L1924" s="116"/>
      <c r="M1924" s="116"/>
      <c r="N1924" s="116"/>
      <c r="O1924" s="116"/>
      <c r="P1924" s="116"/>
      <c r="Q1924" s="116"/>
      <c r="R1924" s="116"/>
      <c r="S1924" s="116"/>
      <c r="T1924" s="116"/>
      <c r="U1924" s="116"/>
      <c r="V1924" s="116"/>
      <c r="W1924" s="116"/>
      <c r="X1924" s="116"/>
      <c r="Y1924" s="116"/>
      <c r="Z1924" s="116"/>
    </row>
    <row r="1925" hidden="1">
      <c r="A1925" s="116"/>
      <c r="B1925" s="116"/>
      <c r="C1925" s="116"/>
      <c r="D1925" s="116"/>
      <c r="E1925" s="116"/>
      <c r="F1925" s="116"/>
      <c r="G1925" s="116"/>
      <c r="H1925" s="116"/>
      <c r="I1925" s="116"/>
      <c r="J1925" s="116"/>
      <c r="K1925" s="207"/>
      <c r="L1925" s="116"/>
      <c r="M1925" s="116"/>
      <c r="N1925" s="116"/>
      <c r="O1925" s="116"/>
      <c r="P1925" s="116"/>
      <c r="Q1925" s="116"/>
      <c r="R1925" s="116"/>
      <c r="S1925" s="116"/>
      <c r="T1925" s="116"/>
      <c r="U1925" s="116"/>
      <c r="V1925" s="116"/>
      <c r="W1925" s="116"/>
      <c r="X1925" s="116"/>
      <c r="Y1925" s="116"/>
      <c r="Z1925" s="116"/>
    </row>
    <row r="1926" hidden="1">
      <c r="A1926" s="116"/>
      <c r="B1926" s="116"/>
      <c r="C1926" s="116"/>
      <c r="D1926" s="116"/>
      <c r="E1926" s="116"/>
      <c r="F1926" s="116"/>
      <c r="G1926" s="116"/>
      <c r="H1926" s="116"/>
      <c r="I1926" s="116"/>
      <c r="J1926" s="116"/>
      <c r="K1926" s="207"/>
      <c r="L1926" s="116"/>
      <c r="M1926" s="116"/>
      <c r="N1926" s="116"/>
      <c r="O1926" s="116"/>
      <c r="P1926" s="116"/>
      <c r="Q1926" s="116"/>
      <c r="R1926" s="116"/>
      <c r="S1926" s="116"/>
      <c r="T1926" s="116"/>
      <c r="U1926" s="116"/>
      <c r="V1926" s="116"/>
      <c r="W1926" s="116"/>
      <c r="X1926" s="116"/>
      <c r="Y1926" s="116"/>
      <c r="Z1926" s="116"/>
    </row>
    <row r="1927" hidden="1">
      <c r="A1927" s="116"/>
      <c r="B1927" s="116"/>
      <c r="C1927" s="116"/>
      <c r="D1927" s="116"/>
      <c r="E1927" s="116"/>
      <c r="F1927" s="116"/>
      <c r="G1927" s="116"/>
      <c r="H1927" s="116"/>
      <c r="I1927" s="116"/>
      <c r="J1927" s="116"/>
      <c r="K1927" s="207"/>
      <c r="L1927" s="116"/>
      <c r="M1927" s="116"/>
      <c r="N1927" s="116"/>
      <c r="O1927" s="116"/>
      <c r="P1927" s="116"/>
      <c r="Q1927" s="116"/>
      <c r="R1927" s="116"/>
      <c r="S1927" s="116"/>
      <c r="T1927" s="116"/>
      <c r="U1927" s="116"/>
      <c r="V1927" s="116"/>
      <c r="W1927" s="116"/>
      <c r="X1927" s="116"/>
      <c r="Y1927" s="116"/>
      <c r="Z1927" s="116"/>
    </row>
    <row r="1928" hidden="1">
      <c r="A1928" s="116"/>
      <c r="B1928" s="116"/>
      <c r="C1928" s="116"/>
      <c r="D1928" s="116"/>
      <c r="E1928" s="116"/>
      <c r="F1928" s="116"/>
      <c r="G1928" s="116"/>
      <c r="H1928" s="116"/>
      <c r="I1928" s="116"/>
      <c r="J1928" s="116"/>
      <c r="K1928" s="207"/>
      <c r="L1928" s="116"/>
      <c r="M1928" s="116"/>
      <c r="N1928" s="116"/>
      <c r="O1928" s="116"/>
      <c r="P1928" s="116"/>
      <c r="Q1928" s="116"/>
      <c r="R1928" s="116"/>
      <c r="S1928" s="116"/>
      <c r="T1928" s="116"/>
      <c r="U1928" s="116"/>
      <c r="V1928" s="116"/>
      <c r="W1928" s="116"/>
      <c r="X1928" s="116"/>
      <c r="Y1928" s="116"/>
      <c r="Z1928" s="116"/>
    </row>
    <row r="1929" hidden="1">
      <c r="A1929" s="116"/>
      <c r="B1929" s="116"/>
      <c r="C1929" s="116"/>
      <c r="D1929" s="116"/>
      <c r="E1929" s="116"/>
      <c r="F1929" s="116"/>
      <c r="G1929" s="116"/>
      <c r="H1929" s="116"/>
      <c r="I1929" s="116"/>
      <c r="J1929" s="116"/>
      <c r="K1929" s="207"/>
      <c r="L1929" s="116"/>
      <c r="M1929" s="116"/>
      <c r="N1929" s="116"/>
      <c r="O1929" s="116"/>
      <c r="P1929" s="116"/>
      <c r="Q1929" s="116"/>
      <c r="R1929" s="116"/>
      <c r="S1929" s="116"/>
      <c r="T1929" s="116"/>
      <c r="U1929" s="116"/>
      <c r="V1929" s="116"/>
      <c r="W1929" s="116"/>
      <c r="X1929" s="116"/>
      <c r="Y1929" s="116"/>
      <c r="Z1929" s="116"/>
    </row>
    <row r="1930" hidden="1">
      <c r="A1930" s="116"/>
      <c r="B1930" s="116"/>
      <c r="C1930" s="116"/>
      <c r="D1930" s="116"/>
      <c r="E1930" s="116"/>
      <c r="F1930" s="116"/>
      <c r="G1930" s="116"/>
      <c r="H1930" s="116"/>
      <c r="I1930" s="116"/>
      <c r="J1930" s="116"/>
      <c r="K1930" s="207"/>
      <c r="L1930" s="116"/>
      <c r="M1930" s="116"/>
      <c r="N1930" s="116"/>
      <c r="O1930" s="116"/>
      <c r="P1930" s="116"/>
      <c r="Q1930" s="116"/>
      <c r="R1930" s="116"/>
      <c r="S1930" s="116"/>
      <c r="T1930" s="116"/>
      <c r="U1930" s="116"/>
      <c r="V1930" s="116"/>
      <c r="W1930" s="116"/>
      <c r="X1930" s="116"/>
      <c r="Y1930" s="116"/>
      <c r="Z1930" s="116"/>
    </row>
    <row r="1931" hidden="1">
      <c r="A1931" s="116"/>
      <c r="B1931" s="116"/>
      <c r="C1931" s="116"/>
      <c r="D1931" s="116"/>
      <c r="E1931" s="116"/>
      <c r="F1931" s="116"/>
      <c r="G1931" s="116"/>
      <c r="H1931" s="116"/>
      <c r="I1931" s="116"/>
      <c r="J1931" s="116"/>
      <c r="K1931" s="207"/>
      <c r="L1931" s="116"/>
      <c r="M1931" s="116"/>
      <c r="N1931" s="116"/>
      <c r="O1931" s="116"/>
      <c r="P1931" s="116"/>
      <c r="Q1931" s="116"/>
      <c r="R1931" s="116"/>
      <c r="S1931" s="116"/>
      <c r="T1931" s="116"/>
      <c r="U1931" s="116"/>
      <c r="V1931" s="116"/>
      <c r="W1931" s="116"/>
      <c r="X1931" s="116"/>
      <c r="Y1931" s="116"/>
      <c r="Z1931" s="116"/>
    </row>
    <row r="1932" hidden="1">
      <c r="A1932" s="116"/>
      <c r="B1932" s="116"/>
      <c r="C1932" s="116"/>
      <c r="D1932" s="116"/>
      <c r="E1932" s="116"/>
      <c r="F1932" s="116"/>
      <c r="G1932" s="116"/>
      <c r="H1932" s="116"/>
      <c r="I1932" s="116"/>
      <c r="J1932" s="116"/>
      <c r="K1932" s="207"/>
      <c r="L1932" s="116"/>
      <c r="M1932" s="116"/>
      <c r="N1932" s="116"/>
      <c r="O1932" s="116"/>
      <c r="P1932" s="116"/>
      <c r="Q1932" s="116"/>
      <c r="R1932" s="116"/>
      <c r="S1932" s="116"/>
      <c r="T1932" s="116"/>
      <c r="U1932" s="116"/>
      <c r="V1932" s="116"/>
      <c r="W1932" s="116"/>
      <c r="X1932" s="116"/>
      <c r="Y1932" s="116"/>
      <c r="Z1932" s="116"/>
    </row>
    <row r="1933" hidden="1">
      <c r="A1933" s="116"/>
      <c r="B1933" s="116"/>
      <c r="C1933" s="116"/>
      <c r="D1933" s="116"/>
      <c r="E1933" s="116"/>
      <c r="F1933" s="116"/>
      <c r="G1933" s="116"/>
      <c r="H1933" s="116"/>
      <c r="I1933" s="116"/>
      <c r="J1933" s="116"/>
      <c r="K1933" s="207"/>
      <c r="L1933" s="116"/>
      <c r="M1933" s="116"/>
      <c r="N1933" s="116"/>
      <c r="O1933" s="116"/>
      <c r="P1933" s="116"/>
      <c r="Q1933" s="116"/>
      <c r="R1933" s="116"/>
      <c r="S1933" s="116"/>
      <c r="T1933" s="116"/>
      <c r="U1933" s="116"/>
      <c r="V1933" s="116"/>
      <c r="W1933" s="116"/>
      <c r="X1933" s="116"/>
      <c r="Y1933" s="116"/>
      <c r="Z1933" s="116"/>
    </row>
    <row r="1934" hidden="1">
      <c r="A1934" s="116"/>
      <c r="B1934" s="116"/>
      <c r="C1934" s="116"/>
      <c r="D1934" s="116"/>
      <c r="E1934" s="116"/>
      <c r="F1934" s="116"/>
      <c r="G1934" s="116"/>
      <c r="H1934" s="116"/>
      <c r="I1934" s="116"/>
      <c r="J1934" s="116"/>
      <c r="K1934" s="207"/>
      <c r="L1934" s="116"/>
      <c r="M1934" s="116"/>
      <c r="N1934" s="116"/>
      <c r="O1934" s="116"/>
      <c r="P1934" s="116"/>
      <c r="Q1934" s="116"/>
      <c r="R1934" s="116"/>
      <c r="S1934" s="116"/>
      <c r="T1934" s="116"/>
      <c r="U1934" s="116"/>
      <c r="V1934" s="116"/>
      <c r="W1934" s="116"/>
      <c r="X1934" s="116"/>
      <c r="Y1934" s="116"/>
      <c r="Z1934" s="116"/>
    </row>
    <row r="1935" hidden="1">
      <c r="A1935" s="116"/>
      <c r="B1935" s="116"/>
      <c r="C1935" s="116"/>
      <c r="D1935" s="116"/>
      <c r="E1935" s="116"/>
      <c r="F1935" s="116"/>
      <c r="G1935" s="116"/>
      <c r="H1935" s="116"/>
      <c r="I1935" s="116"/>
      <c r="J1935" s="116"/>
      <c r="K1935" s="207"/>
      <c r="L1935" s="116"/>
      <c r="M1935" s="116"/>
      <c r="N1935" s="116"/>
      <c r="O1935" s="116"/>
      <c r="P1935" s="116"/>
      <c r="Q1935" s="116"/>
      <c r="R1935" s="116"/>
      <c r="S1935" s="116"/>
      <c r="T1935" s="116"/>
      <c r="U1935" s="116"/>
      <c r="V1935" s="116"/>
      <c r="W1935" s="116"/>
      <c r="X1935" s="116"/>
      <c r="Y1935" s="116"/>
      <c r="Z1935" s="116"/>
    </row>
    <row r="1936" hidden="1">
      <c r="A1936" s="116"/>
      <c r="B1936" s="116"/>
      <c r="C1936" s="116"/>
      <c r="D1936" s="116"/>
      <c r="E1936" s="116"/>
      <c r="F1936" s="116"/>
      <c r="G1936" s="116"/>
      <c r="H1936" s="116"/>
      <c r="I1936" s="116"/>
      <c r="J1936" s="116"/>
      <c r="K1936" s="207"/>
      <c r="L1936" s="116"/>
      <c r="M1936" s="116"/>
      <c r="N1936" s="116"/>
      <c r="O1936" s="116"/>
      <c r="P1936" s="116"/>
      <c r="Q1936" s="116"/>
      <c r="R1936" s="116"/>
      <c r="S1936" s="116"/>
      <c r="T1936" s="116"/>
      <c r="U1936" s="116"/>
      <c r="V1936" s="116"/>
      <c r="W1936" s="116"/>
      <c r="X1936" s="116"/>
      <c r="Y1936" s="116"/>
      <c r="Z1936" s="116"/>
    </row>
    <row r="1937" hidden="1">
      <c r="A1937" s="116"/>
      <c r="B1937" s="116"/>
      <c r="C1937" s="116"/>
      <c r="D1937" s="116"/>
      <c r="E1937" s="116"/>
      <c r="F1937" s="116"/>
      <c r="G1937" s="116"/>
      <c r="H1937" s="116"/>
      <c r="I1937" s="116"/>
      <c r="J1937" s="116"/>
      <c r="K1937" s="207"/>
      <c r="L1937" s="116"/>
      <c r="M1937" s="116"/>
      <c r="N1937" s="116"/>
      <c r="O1937" s="116"/>
      <c r="P1937" s="116"/>
      <c r="Q1937" s="116"/>
      <c r="R1937" s="116"/>
      <c r="S1937" s="116"/>
      <c r="T1937" s="116"/>
      <c r="U1937" s="116"/>
      <c r="V1937" s="116"/>
      <c r="W1937" s="116"/>
      <c r="X1937" s="116"/>
      <c r="Y1937" s="116"/>
      <c r="Z1937" s="116"/>
    </row>
    <row r="1938" hidden="1">
      <c r="A1938" s="116"/>
      <c r="B1938" s="116"/>
      <c r="C1938" s="116"/>
      <c r="D1938" s="116"/>
      <c r="E1938" s="116"/>
      <c r="F1938" s="116"/>
      <c r="G1938" s="116"/>
      <c r="H1938" s="116"/>
      <c r="I1938" s="116"/>
      <c r="J1938" s="116"/>
      <c r="K1938" s="207"/>
      <c r="L1938" s="116"/>
      <c r="M1938" s="116"/>
      <c r="N1938" s="116"/>
      <c r="O1938" s="116"/>
      <c r="P1938" s="116"/>
      <c r="Q1938" s="116"/>
      <c r="R1938" s="116"/>
      <c r="S1938" s="116"/>
      <c r="T1938" s="116"/>
      <c r="U1938" s="116"/>
      <c r="V1938" s="116"/>
      <c r="W1938" s="116"/>
      <c r="X1938" s="116"/>
      <c r="Y1938" s="116"/>
      <c r="Z1938" s="116"/>
    </row>
    <row r="1939" hidden="1">
      <c r="A1939" s="116"/>
      <c r="B1939" s="116"/>
      <c r="C1939" s="116"/>
      <c r="D1939" s="116"/>
      <c r="E1939" s="116"/>
      <c r="F1939" s="116"/>
      <c r="G1939" s="116"/>
      <c r="H1939" s="116"/>
      <c r="I1939" s="116"/>
      <c r="J1939" s="116"/>
      <c r="K1939" s="207"/>
      <c r="L1939" s="116"/>
      <c r="M1939" s="116"/>
      <c r="N1939" s="116"/>
      <c r="O1939" s="116"/>
      <c r="P1939" s="116"/>
      <c r="Q1939" s="116"/>
      <c r="R1939" s="116"/>
      <c r="S1939" s="116"/>
      <c r="T1939" s="116"/>
      <c r="U1939" s="116"/>
      <c r="V1939" s="116"/>
      <c r="W1939" s="116"/>
      <c r="X1939" s="116"/>
      <c r="Y1939" s="116"/>
      <c r="Z1939" s="116"/>
    </row>
    <row r="1940" hidden="1">
      <c r="A1940" s="116"/>
      <c r="B1940" s="116"/>
      <c r="C1940" s="116"/>
      <c r="D1940" s="116"/>
      <c r="E1940" s="116"/>
      <c r="F1940" s="116"/>
      <c r="G1940" s="116"/>
      <c r="H1940" s="116"/>
      <c r="I1940" s="116"/>
      <c r="J1940" s="116"/>
      <c r="K1940" s="207"/>
      <c r="L1940" s="116"/>
      <c r="M1940" s="116"/>
      <c r="N1940" s="116"/>
      <c r="O1940" s="116"/>
      <c r="P1940" s="116"/>
      <c r="Q1940" s="116"/>
      <c r="R1940" s="116"/>
      <c r="S1940" s="116"/>
      <c r="T1940" s="116"/>
      <c r="U1940" s="116"/>
      <c r="V1940" s="116"/>
      <c r="W1940" s="116"/>
      <c r="X1940" s="116"/>
      <c r="Y1940" s="116"/>
      <c r="Z1940" s="116"/>
    </row>
    <row r="1941" hidden="1">
      <c r="A1941" s="116"/>
      <c r="B1941" s="116"/>
      <c r="C1941" s="116"/>
      <c r="D1941" s="116"/>
      <c r="E1941" s="116"/>
      <c r="F1941" s="116"/>
      <c r="G1941" s="116"/>
      <c r="H1941" s="116"/>
      <c r="I1941" s="116"/>
      <c r="J1941" s="116"/>
      <c r="K1941" s="207"/>
      <c r="L1941" s="116"/>
      <c r="M1941" s="116"/>
      <c r="N1941" s="116"/>
      <c r="O1941" s="116"/>
      <c r="P1941" s="116"/>
      <c r="Q1941" s="116"/>
      <c r="R1941" s="116"/>
      <c r="S1941" s="116"/>
      <c r="T1941" s="116"/>
      <c r="U1941" s="116"/>
      <c r="V1941" s="116"/>
      <c r="W1941" s="116"/>
      <c r="X1941" s="116"/>
      <c r="Y1941" s="116"/>
      <c r="Z1941" s="116"/>
    </row>
    <row r="1942" hidden="1">
      <c r="A1942" s="116"/>
      <c r="B1942" s="116"/>
      <c r="C1942" s="116"/>
      <c r="D1942" s="116"/>
      <c r="E1942" s="116"/>
      <c r="F1942" s="116"/>
      <c r="G1942" s="116"/>
      <c r="H1942" s="116"/>
      <c r="I1942" s="116"/>
      <c r="J1942" s="116"/>
      <c r="K1942" s="207"/>
      <c r="L1942" s="116"/>
      <c r="M1942" s="116"/>
      <c r="N1942" s="116"/>
      <c r="O1942" s="116"/>
      <c r="P1942" s="116"/>
      <c r="Q1942" s="116"/>
      <c r="R1942" s="116"/>
      <c r="S1942" s="116"/>
      <c r="T1942" s="116"/>
      <c r="U1942" s="116"/>
      <c r="V1942" s="116"/>
      <c r="W1942" s="116"/>
      <c r="X1942" s="116"/>
      <c r="Y1942" s="116"/>
      <c r="Z1942" s="116"/>
    </row>
    <row r="1943" hidden="1">
      <c r="A1943" s="116"/>
      <c r="B1943" s="116"/>
      <c r="C1943" s="116"/>
      <c r="D1943" s="116"/>
      <c r="E1943" s="116"/>
      <c r="F1943" s="116"/>
      <c r="G1943" s="116"/>
      <c r="H1943" s="116"/>
      <c r="I1943" s="116"/>
      <c r="J1943" s="116"/>
      <c r="K1943" s="207"/>
      <c r="L1943" s="116"/>
      <c r="M1943" s="116"/>
      <c r="N1943" s="116"/>
      <c r="O1943" s="116"/>
      <c r="P1943" s="116"/>
      <c r="Q1943" s="116"/>
      <c r="R1943" s="116"/>
      <c r="S1943" s="116"/>
      <c r="T1943" s="116"/>
      <c r="U1943" s="116"/>
      <c r="V1943" s="116"/>
      <c r="W1943" s="116"/>
      <c r="X1943" s="116"/>
      <c r="Y1943" s="116"/>
      <c r="Z1943" s="116"/>
    </row>
    <row r="1944" hidden="1">
      <c r="A1944" s="116"/>
      <c r="B1944" s="116"/>
      <c r="C1944" s="116"/>
      <c r="D1944" s="116"/>
      <c r="E1944" s="116"/>
      <c r="F1944" s="116"/>
      <c r="G1944" s="116"/>
      <c r="H1944" s="116"/>
      <c r="I1944" s="116"/>
      <c r="J1944" s="116"/>
      <c r="K1944" s="207"/>
      <c r="L1944" s="116"/>
      <c r="M1944" s="116"/>
      <c r="N1944" s="116"/>
      <c r="O1944" s="116"/>
      <c r="P1944" s="116"/>
      <c r="Q1944" s="116"/>
      <c r="R1944" s="116"/>
      <c r="S1944" s="116"/>
      <c r="T1944" s="116"/>
      <c r="U1944" s="116"/>
      <c r="V1944" s="116"/>
      <c r="W1944" s="116"/>
      <c r="X1944" s="116"/>
      <c r="Y1944" s="116"/>
      <c r="Z1944" s="116"/>
    </row>
    <row r="1945" hidden="1">
      <c r="A1945" s="116"/>
      <c r="B1945" s="116"/>
      <c r="C1945" s="116"/>
      <c r="D1945" s="116"/>
      <c r="E1945" s="116"/>
      <c r="F1945" s="116"/>
      <c r="G1945" s="116"/>
      <c r="H1945" s="116"/>
      <c r="I1945" s="116"/>
      <c r="J1945" s="116"/>
      <c r="K1945" s="207"/>
      <c r="L1945" s="116"/>
      <c r="M1945" s="116"/>
      <c r="N1945" s="116"/>
      <c r="O1945" s="116"/>
      <c r="P1945" s="116"/>
      <c r="Q1945" s="116"/>
      <c r="R1945" s="116"/>
      <c r="S1945" s="116"/>
      <c r="T1945" s="116"/>
      <c r="U1945" s="116"/>
      <c r="V1945" s="116"/>
      <c r="W1945" s="116"/>
      <c r="X1945" s="116"/>
      <c r="Y1945" s="116"/>
      <c r="Z1945" s="116"/>
    </row>
    <row r="1946" hidden="1">
      <c r="A1946" s="116"/>
      <c r="B1946" s="116"/>
      <c r="C1946" s="116"/>
      <c r="D1946" s="116"/>
      <c r="E1946" s="116"/>
      <c r="F1946" s="116"/>
      <c r="G1946" s="116"/>
      <c r="H1946" s="116"/>
      <c r="I1946" s="116"/>
      <c r="J1946" s="116"/>
      <c r="K1946" s="207"/>
      <c r="L1946" s="116"/>
      <c r="M1946" s="116"/>
      <c r="N1946" s="116"/>
      <c r="O1946" s="116"/>
      <c r="P1946" s="116"/>
      <c r="Q1946" s="116"/>
      <c r="R1946" s="116"/>
      <c r="S1946" s="116"/>
      <c r="T1946" s="116"/>
      <c r="U1946" s="116"/>
      <c r="V1946" s="116"/>
      <c r="W1946" s="116"/>
      <c r="X1946" s="116"/>
      <c r="Y1946" s="116"/>
      <c r="Z1946" s="116"/>
    </row>
    <row r="1947" hidden="1">
      <c r="A1947" s="116"/>
      <c r="B1947" s="116"/>
      <c r="C1947" s="116"/>
      <c r="D1947" s="116"/>
      <c r="E1947" s="116"/>
      <c r="F1947" s="116"/>
      <c r="G1947" s="116"/>
      <c r="H1947" s="116"/>
      <c r="I1947" s="116"/>
      <c r="J1947" s="116"/>
      <c r="K1947" s="207"/>
      <c r="L1947" s="116"/>
      <c r="M1947" s="116"/>
      <c r="N1947" s="116"/>
      <c r="O1947" s="116"/>
      <c r="P1947" s="116"/>
      <c r="Q1947" s="116"/>
      <c r="R1947" s="116"/>
      <c r="S1947" s="116"/>
      <c r="T1947" s="116"/>
      <c r="U1947" s="116"/>
      <c r="V1947" s="116"/>
      <c r="W1947" s="116"/>
      <c r="X1947" s="116"/>
      <c r="Y1947" s="116"/>
      <c r="Z1947" s="116"/>
    </row>
    <row r="1948" hidden="1">
      <c r="A1948" s="116"/>
      <c r="B1948" s="116"/>
      <c r="C1948" s="116"/>
      <c r="D1948" s="116"/>
      <c r="E1948" s="116"/>
      <c r="F1948" s="116"/>
      <c r="G1948" s="116"/>
      <c r="H1948" s="116"/>
      <c r="I1948" s="116"/>
      <c r="J1948" s="116"/>
      <c r="K1948" s="207"/>
      <c r="L1948" s="116"/>
      <c r="M1948" s="116"/>
      <c r="N1948" s="116"/>
      <c r="O1948" s="116"/>
      <c r="P1948" s="116"/>
      <c r="Q1948" s="116"/>
      <c r="R1948" s="116"/>
      <c r="S1948" s="116"/>
      <c r="T1948" s="116"/>
      <c r="U1948" s="116"/>
      <c r="V1948" s="116"/>
      <c r="W1948" s="116"/>
      <c r="X1948" s="116"/>
      <c r="Y1948" s="116"/>
      <c r="Z1948" s="116"/>
    </row>
    <row r="1949" hidden="1">
      <c r="A1949" s="116"/>
      <c r="B1949" s="116"/>
      <c r="C1949" s="116"/>
      <c r="D1949" s="116"/>
      <c r="E1949" s="116"/>
      <c r="F1949" s="116"/>
      <c r="G1949" s="116"/>
      <c r="H1949" s="116"/>
      <c r="I1949" s="116"/>
      <c r="J1949" s="116"/>
      <c r="K1949" s="207"/>
      <c r="L1949" s="116"/>
      <c r="M1949" s="116"/>
      <c r="N1949" s="116"/>
      <c r="O1949" s="116"/>
      <c r="P1949" s="116"/>
      <c r="Q1949" s="116"/>
      <c r="R1949" s="116"/>
      <c r="S1949" s="116"/>
      <c r="T1949" s="116"/>
      <c r="U1949" s="116"/>
      <c r="V1949" s="116"/>
      <c r="W1949" s="116"/>
      <c r="X1949" s="116"/>
      <c r="Y1949" s="116"/>
      <c r="Z1949" s="116"/>
    </row>
    <row r="1950" hidden="1">
      <c r="A1950" s="116"/>
      <c r="B1950" s="116"/>
      <c r="C1950" s="116"/>
      <c r="D1950" s="116"/>
      <c r="E1950" s="116"/>
      <c r="F1950" s="116"/>
      <c r="G1950" s="116"/>
      <c r="H1950" s="116"/>
      <c r="I1950" s="116"/>
      <c r="J1950" s="116"/>
      <c r="K1950" s="207"/>
      <c r="L1950" s="116"/>
      <c r="M1950" s="116"/>
      <c r="N1950" s="116"/>
      <c r="O1950" s="116"/>
      <c r="P1950" s="116"/>
      <c r="Q1950" s="116"/>
      <c r="R1950" s="116"/>
      <c r="S1950" s="116"/>
      <c r="T1950" s="116"/>
      <c r="U1950" s="116"/>
      <c r="V1950" s="116"/>
      <c r="W1950" s="116"/>
      <c r="X1950" s="116"/>
      <c r="Y1950" s="116"/>
      <c r="Z1950" s="116"/>
    </row>
    <row r="1951" hidden="1">
      <c r="A1951" s="116"/>
      <c r="B1951" s="116"/>
      <c r="C1951" s="116"/>
      <c r="D1951" s="116"/>
      <c r="E1951" s="116"/>
      <c r="F1951" s="116"/>
      <c r="G1951" s="116"/>
      <c r="H1951" s="116"/>
      <c r="I1951" s="116"/>
      <c r="J1951" s="116"/>
      <c r="K1951" s="207"/>
      <c r="L1951" s="116"/>
      <c r="M1951" s="116"/>
      <c r="N1951" s="116"/>
      <c r="O1951" s="116"/>
      <c r="P1951" s="116"/>
      <c r="Q1951" s="116"/>
      <c r="R1951" s="116"/>
      <c r="S1951" s="116"/>
      <c r="T1951" s="116"/>
      <c r="U1951" s="116"/>
      <c r="V1951" s="116"/>
      <c r="W1951" s="116"/>
      <c r="X1951" s="116"/>
      <c r="Y1951" s="116"/>
      <c r="Z1951" s="116"/>
    </row>
    <row r="1952" hidden="1">
      <c r="A1952" s="116"/>
      <c r="B1952" s="116"/>
      <c r="C1952" s="116"/>
      <c r="D1952" s="116"/>
      <c r="E1952" s="116"/>
      <c r="F1952" s="116"/>
      <c r="G1952" s="116"/>
      <c r="H1952" s="116"/>
      <c r="I1952" s="116"/>
      <c r="J1952" s="116"/>
      <c r="K1952" s="207"/>
      <c r="L1952" s="116"/>
      <c r="M1952" s="116"/>
      <c r="N1952" s="116"/>
      <c r="O1952" s="116"/>
      <c r="P1952" s="116"/>
      <c r="Q1952" s="116"/>
      <c r="R1952" s="116"/>
      <c r="S1952" s="116"/>
      <c r="T1952" s="116"/>
      <c r="U1952" s="116"/>
      <c r="V1952" s="116"/>
      <c r="W1952" s="116"/>
      <c r="X1952" s="116"/>
      <c r="Y1952" s="116"/>
      <c r="Z1952" s="116"/>
    </row>
    <row r="1953" hidden="1">
      <c r="A1953" s="116"/>
      <c r="B1953" s="116"/>
      <c r="C1953" s="116"/>
      <c r="D1953" s="116"/>
      <c r="E1953" s="116"/>
      <c r="F1953" s="116"/>
      <c r="G1953" s="116"/>
      <c r="H1953" s="116"/>
      <c r="I1953" s="116"/>
      <c r="J1953" s="116"/>
      <c r="K1953" s="207"/>
      <c r="L1953" s="116"/>
      <c r="M1953" s="116"/>
      <c r="N1953" s="116"/>
      <c r="O1953" s="116"/>
      <c r="P1953" s="116"/>
      <c r="Q1953" s="116"/>
      <c r="R1953" s="116"/>
      <c r="S1953" s="116"/>
      <c r="T1953" s="116"/>
      <c r="U1953" s="116"/>
      <c r="V1953" s="116"/>
      <c r="W1953" s="116"/>
      <c r="X1953" s="116"/>
      <c r="Y1953" s="116"/>
      <c r="Z1953" s="116"/>
    </row>
    <row r="1954" hidden="1">
      <c r="A1954" s="116"/>
      <c r="B1954" s="116"/>
      <c r="C1954" s="116"/>
      <c r="D1954" s="116"/>
      <c r="E1954" s="116"/>
      <c r="F1954" s="116"/>
      <c r="G1954" s="116"/>
      <c r="H1954" s="116"/>
      <c r="I1954" s="116"/>
      <c r="J1954" s="116"/>
      <c r="K1954" s="207"/>
      <c r="L1954" s="116"/>
      <c r="M1954" s="116"/>
      <c r="N1954" s="116"/>
      <c r="O1954" s="116"/>
      <c r="P1954" s="116"/>
      <c r="Q1954" s="116"/>
      <c r="R1954" s="116"/>
      <c r="S1954" s="116"/>
      <c r="T1954" s="116"/>
      <c r="U1954" s="116"/>
      <c r="V1954" s="116"/>
      <c r="W1954" s="116"/>
      <c r="X1954" s="116"/>
      <c r="Y1954" s="116"/>
      <c r="Z1954" s="116"/>
    </row>
    <row r="1955" hidden="1">
      <c r="A1955" s="116"/>
      <c r="B1955" s="116"/>
      <c r="C1955" s="116"/>
      <c r="D1955" s="116"/>
      <c r="E1955" s="116"/>
      <c r="F1955" s="116"/>
      <c r="G1955" s="116"/>
      <c r="H1955" s="116"/>
      <c r="I1955" s="116"/>
      <c r="J1955" s="116"/>
      <c r="K1955" s="207"/>
      <c r="L1955" s="116"/>
      <c r="M1955" s="116"/>
      <c r="N1955" s="116"/>
      <c r="O1955" s="116"/>
      <c r="P1955" s="116"/>
      <c r="Q1955" s="116"/>
      <c r="R1955" s="116"/>
      <c r="S1955" s="116"/>
      <c r="T1955" s="116"/>
      <c r="U1955" s="116"/>
      <c r="V1955" s="116"/>
      <c r="W1955" s="116"/>
      <c r="X1955" s="116"/>
      <c r="Y1955" s="116"/>
      <c r="Z1955" s="116"/>
    </row>
    <row r="1956" hidden="1">
      <c r="A1956" s="116"/>
      <c r="B1956" s="116"/>
      <c r="C1956" s="116"/>
      <c r="D1956" s="116"/>
      <c r="E1956" s="116"/>
      <c r="F1956" s="116"/>
      <c r="G1956" s="116"/>
      <c r="H1956" s="116"/>
      <c r="I1956" s="116"/>
      <c r="J1956" s="116"/>
      <c r="K1956" s="207"/>
      <c r="L1956" s="116"/>
      <c r="M1956" s="116"/>
      <c r="N1956" s="116"/>
      <c r="O1956" s="116"/>
      <c r="P1956" s="116"/>
      <c r="Q1956" s="116"/>
      <c r="R1956" s="116"/>
      <c r="S1956" s="116"/>
      <c r="T1956" s="116"/>
      <c r="U1956" s="116"/>
      <c r="V1956" s="116"/>
      <c r="W1956" s="116"/>
      <c r="X1956" s="116"/>
      <c r="Y1956" s="116"/>
      <c r="Z1956" s="116"/>
    </row>
    <row r="1957" hidden="1">
      <c r="A1957" s="116"/>
      <c r="B1957" s="116"/>
      <c r="C1957" s="116"/>
      <c r="D1957" s="116"/>
      <c r="E1957" s="116"/>
      <c r="F1957" s="116"/>
      <c r="G1957" s="116"/>
      <c r="H1957" s="116"/>
      <c r="I1957" s="116"/>
      <c r="J1957" s="116"/>
      <c r="K1957" s="207"/>
      <c r="L1957" s="116"/>
      <c r="M1957" s="116"/>
      <c r="N1957" s="116"/>
      <c r="O1957" s="116"/>
      <c r="P1957" s="116"/>
      <c r="Q1957" s="116"/>
      <c r="R1957" s="116"/>
      <c r="S1957" s="116"/>
      <c r="T1957" s="116"/>
      <c r="U1957" s="116"/>
      <c r="V1957" s="116"/>
      <c r="W1957" s="116"/>
      <c r="X1957" s="116"/>
      <c r="Y1957" s="116"/>
      <c r="Z1957" s="116"/>
    </row>
    <row r="1958" hidden="1">
      <c r="A1958" s="116"/>
      <c r="B1958" s="116"/>
      <c r="C1958" s="116"/>
      <c r="D1958" s="116"/>
      <c r="E1958" s="116"/>
      <c r="F1958" s="116"/>
      <c r="G1958" s="116"/>
      <c r="H1958" s="116"/>
      <c r="I1958" s="116"/>
      <c r="J1958" s="116"/>
      <c r="K1958" s="207"/>
      <c r="L1958" s="116"/>
      <c r="M1958" s="116"/>
      <c r="N1958" s="116"/>
      <c r="O1958" s="116"/>
      <c r="P1958" s="116"/>
      <c r="Q1958" s="116"/>
      <c r="R1958" s="116"/>
      <c r="S1958" s="116"/>
      <c r="T1958" s="116"/>
      <c r="U1958" s="116"/>
      <c r="V1958" s="116"/>
      <c r="W1958" s="116"/>
      <c r="X1958" s="116"/>
      <c r="Y1958" s="116"/>
      <c r="Z1958" s="116"/>
    </row>
    <row r="1959" hidden="1">
      <c r="A1959" s="116"/>
      <c r="B1959" s="116"/>
      <c r="C1959" s="116"/>
      <c r="D1959" s="116"/>
      <c r="E1959" s="116"/>
      <c r="F1959" s="116"/>
      <c r="G1959" s="116"/>
      <c r="H1959" s="116"/>
      <c r="I1959" s="116"/>
      <c r="J1959" s="116"/>
      <c r="K1959" s="207"/>
      <c r="L1959" s="116"/>
      <c r="M1959" s="116"/>
      <c r="N1959" s="116"/>
      <c r="O1959" s="116"/>
      <c r="P1959" s="116"/>
      <c r="Q1959" s="116"/>
      <c r="R1959" s="116"/>
      <c r="S1959" s="116"/>
      <c r="T1959" s="116"/>
      <c r="U1959" s="116"/>
      <c r="V1959" s="116"/>
      <c r="W1959" s="116"/>
      <c r="X1959" s="116"/>
      <c r="Y1959" s="116"/>
      <c r="Z1959" s="116"/>
    </row>
    <row r="1960" hidden="1">
      <c r="A1960" s="116"/>
      <c r="B1960" s="116"/>
      <c r="C1960" s="116"/>
      <c r="D1960" s="116"/>
      <c r="E1960" s="116"/>
      <c r="F1960" s="116"/>
      <c r="G1960" s="116"/>
      <c r="H1960" s="116"/>
      <c r="I1960" s="116"/>
      <c r="J1960" s="116"/>
      <c r="K1960" s="207"/>
      <c r="L1960" s="116"/>
      <c r="M1960" s="116"/>
      <c r="N1960" s="116"/>
      <c r="O1960" s="116"/>
      <c r="P1960" s="116"/>
      <c r="Q1960" s="116"/>
      <c r="R1960" s="116"/>
      <c r="S1960" s="116"/>
      <c r="T1960" s="116"/>
      <c r="U1960" s="116"/>
      <c r="V1960" s="116"/>
      <c r="W1960" s="116"/>
      <c r="X1960" s="116"/>
      <c r="Y1960" s="116"/>
      <c r="Z1960" s="116"/>
    </row>
    <row r="1961" hidden="1">
      <c r="A1961" s="116"/>
      <c r="B1961" s="116"/>
      <c r="C1961" s="116"/>
      <c r="D1961" s="116"/>
      <c r="E1961" s="116"/>
      <c r="F1961" s="116"/>
      <c r="G1961" s="116"/>
      <c r="H1961" s="116"/>
      <c r="I1961" s="116"/>
      <c r="J1961" s="116"/>
      <c r="K1961" s="207"/>
      <c r="L1961" s="116"/>
      <c r="M1961" s="116"/>
      <c r="N1961" s="116"/>
      <c r="O1961" s="116"/>
      <c r="P1961" s="116"/>
      <c r="Q1961" s="116"/>
      <c r="R1961" s="116"/>
      <c r="S1961" s="116"/>
      <c r="T1961" s="116"/>
      <c r="U1961" s="116"/>
      <c r="V1961" s="116"/>
      <c r="W1961" s="116"/>
      <c r="X1961" s="116"/>
      <c r="Y1961" s="116"/>
      <c r="Z1961" s="116"/>
    </row>
    <row r="1962" hidden="1">
      <c r="A1962" s="116"/>
      <c r="B1962" s="116"/>
      <c r="C1962" s="116"/>
      <c r="D1962" s="116"/>
      <c r="E1962" s="116"/>
      <c r="F1962" s="116"/>
      <c r="G1962" s="116"/>
      <c r="H1962" s="116"/>
      <c r="I1962" s="116"/>
      <c r="J1962" s="116"/>
      <c r="K1962" s="207"/>
      <c r="L1962" s="116"/>
      <c r="M1962" s="116"/>
      <c r="N1962" s="116"/>
      <c r="O1962" s="116"/>
      <c r="P1962" s="116"/>
      <c r="Q1962" s="116"/>
      <c r="R1962" s="116"/>
      <c r="S1962" s="116"/>
      <c r="T1962" s="116"/>
      <c r="U1962" s="116"/>
      <c r="V1962" s="116"/>
      <c r="W1962" s="116"/>
      <c r="X1962" s="116"/>
      <c r="Y1962" s="116"/>
      <c r="Z1962" s="116"/>
    </row>
    <row r="1963" hidden="1">
      <c r="A1963" s="116"/>
      <c r="B1963" s="116"/>
      <c r="C1963" s="116"/>
      <c r="D1963" s="116"/>
      <c r="E1963" s="116"/>
      <c r="F1963" s="116"/>
      <c r="G1963" s="116"/>
      <c r="H1963" s="116"/>
      <c r="I1963" s="116"/>
      <c r="J1963" s="116"/>
      <c r="K1963" s="207"/>
      <c r="L1963" s="116"/>
      <c r="M1963" s="116"/>
      <c r="N1963" s="116"/>
      <c r="O1963" s="116"/>
      <c r="P1963" s="116"/>
      <c r="Q1963" s="116"/>
      <c r="R1963" s="116"/>
      <c r="S1963" s="116"/>
      <c r="T1963" s="116"/>
      <c r="U1963" s="116"/>
      <c r="V1963" s="116"/>
      <c r="W1963" s="116"/>
      <c r="X1963" s="116"/>
      <c r="Y1963" s="116"/>
      <c r="Z1963" s="116"/>
    </row>
    <row r="1964" hidden="1">
      <c r="A1964" s="116"/>
      <c r="B1964" s="116"/>
      <c r="C1964" s="116"/>
      <c r="D1964" s="116"/>
      <c r="E1964" s="116"/>
      <c r="F1964" s="116"/>
      <c r="G1964" s="116"/>
      <c r="H1964" s="116"/>
      <c r="I1964" s="116"/>
      <c r="J1964" s="116"/>
      <c r="K1964" s="207"/>
      <c r="L1964" s="116"/>
      <c r="M1964" s="116"/>
      <c r="N1964" s="116"/>
      <c r="O1964" s="116"/>
      <c r="P1964" s="116"/>
      <c r="Q1964" s="116"/>
      <c r="R1964" s="116"/>
      <c r="S1964" s="116"/>
      <c r="T1964" s="116"/>
      <c r="U1964" s="116"/>
      <c r="V1964" s="116"/>
      <c r="W1964" s="116"/>
      <c r="X1964" s="116"/>
      <c r="Y1964" s="116"/>
      <c r="Z1964" s="116"/>
    </row>
    <row r="1965" hidden="1">
      <c r="A1965" s="116"/>
      <c r="B1965" s="116"/>
      <c r="C1965" s="116"/>
      <c r="D1965" s="116"/>
      <c r="E1965" s="116"/>
      <c r="F1965" s="116"/>
      <c r="G1965" s="116"/>
      <c r="H1965" s="116"/>
      <c r="I1965" s="116"/>
      <c r="J1965" s="116"/>
      <c r="K1965" s="207"/>
      <c r="L1965" s="116"/>
      <c r="M1965" s="116"/>
      <c r="N1965" s="116"/>
      <c r="O1965" s="116"/>
      <c r="P1965" s="116"/>
      <c r="Q1965" s="116"/>
      <c r="R1965" s="116"/>
      <c r="S1965" s="116"/>
      <c r="T1965" s="116"/>
      <c r="U1965" s="116"/>
      <c r="V1965" s="116"/>
      <c r="W1965" s="116"/>
      <c r="X1965" s="116"/>
      <c r="Y1965" s="116"/>
      <c r="Z1965" s="116"/>
    </row>
    <row r="1966" hidden="1">
      <c r="A1966" s="116"/>
      <c r="B1966" s="116"/>
      <c r="C1966" s="116"/>
      <c r="D1966" s="116"/>
      <c r="E1966" s="116"/>
      <c r="F1966" s="116"/>
      <c r="G1966" s="116"/>
      <c r="H1966" s="116"/>
      <c r="I1966" s="116"/>
      <c r="J1966" s="116"/>
      <c r="K1966" s="207"/>
      <c r="L1966" s="116"/>
      <c r="M1966" s="116"/>
      <c r="N1966" s="116"/>
      <c r="O1966" s="116"/>
      <c r="P1966" s="116"/>
      <c r="Q1966" s="116"/>
      <c r="R1966" s="116"/>
      <c r="S1966" s="116"/>
      <c r="T1966" s="116"/>
      <c r="U1966" s="116"/>
      <c r="V1966" s="116"/>
      <c r="W1966" s="116"/>
      <c r="X1966" s="116"/>
      <c r="Y1966" s="116"/>
      <c r="Z1966" s="116"/>
    </row>
    <row r="1967" hidden="1">
      <c r="A1967" s="116"/>
      <c r="B1967" s="116"/>
      <c r="C1967" s="116"/>
      <c r="D1967" s="116"/>
      <c r="E1967" s="116"/>
      <c r="F1967" s="116"/>
      <c r="G1967" s="116"/>
      <c r="H1967" s="116"/>
      <c r="I1967" s="116"/>
      <c r="J1967" s="116"/>
      <c r="K1967" s="207"/>
      <c r="L1967" s="116"/>
      <c r="M1967" s="116"/>
      <c r="N1967" s="116"/>
      <c r="O1967" s="116"/>
      <c r="P1967" s="116"/>
      <c r="Q1967" s="116"/>
      <c r="R1967" s="116"/>
      <c r="S1967" s="116"/>
      <c r="T1967" s="116"/>
      <c r="U1967" s="116"/>
      <c r="V1967" s="116"/>
      <c r="W1967" s="116"/>
      <c r="X1967" s="116"/>
      <c r="Y1967" s="116"/>
      <c r="Z1967" s="116"/>
    </row>
    <row r="1968" hidden="1">
      <c r="A1968" s="116"/>
      <c r="B1968" s="116"/>
      <c r="C1968" s="116"/>
      <c r="D1968" s="116"/>
      <c r="E1968" s="116"/>
      <c r="F1968" s="116"/>
      <c r="G1968" s="116"/>
      <c r="H1968" s="116"/>
      <c r="I1968" s="116"/>
      <c r="J1968" s="116"/>
      <c r="K1968" s="207"/>
      <c r="L1968" s="116"/>
      <c r="M1968" s="116"/>
      <c r="N1968" s="116"/>
      <c r="O1968" s="116"/>
      <c r="P1968" s="116"/>
      <c r="Q1968" s="116"/>
      <c r="R1968" s="116"/>
      <c r="S1968" s="116"/>
      <c r="T1968" s="116"/>
      <c r="U1968" s="116"/>
      <c r="V1968" s="116"/>
      <c r="W1968" s="116"/>
      <c r="X1968" s="116"/>
      <c r="Y1968" s="116"/>
      <c r="Z1968" s="116"/>
    </row>
    <row r="1969" hidden="1">
      <c r="A1969" s="116"/>
      <c r="B1969" s="116"/>
      <c r="C1969" s="116"/>
      <c r="D1969" s="116"/>
      <c r="E1969" s="116"/>
      <c r="F1969" s="116"/>
      <c r="G1969" s="116"/>
      <c r="H1969" s="116"/>
      <c r="I1969" s="116"/>
      <c r="J1969" s="116"/>
      <c r="K1969" s="207"/>
      <c r="L1969" s="116"/>
      <c r="M1969" s="116"/>
      <c r="N1969" s="116"/>
      <c r="O1969" s="116"/>
      <c r="P1969" s="116"/>
      <c r="Q1969" s="116"/>
      <c r="R1969" s="116"/>
      <c r="S1969" s="116"/>
      <c r="T1969" s="116"/>
      <c r="U1969" s="116"/>
      <c r="V1969" s="116"/>
      <c r="W1969" s="116"/>
      <c r="X1969" s="116"/>
      <c r="Y1969" s="116"/>
      <c r="Z1969" s="116"/>
    </row>
    <row r="1970" hidden="1">
      <c r="A1970" s="116"/>
      <c r="B1970" s="116"/>
      <c r="C1970" s="116"/>
      <c r="D1970" s="116"/>
      <c r="E1970" s="116"/>
      <c r="F1970" s="116"/>
      <c r="G1970" s="116"/>
      <c r="H1970" s="116"/>
      <c r="I1970" s="116"/>
      <c r="J1970" s="116"/>
      <c r="K1970" s="207"/>
      <c r="L1970" s="116"/>
      <c r="M1970" s="116"/>
      <c r="N1970" s="116"/>
      <c r="O1970" s="116"/>
      <c r="P1970" s="116"/>
      <c r="Q1970" s="116"/>
      <c r="R1970" s="116"/>
      <c r="S1970" s="116"/>
      <c r="T1970" s="116"/>
      <c r="U1970" s="116"/>
      <c r="V1970" s="116"/>
      <c r="W1970" s="116"/>
      <c r="X1970" s="116"/>
      <c r="Y1970" s="116"/>
      <c r="Z1970" s="116"/>
    </row>
    <row r="1971" hidden="1">
      <c r="A1971" s="116"/>
      <c r="B1971" s="116"/>
      <c r="C1971" s="116"/>
      <c r="D1971" s="116"/>
      <c r="E1971" s="116"/>
      <c r="F1971" s="116"/>
      <c r="G1971" s="116"/>
      <c r="H1971" s="116"/>
      <c r="I1971" s="116"/>
      <c r="J1971" s="116"/>
      <c r="K1971" s="207"/>
      <c r="L1971" s="116"/>
      <c r="M1971" s="116"/>
      <c r="N1971" s="116"/>
      <c r="O1971" s="116"/>
      <c r="P1971" s="116"/>
      <c r="Q1971" s="116"/>
      <c r="R1971" s="116"/>
      <c r="S1971" s="116"/>
      <c r="T1971" s="116"/>
      <c r="U1971" s="116"/>
      <c r="V1971" s="116"/>
      <c r="W1971" s="116"/>
      <c r="X1971" s="116"/>
      <c r="Y1971" s="116"/>
      <c r="Z1971" s="116"/>
    </row>
    <row r="1972" hidden="1">
      <c r="A1972" s="116"/>
      <c r="B1972" s="116"/>
      <c r="C1972" s="116"/>
      <c r="D1972" s="116"/>
      <c r="E1972" s="116"/>
      <c r="F1972" s="116"/>
      <c r="G1972" s="116"/>
      <c r="H1972" s="116"/>
      <c r="I1972" s="116"/>
      <c r="J1972" s="116"/>
      <c r="K1972" s="207"/>
      <c r="L1972" s="116"/>
      <c r="M1972" s="116"/>
      <c r="N1972" s="116"/>
      <c r="O1972" s="116"/>
      <c r="P1972" s="116"/>
      <c r="Q1972" s="116"/>
      <c r="R1972" s="116"/>
      <c r="S1972" s="116"/>
      <c r="T1972" s="116"/>
      <c r="U1972" s="116"/>
      <c r="V1972" s="116"/>
      <c r="W1972" s="116"/>
      <c r="X1972" s="116"/>
      <c r="Y1972" s="116"/>
      <c r="Z1972" s="116"/>
    </row>
    <row r="1973" hidden="1">
      <c r="A1973" s="116"/>
      <c r="B1973" s="116"/>
      <c r="C1973" s="116"/>
      <c r="D1973" s="116"/>
      <c r="E1973" s="116"/>
      <c r="F1973" s="116"/>
      <c r="G1973" s="116"/>
      <c r="H1973" s="116"/>
      <c r="I1973" s="116"/>
      <c r="J1973" s="116"/>
      <c r="K1973" s="207"/>
      <c r="L1973" s="116"/>
      <c r="M1973" s="116"/>
      <c r="N1973" s="116"/>
      <c r="O1973" s="116"/>
      <c r="P1973" s="116"/>
      <c r="Q1973" s="116"/>
      <c r="R1973" s="116"/>
      <c r="S1973" s="116"/>
      <c r="T1973" s="116"/>
      <c r="U1973" s="116"/>
      <c r="V1973" s="116"/>
      <c r="W1973" s="116"/>
      <c r="X1973" s="116"/>
      <c r="Y1973" s="116"/>
      <c r="Z1973" s="116"/>
    </row>
    <row r="1974" hidden="1">
      <c r="A1974" s="116"/>
      <c r="B1974" s="116"/>
      <c r="C1974" s="116"/>
      <c r="D1974" s="116"/>
      <c r="E1974" s="116"/>
      <c r="F1974" s="116"/>
      <c r="G1974" s="116"/>
      <c r="H1974" s="116"/>
      <c r="I1974" s="116"/>
      <c r="J1974" s="116"/>
      <c r="K1974" s="207"/>
      <c r="L1974" s="116"/>
      <c r="M1974" s="116"/>
      <c r="N1974" s="116"/>
      <c r="O1974" s="116"/>
      <c r="P1974" s="116"/>
      <c r="Q1974" s="116"/>
      <c r="R1974" s="116"/>
      <c r="S1974" s="116"/>
      <c r="T1974" s="116"/>
      <c r="U1974" s="116"/>
      <c r="V1974" s="116"/>
      <c r="W1974" s="116"/>
      <c r="X1974" s="116"/>
      <c r="Y1974" s="116"/>
      <c r="Z1974" s="116"/>
    </row>
    <row r="1975" hidden="1">
      <c r="A1975" s="116"/>
      <c r="B1975" s="116"/>
      <c r="C1975" s="116"/>
      <c r="D1975" s="116"/>
      <c r="E1975" s="116"/>
      <c r="F1975" s="116"/>
      <c r="G1975" s="116"/>
      <c r="H1975" s="116"/>
      <c r="I1975" s="116"/>
      <c r="J1975" s="116"/>
      <c r="K1975" s="207"/>
      <c r="L1975" s="116"/>
      <c r="M1975" s="116"/>
      <c r="N1975" s="116"/>
      <c r="O1975" s="116"/>
      <c r="P1975" s="116"/>
      <c r="Q1975" s="116"/>
      <c r="R1975" s="116"/>
      <c r="S1975" s="116"/>
      <c r="T1975" s="116"/>
      <c r="U1975" s="116"/>
      <c r="V1975" s="116"/>
      <c r="W1975" s="116"/>
      <c r="X1975" s="116"/>
      <c r="Y1975" s="116"/>
      <c r="Z1975" s="116"/>
    </row>
    <row r="1976" hidden="1">
      <c r="A1976" s="116"/>
      <c r="B1976" s="116"/>
      <c r="C1976" s="116"/>
      <c r="D1976" s="116"/>
      <c r="E1976" s="116"/>
      <c r="F1976" s="116"/>
      <c r="G1976" s="116"/>
      <c r="H1976" s="116"/>
      <c r="I1976" s="116"/>
      <c r="J1976" s="116"/>
      <c r="K1976" s="207"/>
      <c r="L1976" s="116"/>
      <c r="M1976" s="116"/>
      <c r="N1976" s="116"/>
      <c r="O1976" s="116"/>
      <c r="P1976" s="116"/>
      <c r="Q1976" s="116"/>
      <c r="R1976" s="116"/>
      <c r="S1976" s="116"/>
      <c r="T1976" s="116"/>
      <c r="U1976" s="116"/>
      <c r="V1976" s="116"/>
      <c r="W1976" s="116"/>
      <c r="X1976" s="116"/>
      <c r="Y1976" s="116"/>
      <c r="Z1976" s="116"/>
    </row>
    <row r="1977" hidden="1">
      <c r="A1977" s="116"/>
      <c r="B1977" s="116"/>
      <c r="C1977" s="116"/>
      <c r="D1977" s="116"/>
      <c r="E1977" s="116"/>
      <c r="F1977" s="116"/>
      <c r="G1977" s="116"/>
      <c r="H1977" s="116"/>
      <c r="I1977" s="116"/>
      <c r="J1977" s="116"/>
      <c r="K1977" s="207"/>
      <c r="L1977" s="116"/>
      <c r="M1977" s="116"/>
      <c r="N1977" s="116"/>
      <c r="O1977" s="116"/>
      <c r="P1977" s="116"/>
      <c r="Q1977" s="116"/>
      <c r="R1977" s="116"/>
      <c r="S1977" s="116"/>
      <c r="T1977" s="116"/>
      <c r="U1977" s="116"/>
      <c r="V1977" s="116"/>
      <c r="W1977" s="116"/>
      <c r="X1977" s="116"/>
      <c r="Y1977" s="116"/>
      <c r="Z1977" s="116"/>
    </row>
    <row r="1978" hidden="1">
      <c r="A1978" s="116"/>
      <c r="B1978" s="116"/>
      <c r="C1978" s="116"/>
      <c r="D1978" s="116"/>
      <c r="E1978" s="116"/>
      <c r="F1978" s="116"/>
      <c r="G1978" s="116"/>
      <c r="H1978" s="116"/>
      <c r="I1978" s="116"/>
      <c r="J1978" s="116"/>
      <c r="K1978" s="207"/>
      <c r="L1978" s="116"/>
      <c r="M1978" s="116"/>
      <c r="N1978" s="116"/>
      <c r="O1978" s="116"/>
      <c r="P1978" s="116"/>
      <c r="Q1978" s="116"/>
      <c r="R1978" s="116"/>
      <c r="S1978" s="116"/>
      <c r="T1978" s="116"/>
      <c r="U1978" s="116"/>
      <c r="V1978" s="116"/>
      <c r="W1978" s="116"/>
      <c r="X1978" s="116"/>
      <c r="Y1978" s="116"/>
      <c r="Z1978" s="116"/>
    </row>
    <row r="1979" hidden="1">
      <c r="A1979" s="116"/>
      <c r="B1979" s="116"/>
      <c r="C1979" s="116"/>
      <c r="D1979" s="116"/>
      <c r="E1979" s="116"/>
      <c r="F1979" s="116"/>
      <c r="G1979" s="116"/>
      <c r="H1979" s="116"/>
      <c r="I1979" s="116"/>
      <c r="J1979" s="116"/>
      <c r="K1979" s="207"/>
      <c r="L1979" s="116"/>
      <c r="M1979" s="116"/>
      <c r="N1979" s="116"/>
      <c r="O1979" s="116"/>
      <c r="P1979" s="116"/>
      <c r="Q1979" s="116"/>
      <c r="R1979" s="116"/>
      <c r="S1979" s="116"/>
      <c r="T1979" s="116"/>
      <c r="U1979" s="116"/>
      <c r="V1979" s="116"/>
      <c r="W1979" s="116"/>
      <c r="X1979" s="116"/>
      <c r="Y1979" s="116"/>
      <c r="Z1979" s="116"/>
    </row>
    <row r="1980" hidden="1">
      <c r="A1980" s="116"/>
      <c r="B1980" s="116"/>
      <c r="C1980" s="116"/>
      <c r="D1980" s="116"/>
      <c r="E1980" s="116"/>
      <c r="F1980" s="116"/>
      <c r="G1980" s="116"/>
      <c r="H1980" s="116"/>
      <c r="I1980" s="116"/>
      <c r="J1980" s="116"/>
      <c r="K1980" s="207"/>
      <c r="L1980" s="116"/>
      <c r="M1980" s="116"/>
      <c r="N1980" s="116"/>
      <c r="O1980" s="116"/>
      <c r="P1980" s="116"/>
      <c r="Q1980" s="116"/>
      <c r="R1980" s="116"/>
      <c r="S1980" s="116"/>
      <c r="T1980" s="116"/>
      <c r="U1980" s="116"/>
      <c r="V1980" s="116"/>
      <c r="W1980" s="116"/>
      <c r="X1980" s="116"/>
      <c r="Y1980" s="116"/>
      <c r="Z1980" s="116"/>
    </row>
    <row r="1981" hidden="1">
      <c r="A1981" s="116"/>
      <c r="B1981" s="116"/>
      <c r="C1981" s="116"/>
      <c r="D1981" s="116"/>
      <c r="E1981" s="116"/>
      <c r="F1981" s="116"/>
      <c r="G1981" s="116"/>
      <c r="H1981" s="116"/>
      <c r="I1981" s="116"/>
      <c r="J1981" s="116"/>
      <c r="K1981" s="207"/>
      <c r="L1981" s="116"/>
      <c r="M1981" s="116"/>
      <c r="N1981" s="116"/>
      <c r="O1981" s="116"/>
      <c r="P1981" s="116"/>
      <c r="Q1981" s="116"/>
      <c r="R1981" s="116"/>
      <c r="S1981" s="116"/>
      <c r="T1981" s="116"/>
      <c r="U1981" s="116"/>
      <c r="V1981" s="116"/>
      <c r="W1981" s="116"/>
      <c r="X1981" s="116"/>
      <c r="Y1981" s="116"/>
      <c r="Z1981" s="116"/>
    </row>
    <row r="1982" hidden="1">
      <c r="A1982" s="116"/>
      <c r="B1982" s="116"/>
      <c r="C1982" s="116"/>
      <c r="D1982" s="116"/>
      <c r="E1982" s="116"/>
      <c r="F1982" s="116"/>
      <c r="G1982" s="116"/>
      <c r="H1982" s="116"/>
      <c r="I1982" s="116"/>
      <c r="J1982" s="116"/>
      <c r="K1982" s="207"/>
      <c r="L1982" s="116"/>
      <c r="M1982" s="116"/>
      <c r="N1982" s="116"/>
      <c r="O1982" s="116"/>
      <c r="P1982" s="116"/>
      <c r="Q1982" s="116"/>
      <c r="R1982" s="116"/>
      <c r="S1982" s="116"/>
      <c r="T1982" s="116"/>
      <c r="U1982" s="116"/>
      <c r="V1982" s="116"/>
      <c r="W1982" s="116"/>
      <c r="X1982" s="116"/>
      <c r="Y1982" s="116"/>
      <c r="Z1982" s="116"/>
    </row>
    <row r="1983" hidden="1">
      <c r="A1983" s="116"/>
      <c r="B1983" s="116"/>
      <c r="C1983" s="116"/>
      <c r="D1983" s="116"/>
      <c r="E1983" s="116"/>
      <c r="F1983" s="116"/>
      <c r="G1983" s="116"/>
      <c r="H1983" s="116"/>
      <c r="I1983" s="116"/>
      <c r="J1983" s="116"/>
      <c r="K1983" s="207"/>
      <c r="L1983" s="116"/>
      <c r="M1983" s="116"/>
      <c r="N1983" s="116"/>
      <c r="O1983" s="116"/>
      <c r="P1983" s="116"/>
      <c r="Q1983" s="116"/>
      <c r="R1983" s="116"/>
      <c r="S1983" s="116"/>
      <c r="T1983" s="116"/>
      <c r="U1983" s="116"/>
      <c r="V1983" s="116"/>
      <c r="W1983" s="116"/>
      <c r="X1983" s="116"/>
      <c r="Y1983" s="116"/>
      <c r="Z1983" s="116"/>
    </row>
    <row r="1984" hidden="1">
      <c r="A1984" s="116"/>
      <c r="B1984" s="116"/>
      <c r="C1984" s="116"/>
      <c r="D1984" s="116"/>
      <c r="E1984" s="116"/>
      <c r="F1984" s="116"/>
      <c r="G1984" s="116"/>
      <c r="H1984" s="116"/>
      <c r="I1984" s="116"/>
      <c r="J1984" s="116"/>
      <c r="K1984" s="207"/>
      <c r="L1984" s="116"/>
      <c r="M1984" s="116"/>
      <c r="N1984" s="116"/>
      <c r="O1984" s="116"/>
      <c r="P1984" s="116"/>
      <c r="Q1984" s="116"/>
      <c r="R1984" s="116"/>
      <c r="S1984" s="116"/>
      <c r="T1984" s="116"/>
      <c r="U1984" s="116"/>
      <c r="V1984" s="116"/>
      <c r="W1984" s="116"/>
      <c r="X1984" s="116"/>
      <c r="Y1984" s="116"/>
      <c r="Z1984" s="116"/>
    </row>
    <row r="1985" hidden="1">
      <c r="A1985" s="116"/>
      <c r="B1985" s="116"/>
      <c r="C1985" s="116"/>
      <c r="D1985" s="116"/>
      <c r="E1985" s="116"/>
      <c r="F1985" s="116"/>
      <c r="G1985" s="116"/>
      <c r="H1985" s="116"/>
      <c r="I1985" s="116"/>
      <c r="J1985" s="116"/>
      <c r="K1985" s="207"/>
      <c r="L1985" s="116"/>
      <c r="M1985" s="116"/>
      <c r="N1985" s="116"/>
      <c r="O1985" s="116"/>
      <c r="P1985" s="116"/>
      <c r="Q1985" s="116"/>
      <c r="R1985" s="116"/>
      <c r="S1985" s="116"/>
      <c r="T1985" s="116"/>
      <c r="U1985" s="116"/>
      <c r="V1985" s="116"/>
      <c r="W1985" s="116"/>
      <c r="X1985" s="116"/>
      <c r="Y1985" s="116"/>
      <c r="Z1985" s="116"/>
    </row>
    <row r="1986" hidden="1">
      <c r="A1986" s="116"/>
      <c r="B1986" s="116"/>
      <c r="C1986" s="116"/>
      <c r="D1986" s="116"/>
      <c r="E1986" s="116"/>
      <c r="F1986" s="116"/>
      <c r="G1986" s="116"/>
      <c r="H1986" s="116"/>
      <c r="I1986" s="116"/>
      <c r="J1986" s="116"/>
      <c r="K1986" s="207"/>
      <c r="L1986" s="116"/>
      <c r="M1986" s="116"/>
      <c r="N1986" s="116"/>
      <c r="O1986" s="116"/>
      <c r="P1986" s="116"/>
      <c r="Q1986" s="116"/>
      <c r="R1986" s="116"/>
      <c r="S1986" s="116"/>
      <c r="T1986" s="116"/>
      <c r="U1986" s="116"/>
      <c r="V1986" s="116"/>
      <c r="W1986" s="116"/>
      <c r="X1986" s="116"/>
      <c r="Y1986" s="116"/>
      <c r="Z1986" s="116"/>
    </row>
    <row r="1987" hidden="1">
      <c r="A1987" s="116"/>
      <c r="B1987" s="116"/>
      <c r="C1987" s="116"/>
      <c r="D1987" s="116"/>
      <c r="E1987" s="116"/>
      <c r="F1987" s="116"/>
      <c r="G1987" s="116"/>
      <c r="H1987" s="116"/>
      <c r="I1987" s="116"/>
      <c r="J1987" s="116"/>
      <c r="K1987" s="207"/>
      <c r="L1987" s="116"/>
      <c r="M1987" s="116"/>
      <c r="N1987" s="116"/>
      <c r="O1987" s="116"/>
      <c r="P1987" s="116"/>
      <c r="Q1987" s="116"/>
      <c r="R1987" s="116"/>
      <c r="S1987" s="116"/>
      <c r="T1987" s="116"/>
      <c r="U1987" s="116"/>
      <c r="V1987" s="116"/>
      <c r="W1987" s="116"/>
      <c r="X1987" s="116"/>
      <c r="Y1987" s="116"/>
      <c r="Z1987" s="116"/>
    </row>
    <row r="1988" hidden="1">
      <c r="A1988" s="116"/>
      <c r="B1988" s="116"/>
      <c r="C1988" s="116"/>
      <c r="D1988" s="116"/>
      <c r="E1988" s="116"/>
      <c r="F1988" s="116"/>
      <c r="G1988" s="116"/>
      <c r="H1988" s="116"/>
      <c r="I1988" s="116"/>
      <c r="J1988" s="116"/>
      <c r="K1988" s="207"/>
      <c r="L1988" s="116"/>
      <c r="M1988" s="116"/>
      <c r="N1988" s="116"/>
      <c r="O1988" s="116"/>
      <c r="P1988" s="116"/>
      <c r="Q1988" s="116"/>
      <c r="R1988" s="116"/>
      <c r="S1988" s="116"/>
      <c r="T1988" s="116"/>
      <c r="U1988" s="116"/>
      <c r="V1988" s="116"/>
      <c r="W1988" s="116"/>
      <c r="X1988" s="116"/>
      <c r="Y1988" s="116"/>
      <c r="Z1988" s="116"/>
    </row>
    <row r="1989" hidden="1">
      <c r="A1989" s="116"/>
      <c r="B1989" s="116"/>
      <c r="C1989" s="116"/>
      <c r="D1989" s="116"/>
      <c r="E1989" s="116"/>
      <c r="F1989" s="116"/>
      <c r="G1989" s="116"/>
      <c r="H1989" s="116"/>
      <c r="I1989" s="116"/>
      <c r="J1989" s="116"/>
      <c r="K1989" s="207"/>
      <c r="L1989" s="116"/>
      <c r="M1989" s="116"/>
      <c r="N1989" s="116"/>
      <c r="O1989" s="116"/>
      <c r="P1989" s="116"/>
      <c r="Q1989" s="116"/>
      <c r="R1989" s="116"/>
      <c r="S1989" s="116"/>
      <c r="T1989" s="116"/>
      <c r="U1989" s="116"/>
      <c r="V1989" s="116"/>
      <c r="W1989" s="116"/>
      <c r="X1989" s="116"/>
      <c r="Y1989" s="116"/>
      <c r="Z1989" s="116"/>
    </row>
    <row r="1990" hidden="1">
      <c r="A1990" s="116"/>
      <c r="B1990" s="116"/>
      <c r="C1990" s="116"/>
      <c r="D1990" s="116"/>
      <c r="E1990" s="116"/>
      <c r="F1990" s="116"/>
      <c r="G1990" s="116"/>
      <c r="H1990" s="116"/>
      <c r="I1990" s="116"/>
      <c r="J1990" s="116"/>
      <c r="K1990" s="207"/>
      <c r="L1990" s="116"/>
      <c r="M1990" s="116"/>
      <c r="N1990" s="116"/>
      <c r="O1990" s="116"/>
      <c r="P1990" s="116"/>
      <c r="Q1990" s="116"/>
      <c r="R1990" s="116"/>
      <c r="S1990" s="116"/>
      <c r="T1990" s="116"/>
      <c r="U1990" s="116"/>
      <c r="V1990" s="116"/>
      <c r="W1990" s="116"/>
      <c r="X1990" s="116"/>
      <c r="Y1990" s="116"/>
      <c r="Z1990" s="116"/>
    </row>
    <row r="1991" hidden="1">
      <c r="A1991" s="116"/>
      <c r="B1991" s="116"/>
      <c r="C1991" s="116"/>
      <c r="D1991" s="116"/>
      <c r="E1991" s="116"/>
      <c r="F1991" s="116"/>
      <c r="G1991" s="116"/>
      <c r="H1991" s="116"/>
      <c r="I1991" s="116"/>
      <c r="J1991" s="116"/>
      <c r="K1991" s="207"/>
      <c r="L1991" s="116"/>
      <c r="M1991" s="116"/>
      <c r="N1991" s="116"/>
      <c r="O1991" s="116"/>
      <c r="P1991" s="116"/>
      <c r="Q1991" s="116"/>
      <c r="R1991" s="116"/>
      <c r="S1991" s="116"/>
      <c r="T1991" s="116"/>
      <c r="U1991" s="116"/>
      <c r="V1991" s="116"/>
      <c r="W1991" s="116"/>
      <c r="X1991" s="116"/>
      <c r="Y1991" s="116"/>
      <c r="Z1991" s="116"/>
    </row>
    <row r="1992" hidden="1">
      <c r="A1992" s="116"/>
      <c r="B1992" s="116"/>
      <c r="C1992" s="116"/>
      <c r="D1992" s="116"/>
      <c r="E1992" s="116"/>
      <c r="F1992" s="116"/>
      <c r="G1992" s="116"/>
      <c r="H1992" s="116"/>
      <c r="I1992" s="116"/>
      <c r="J1992" s="116"/>
      <c r="K1992" s="207"/>
      <c r="L1992" s="116"/>
      <c r="M1992" s="116"/>
      <c r="N1992" s="116"/>
      <c r="O1992" s="116"/>
      <c r="P1992" s="116"/>
      <c r="Q1992" s="116"/>
      <c r="R1992" s="116"/>
      <c r="S1992" s="116"/>
      <c r="T1992" s="116"/>
      <c r="U1992" s="116"/>
      <c r="V1992" s="116"/>
      <c r="W1992" s="116"/>
      <c r="X1992" s="116"/>
      <c r="Y1992" s="116"/>
      <c r="Z1992" s="116"/>
    </row>
    <row r="1993" hidden="1">
      <c r="A1993" s="116"/>
      <c r="B1993" s="116"/>
      <c r="C1993" s="116"/>
      <c r="D1993" s="116"/>
      <c r="E1993" s="116"/>
      <c r="F1993" s="116"/>
      <c r="G1993" s="116"/>
      <c r="H1993" s="116"/>
      <c r="I1993" s="116"/>
      <c r="J1993" s="116"/>
      <c r="K1993" s="207"/>
      <c r="L1993" s="116"/>
      <c r="M1993" s="116"/>
      <c r="N1993" s="116"/>
      <c r="O1993" s="116"/>
      <c r="P1993" s="116"/>
      <c r="Q1993" s="116"/>
      <c r="R1993" s="116"/>
      <c r="S1993" s="116"/>
      <c r="T1993" s="116"/>
      <c r="U1993" s="116"/>
      <c r="V1993" s="116"/>
      <c r="W1993" s="116"/>
      <c r="X1993" s="116"/>
      <c r="Y1993" s="116"/>
      <c r="Z1993" s="116"/>
    </row>
    <row r="1994" hidden="1">
      <c r="A1994" s="116"/>
      <c r="B1994" s="116"/>
      <c r="C1994" s="116"/>
      <c r="D1994" s="116"/>
      <c r="E1994" s="116"/>
      <c r="F1994" s="116"/>
      <c r="G1994" s="116"/>
      <c r="H1994" s="116"/>
      <c r="I1994" s="116"/>
      <c r="J1994" s="116"/>
      <c r="K1994" s="207"/>
      <c r="L1994" s="116"/>
      <c r="M1994" s="116"/>
      <c r="N1994" s="116"/>
      <c r="O1994" s="116"/>
      <c r="P1994" s="116"/>
      <c r="Q1994" s="116"/>
      <c r="R1994" s="116"/>
      <c r="S1994" s="116"/>
      <c r="T1994" s="116"/>
      <c r="U1994" s="116"/>
      <c r="V1994" s="116"/>
      <c r="W1994" s="116"/>
      <c r="X1994" s="116"/>
      <c r="Y1994" s="116"/>
      <c r="Z1994" s="116"/>
    </row>
    <row r="1995" hidden="1">
      <c r="A1995" s="116"/>
      <c r="B1995" s="116"/>
      <c r="C1995" s="116"/>
      <c r="D1995" s="116"/>
      <c r="E1995" s="116"/>
      <c r="F1995" s="116"/>
      <c r="G1995" s="116"/>
      <c r="H1995" s="116"/>
      <c r="I1995" s="116"/>
      <c r="J1995" s="116"/>
      <c r="K1995" s="207"/>
      <c r="L1995" s="116"/>
      <c r="M1995" s="116"/>
      <c r="N1995" s="116"/>
      <c r="O1995" s="116"/>
      <c r="P1995" s="116"/>
      <c r="Q1995" s="116"/>
      <c r="R1995" s="116"/>
      <c r="S1995" s="116"/>
      <c r="T1995" s="116"/>
      <c r="U1995" s="116"/>
      <c r="V1995" s="116"/>
      <c r="W1995" s="116"/>
      <c r="X1995" s="116"/>
      <c r="Y1995" s="116"/>
      <c r="Z1995" s="116"/>
    </row>
    <row r="1996" hidden="1">
      <c r="A1996" s="116"/>
      <c r="B1996" s="116"/>
      <c r="C1996" s="116"/>
      <c r="D1996" s="116"/>
      <c r="E1996" s="116"/>
      <c r="F1996" s="116"/>
      <c r="G1996" s="116"/>
      <c r="H1996" s="116"/>
      <c r="I1996" s="116"/>
      <c r="J1996" s="116"/>
      <c r="K1996" s="207"/>
      <c r="L1996" s="116"/>
      <c r="M1996" s="116"/>
      <c r="N1996" s="116"/>
      <c r="O1996" s="116"/>
      <c r="P1996" s="116"/>
      <c r="Q1996" s="116"/>
      <c r="R1996" s="116"/>
      <c r="S1996" s="116"/>
      <c r="T1996" s="116"/>
      <c r="U1996" s="116"/>
      <c r="V1996" s="116"/>
      <c r="W1996" s="116"/>
      <c r="X1996" s="116"/>
      <c r="Y1996" s="116"/>
      <c r="Z1996" s="116"/>
    </row>
    <row r="1997" hidden="1">
      <c r="A1997" s="116"/>
      <c r="B1997" s="116"/>
      <c r="C1997" s="116"/>
      <c r="D1997" s="116"/>
      <c r="E1997" s="116"/>
      <c r="F1997" s="116"/>
      <c r="G1997" s="116"/>
      <c r="H1997" s="116"/>
      <c r="I1997" s="116"/>
      <c r="J1997" s="116"/>
      <c r="K1997" s="207"/>
      <c r="L1997" s="116"/>
      <c r="M1997" s="116"/>
      <c r="N1997" s="116"/>
      <c r="O1997" s="116"/>
      <c r="P1997" s="116"/>
      <c r="Q1997" s="116"/>
      <c r="R1997" s="116"/>
      <c r="S1997" s="116"/>
      <c r="T1997" s="116"/>
      <c r="U1997" s="116"/>
      <c r="V1997" s="116"/>
      <c r="W1997" s="116"/>
      <c r="X1997" s="116"/>
      <c r="Y1997" s="116"/>
      <c r="Z1997" s="116"/>
    </row>
    <row r="1998" hidden="1">
      <c r="A1998" s="116"/>
      <c r="B1998" s="116"/>
      <c r="C1998" s="116"/>
      <c r="D1998" s="116"/>
      <c r="E1998" s="116"/>
      <c r="F1998" s="116"/>
      <c r="G1998" s="116"/>
      <c r="H1998" s="116"/>
      <c r="I1998" s="116"/>
      <c r="J1998" s="116"/>
      <c r="K1998" s="207"/>
      <c r="L1998" s="116"/>
      <c r="M1998" s="116"/>
      <c r="N1998" s="116"/>
      <c r="O1998" s="116"/>
      <c r="P1998" s="116"/>
      <c r="Q1998" s="116"/>
      <c r="R1998" s="116"/>
      <c r="S1998" s="116"/>
      <c r="T1998" s="116"/>
      <c r="U1998" s="116"/>
      <c r="V1998" s="116"/>
      <c r="W1998" s="116"/>
      <c r="X1998" s="116"/>
      <c r="Y1998" s="116"/>
      <c r="Z1998" s="116"/>
    </row>
    <row r="1999" hidden="1">
      <c r="A1999" s="116"/>
      <c r="B1999" s="116"/>
      <c r="C1999" s="116"/>
      <c r="D1999" s="116"/>
      <c r="E1999" s="116"/>
      <c r="F1999" s="116"/>
      <c r="G1999" s="116"/>
      <c r="H1999" s="116"/>
      <c r="I1999" s="116"/>
      <c r="J1999" s="116"/>
      <c r="K1999" s="207"/>
      <c r="L1999" s="116"/>
      <c r="M1999" s="116"/>
      <c r="N1999" s="116"/>
      <c r="O1999" s="116"/>
      <c r="P1999" s="116"/>
      <c r="Q1999" s="116"/>
      <c r="R1999" s="116"/>
      <c r="S1999" s="116"/>
      <c r="T1999" s="116"/>
      <c r="U1999" s="116"/>
      <c r="V1999" s="116"/>
      <c r="W1999" s="116"/>
      <c r="X1999" s="116"/>
      <c r="Y1999" s="116"/>
      <c r="Z1999" s="116"/>
    </row>
    <row r="2000" hidden="1">
      <c r="A2000" s="116"/>
      <c r="B2000" s="116"/>
      <c r="C2000" s="116"/>
      <c r="D2000" s="116"/>
      <c r="E2000" s="116"/>
      <c r="F2000" s="116"/>
      <c r="G2000" s="116"/>
      <c r="H2000" s="116"/>
      <c r="I2000" s="116"/>
      <c r="J2000" s="116"/>
      <c r="K2000" s="207"/>
      <c r="L2000" s="116"/>
      <c r="M2000" s="116"/>
      <c r="N2000" s="116"/>
      <c r="O2000" s="116"/>
      <c r="P2000" s="116"/>
      <c r="Q2000" s="116"/>
      <c r="R2000" s="116"/>
      <c r="S2000" s="116"/>
      <c r="T2000" s="116"/>
      <c r="U2000" s="116"/>
      <c r="V2000" s="116"/>
      <c r="W2000" s="116"/>
      <c r="X2000" s="116"/>
      <c r="Y2000" s="116"/>
      <c r="Z2000" s="116"/>
    </row>
    <row r="2001" hidden="1">
      <c r="A2001" s="116"/>
      <c r="B2001" s="116"/>
      <c r="C2001" s="116"/>
      <c r="D2001" s="116"/>
      <c r="E2001" s="116"/>
      <c r="F2001" s="116"/>
      <c r="G2001" s="116"/>
      <c r="H2001" s="116"/>
      <c r="I2001" s="116"/>
      <c r="J2001" s="116"/>
      <c r="K2001" s="207"/>
      <c r="L2001" s="116"/>
      <c r="M2001" s="116"/>
      <c r="N2001" s="116"/>
      <c r="O2001" s="116"/>
      <c r="P2001" s="116"/>
      <c r="Q2001" s="116"/>
      <c r="R2001" s="116"/>
      <c r="S2001" s="116"/>
      <c r="T2001" s="116"/>
      <c r="U2001" s="116"/>
      <c r="V2001" s="116"/>
      <c r="W2001" s="116"/>
      <c r="X2001" s="116"/>
      <c r="Y2001" s="116"/>
      <c r="Z2001" s="116"/>
    </row>
    <row r="2002" hidden="1">
      <c r="A2002" s="116"/>
      <c r="B2002" s="116"/>
      <c r="C2002" s="116"/>
      <c r="D2002" s="116"/>
      <c r="E2002" s="116"/>
      <c r="F2002" s="116"/>
      <c r="G2002" s="116"/>
      <c r="H2002" s="116"/>
      <c r="I2002" s="116"/>
      <c r="J2002" s="116"/>
      <c r="K2002" s="207"/>
      <c r="L2002" s="116"/>
      <c r="M2002" s="116"/>
      <c r="N2002" s="116"/>
      <c r="O2002" s="116"/>
      <c r="P2002" s="116"/>
      <c r="Q2002" s="116"/>
      <c r="R2002" s="116"/>
      <c r="S2002" s="116"/>
      <c r="T2002" s="116"/>
      <c r="U2002" s="116"/>
      <c r="V2002" s="116"/>
      <c r="W2002" s="116"/>
      <c r="X2002" s="116"/>
      <c r="Y2002" s="116"/>
      <c r="Z2002" s="116"/>
    </row>
    <row r="2003" hidden="1">
      <c r="A2003" s="116"/>
      <c r="B2003" s="116"/>
      <c r="C2003" s="116"/>
      <c r="D2003" s="116"/>
      <c r="E2003" s="116"/>
      <c r="F2003" s="116"/>
      <c r="G2003" s="116"/>
      <c r="H2003" s="116"/>
      <c r="I2003" s="116"/>
      <c r="J2003" s="116"/>
      <c r="K2003" s="207"/>
      <c r="L2003" s="116"/>
      <c r="M2003" s="116"/>
      <c r="N2003" s="116"/>
      <c r="O2003" s="116"/>
      <c r="P2003" s="116"/>
      <c r="Q2003" s="116"/>
      <c r="R2003" s="116"/>
      <c r="S2003" s="116"/>
      <c r="T2003" s="116"/>
      <c r="U2003" s="116"/>
      <c r="V2003" s="116"/>
      <c r="W2003" s="116"/>
      <c r="X2003" s="116"/>
      <c r="Y2003" s="116"/>
      <c r="Z2003" s="116"/>
    </row>
    <row r="2004" hidden="1">
      <c r="A2004" s="116"/>
      <c r="B2004" s="116"/>
      <c r="C2004" s="116"/>
      <c r="D2004" s="116"/>
      <c r="E2004" s="116"/>
      <c r="F2004" s="116"/>
      <c r="G2004" s="116"/>
      <c r="H2004" s="116"/>
      <c r="I2004" s="116"/>
      <c r="J2004" s="116"/>
      <c r="K2004" s="207"/>
      <c r="L2004" s="116"/>
      <c r="M2004" s="116"/>
      <c r="N2004" s="116"/>
      <c r="O2004" s="116"/>
      <c r="P2004" s="116"/>
      <c r="Q2004" s="116"/>
      <c r="R2004" s="116"/>
      <c r="S2004" s="116"/>
      <c r="T2004" s="116"/>
      <c r="U2004" s="116"/>
      <c r="V2004" s="116"/>
      <c r="W2004" s="116"/>
      <c r="X2004" s="116"/>
      <c r="Y2004" s="116"/>
      <c r="Z2004" s="116"/>
    </row>
    <row r="2005" hidden="1">
      <c r="A2005" s="116"/>
      <c r="B2005" s="116"/>
      <c r="C2005" s="116"/>
      <c r="D2005" s="116"/>
      <c r="E2005" s="116"/>
      <c r="F2005" s="116"/>
      <c r="G2005" s="116"/>
      <c r="H2005" s="116"/>
      <c r="I2005" s="116"/>
      <c r="J2005" s="116"/>
      <c r="K2005" s="207"/>
      <c r="L2005" s="116"/>
      <c r="M2005" s="116"/>
      <c r="N2005" s="116"/>
      <c r="O2005" s="116"/>
      <c r="P2005" s="116"/>
      <c r="Q2005" s="116"/>
      <c r="R2005" s="116"/>
      <c r="S2005" s="116"/>
      <c r="T2005" s="116"/>
      <c r="U2005" s="116"/>
      <c r="V2005" s="116"/>
      <c r="W2005" s="116"/>
      <c r="X2005" s="116"/>
      <c r="Y2005" s="116"/>
      <c r="Z2005" s="116"/>
    </row>
    <row r="2006" hidden="1">
      <c r="A2006" s="116"/>
      <c r="B2006" s="116"/>
      <c r="C2006" s="116"/>
      <c r="D2006" s="116"/>
      <c r="E2006" s="116"/>
      <c r="F2006" s="116"/>
      <c r="G2006" s="116"/>
      <c r="H2006" s="116"/>
      <c r="I2006" s="116"/>
      <c r="J2006" s="116"/>
      <c r="K2006" s="207"/>
      <c r="L2006" s="116"/>
      <c r="M2006" s="116"/>
      <c r="N2006" s="116"/>
      <c r="O2006" s="116"/>
      <c r="P2006" s="116"/>
      <c r="Q2006" s="116"/>
      <c r="R2006" s="116"/>
      <c r="S2006" s="116"/>
      <c r="T2006" s="116"/>
      <c r="U2006" s="116"/>
      <c r="V2006" s="116"/>
      <c r="W2006" s="116"/>
      <c r="X2006" s="116"/>
      <c r="Y2006" s="116"/>
      <c r="Z2006" s="116"/>
    </row>
    <row r="2007" hidden="1">
      <c r="A2007" s="116"/>
      <c r="B2007" s="116"/>
      <c r="C2007" s="116"/>
      <c r="D2007" s="116"/>
      <c r="E2007" s="116"/>
      <c r="F2007" s="116"/>
      <c r="G2007" s="116"/>
      <c r="H2007" s="116"/>
      <c r="I2007" s="116"/>
      <c r="J2007" s="116"/>
      <c r="K2007" s="207"/>
      <c r="L2007" s="116"/>
      <c r="M2007" s="116"/>
      <c r="N2007" s="116"/>
      <c r="O2007" s="116"/>
      <c r="P2007" s="116"/>
      <c r="Q2007" s="116"/>
      <c r="R2007" s="116"/>
      <c r="S2007" s="116"/>
      <c r="T2007" s="116"/>
      <c r="U2007" s="116"/>
      <c r="V2007" s="116"/>
      <c r="W2007" s="116"/>
      <c r="X2007" s="116"/>
      <c r="Y2007" s="116"/>
      <c r="Z2007" s="116"/>
    </row>
    <row r="2008" hidden="1">
      <c r="A2008" s="116"/>
      <c r="B2008" s="116"/>
      <c r="C2008" s="116"/>
      <c r="D2008" s="116"/>
      <c r="E2008" s="116"/>
      <c r="F2008" s="116"/>
      <c r="G2008" s="116"/>
      <c r="H2008" s="116"/>
      <c r="I2008" s="116"/>
      <c r="J2008" s="116"/>
      <c r="K2008" s="207"/>
      <c r="L2008" s="116"/>
      <c r="M2008" s="116"/>
      <c r="N2008" s="116"/>
      <c r="O2008" s="116"/>
      <c r="P2008" s="116"/>
      <c r="Q2008" s="116"/>
      <c r="R2008" s="116"/>
      <c r="S2008" s="116"/>
      <c r="T2008" s="116"/>
      <c r="U2008" s="116"/>
      <c r="V2008" s="116"/>
      <c r="W2008" s="116"/>
      <c r="X2008" s="116"/>
      <c r="Y2008" s="116"/>
      <c r="Z2008" s="116"/>
    </row>
    <row r="2009" hidden="1">
      <c r="A2009" s="116"/>
      <c r="B2009" s="116"/>
      <c r="C2009" s="116"/>
      <c r="D2009" s="116"/>
      <c r="E2009" s="116"/>
      <c r="F2009" s="116"/>
      <c r="G2009" s="116"/>
      <c r="H2009" s="116"/>
      <c r="I2009" s="116"/>
      <c r="J2009" s="116"/>
      <c r="K2009" s="207"/>
      <c r="L2009" s="116"/>
      <c r="M2009" s="116"/>
      <c r="N2009" s="116"/>
      <c r="O2009" s="116"/>
      <c r="P2009" s="116"/>
      <c r="Q2009" s="116"/>
      <c r="R2009" s="116"/>
      <c r="S2009" s="116"/>
      <c r="T2009" s="116"/>
      <c r="U2009" s="116"/>
      <c r="V2009" s="116"/>
      <c r="W2009" s="116"/>
      <c r="X2009" s="116"/>
      <c r="Y2009" s="116"/>
      <c r="Z2009" s="116"/>
    </row>
    <row r="2010" hidden="1">
      <c r="A2010" s="116"/>
      <c r="B2010" s="116"/>
      <c r="C2010" s="116"/>
      <c r="D2010" s="116"/>
      <c r="E2010" s="116"/>
      <c r="F2010" s="116"/>
      <c r="G2010" s="116"/>
      <c r="H2010" s="116"/>
      <c r="I2010" s="116"/>
      <c r="J2010" s="116"/>
      <c r="K2010" s="207"/>
      <c r="L2010" s="116"/>
      <c r="M2010" s="116"/>
      <c r="N2010" s="116"/>
      <c r="O2010" s="116"/>
      <c r="P2010" s="116"/>
      <c r="Q2010" s="116"/>
      <c r="R2010" s="116"/>
      <c r="S2010" s="116"/>
      <c r="T2010" s="116"/>
      <c r="U2010" s="116"/>
      <c r="V2010" s="116"/>
      <c r="W2010" s="116"/>
      <c r="X2010" s="116"/>
      <c r="Y2010" s="116"/>
      <c r="Z2010" s="116"/>
    </row>
    <row r="2011" hidden="1">
      <c r="A2011" s="116"/>
      <c r="B2011" s="116"/>
      <c r="C2011" s="116"/>
      <c r="D2011" s="116"/>
      <c r="E2011" s="116"/>
      <c r="F2011" s="116"/>
      <c r="G2011" s="116"/>
      <c r="H2011" s="116"/>
      <c r="I2011" s="116"/>
      <c r="J2011" s="116"/>
      <c r="K2011" s="207"/>
      <c r="L2011" s="116"/>
      <c r="M2011" s="116"/>
      <c r="N2011" s="116"/>
      <c r="O2011" s="116"/>
      <c r="P2011" s="116"/>
      <c r="Q2011" s="116"/>
      <c r="R2011" s="116"/>
      <c r="S2011" s="116"/>
      <c r="T2011" s="116"/>
      <c r="U2011" s="116"/>
      <c r="V2011" s="116"/>
      <c r="W2011" s="116"/>
      <c r="X2011" s="116"/>
      <c r="Y2011" s="116"/>
      <c r="Z2011" s="116"/>
    </row>
    <row r="2012" hidden="1">
      <c r="A2012" s="116"/>
      <c r="B2012" s="116"/>
      <c r="C2012" s="116"/>
      <c r="D2012" s="116"/>
      <c r="E2012" s="116"/>
      <c r="F2012" s="116"/>
      <c r="G2012" s="116"/>
      <c r="H2012" s="116"/>
      <c r="I2012" s="116"/>
      <c r="J2012" s="116"/>
      <c r="K2012" s="207"/>
      <c r="L2012" s="116"/>
      <c r="M2012" s="116"/>
      <c r="N2012" s="116"/>
      <c r="O2012" s="116"/>
      <c r="P2012" s="116"/>
      <c r="Q2012" s="116"/>
      <c r="R2012" s="116"/>
      <c r="S2012" s="116"/>
      <c r="T2012" s="116"/>
      <c r="U2012" s="116"/>
      <c r="V2012" s="116"/>
      <c r="W2012" s="116"/>
      <c r="X2012" s="116"/>
      <c r="Y2012" s="116"/>
      <c r="Z2012" s="116"/>
    </row>
    <row r="2013" hidden="1">
      <c r="A2013" s="116"/>
      <c r="B2013" s="116"/>
      <c r="C2013" s="116"/>
      <c r="D2013" s="116"/>
      <c r="E2013" s="116"/>
      <c r="F2013" s="116"/>
      <c r="G2013" s="116"/>
      <c r="H2013" s="116"/>
      <c r="I2013" s="116"/>
      <c r="J2013" s="116"/>
      <c r="K2013" s="207"/>
      <c r="L2013" s="116"/>
      <c r="M2013" s="116"/>
      <c r="N2013" s="116"/>
      <c r="O2013" s="116"/>
      <c r="P2013" s="116"/>
      <c r="Q2013" s="116"/>
      <c r="R2013" s="116"/>
      <c r="S2013" s="116"/>
      <c r="T2013" s="116"/>
      <c r="U2013" s="116"/>
      <c r="V2013" s="116"/>
      <c r="W2013" s="116"/>
      <c r="X2013" s="116"/>
      <c r="Y2013" s="116"/>
      <c r="Z2013" s="116"/>
    </row>
    <row r="2014" hidden="1">
      <c r="A2014" s="116"/>
      <c r="B2014" s="116"/>
      <c r="C2014" s="116"/>
      <c r="D2014" s="116"/>
      <c r="E2014" s="116"/>
      <c r="F2014" s="116"/>
      <c r="G2014" s="116"/>
      <c r="H2014" s="116"/>
      <c r="I2014" s="116"/>
      <c r="J2014" s="116"/>
      <c r="K2014" s="207"/>
      <c r="L2014" s="116"/>
      <c r="M2014" s="116"/>
      <c r="N2014" s="116"/>
      <c r="O2014" s="116"/>
      <c r="P2014" s="116"/>
      <c r="Q2014" s="116"/>
      <c r="R2014" s="116"/>
      <c r="S2014" s="116"/>
      <c r="T2014" s="116"/>
      <c r="U2014" s="116"/>
      <c r="V2014" s="116"/>
      <c r="W2014" s="116"/>
      <c r="X2014" s="116"/>
      <c r="Y2014" s="116"/>
      <c r="Z2014" s="116"/>
    </row>
    <row r="2015" hidden="1">
      <c r="A2015" s="116"/>
      <c r="B2015" s="116"/>
      <c r="C2015" s="116"/>
      <c r="D2015" s="116"/>
      <c r="E2015" s="116"/>
      <c r="F2015" s="116"/>
      <c r="G2015" s="116"/>
      <c r="H2015" s="116"/>
      <c r="I2015" s="116"/>
      <c r="J2015" s="116"/>
      <c r="K2015" s="207"/>
      <c r="L2015" s="116"/>
      <c r="M2015" s="116"/>
      <c r="N2015" s="116"/>
      <c r="O2015" s="116"/>
      <c r="P2015" s="116"/>
      <c r="Q2015" s="116"/>
      <c r="R2015" s="116"/>
      <c r="S2015" s="116"/>
      <c r="T2015" s="116"/>
      <c r="U2015" s="116"/>
      <c r="V2015" s="116"/>
      <c r="W2015" s="116"/>
      <c r="X2015" s="116"/>
      <c r="Y2015" s="116"/>
      <c r="Z2015" s="116"/>
    </row>
    <row r="2016" hidden="1">
      <c r="A2016" s="116"/>
      <c r="B2016" s="116"/>
      <c r="C2016" s="116"/>
      <c r="D2016" s="116"/>
      <c r="E2016" s="116"/>
      <c r="F2016" s="116"/>
      <c r="G2016" s="116"/>
      <c r="H2016" s="116"/>
      <c r="I2016" s="116"/>
      <c r="J2016" s="116"/>
      <c r="K2016" s="207"/>
      <c r="L2016" s="116"/>
      <c r="M2016" s="116"/>
      <c r="N2016" s="116"/>
      <c r="O2016" s="116"/>
      <c r="P2016" s="116"/>
      <c r="Q2016" s="116"/>
      <c r="R2016" s="116"/>
      <c r="S2016" s="116"/>
      <c r="T2016" s="116"/>
      <c r="U2016" s="116"/>
      <c r="V2016" s="116"/>
      <c r="W2016" s="116"/>
      <c r="X2016" s="116"/>
      <c r="Y2016" s="116"/>
      <c r="Z2016" s="116"/>
    </row>
    <row r="2017" hidden="1">
      <c r="A2017" s="116"/>
      <c r="B2017" s="116"/>
      <c r="C2017" s="116"/>
      <c r="D2017" s="116"/>
      <c r="E2017" s="116"/>
      <c r="F2017" s="116"/>
      <c r="G2017" s="116"/>
      <c r="H2017" s="116"/>
      <c r="I2017" s="116"/>
      <c r="J2017" s="116"/>
      <c r="K2017" s="207"/>
      <c r="L2017" s="116"/>
      <c r="M2017" s="116"/>
      <c r="N2017" s="116"/>
      <c r="O2017" s="116"/>
      <c r="P2017" s="116"/>
      <c r="Q2017" s="116"/>
      <c r="R2017" s="116"/>
      <c r="S2017" s="116"/>
      <c r="T2017" s="116"/>
      <c r="U2017" s="116"/>
      <c r="V2017" s="116"/>
      <c r="W2017" s="116"/>
      <c r="X2017" s="116"/>
      <c r="Y2017" s="116"/>
      <c r="Z2017" s="116"/>
    </row>
    <row r="2018" hidden="1">
      <c r="A2018" s="116"/>
      <c r="B2018" s="116"/>
      <c r="C2018" s="116"/>
      <c r="D2018" s="116"/>
      <c r="E2018" s="116"/>
      <c r="F2018" s="116"/>
      <c r="G2018" s="116"/>
      <c r="H2018" s="116"/>
      <c r="I2018" s="116"/>
      <c r="J2018" s="116"/>
      <c r="K2018" s="207"/>
      <c r="L2018" s="116"/>
      <c r="M2018" s="116"/>
      <c r="N2018" s="116"/>
      <c r="O2018" s="116"/>
      <c r="P2018" s="116"/>
      <c r="Q2018" s="116"/>
      <c r="R2018" s="116"/>
      <c r="S2018" s="116"/>
      <c r="T2018" s="116"/>
      <c r="U2018" s="116"/>
      <c r="V2018" s="116"/>
      <c r="W2018" s="116"/>
      <c r="X2018" s="116"/>
      <c r="Y2018" s="116"/>
      <c r="Z2018" s="116"/>
    </row>
    <row r="2019" hidden="1">
      <c r="A2019" s="116"/>
      <c r="B2019" s="116"/>
      <c r="C2019" s="116"/>
      <c r="D2019" s="116"/>
      <c r="E2019" s="116"/>
      <c r="F2019" s="116"/>
      <c r="G2019" s="116"/>
      <c r="H2019" s="116"/>
      <c r="I2019" s="116"/>
      <c r="J2019" s="116"/>
      <c r="K2019" s="207"/>
      <c r="L2019" s="116"/>
      <c r="M2019" s="116"/>
      <c r="N2019" s="116"/>
      <c r="O2019" s="116"/>
      <c r="P2019" s="116"/>
      <c r="Q2019" s="116"/>
      <c r="R2019" s="116"/>
      <c r="S2019" s="116"/>
      <c r="T2019" s="116"/>
      <c r="U2019" s="116"/>
      <c r="V2019" s="116"/>
      <c r="W2019" s="116"/>
      <c r="X2019" s="116"/>
      <c r="Y2019" s="116"/>
      <c r="Z2019" s="116"/>
    </row>
    <row r="2020" hidden="1">
      <c r="A2020" s="116"/>
      <c r="B2020" s="116"/>
      <c r="C2020" s="116"/>
      <c r="D2020" s="116"/>
      <c r="E2020" s="116"/>
      <c r="F2020" s="116"/>
      <c r="G2020" s="116"/>
      <c r="H2020" s="116"/>
      <c r="I2020" s="116"/>
      <c r="J2020" s="116"/>
      <c r="K2020" s="207"/>
      <c r="L2020" s="116"/>
      <c r="M2020" s="116"/>
      <c r="N2020" s="116"/>
      <c r="O2020" s="116"/>
      <c r="P2020" s="116"/>
      <c r="Q2020" s="116"/>
      <c r="R2020" s="116"/>
      <c r="S2020" s="116"/>
      <c r="T2020" s="116"/>
      <c r="U2020" s="116"/>
      <c r="V2020" s="116"/>
      <c r="W2020" s="116"/>
      <c r="X2020" s="116"/>
      <c r="Y2020" s="116"/>
      <c r="Z2020" s="116"/>
    </row>
    <row r="2021" hidden="1">
      <c r="A2021" s="116"/>
      <c r="B2021" s="116"/>
      <c r="C2021" s="116"/>
      <c r="D2021" s="116"/>
      <c r="E2021" s="116"/>
      <c r="F2021" s="116"/>
      <c r="G2021" s="116"/>
      <c r="H2021" s="116"/>
      <c r="I2021" s="116"/>
      <c r="J2021" s="116"/>
      <c r="K2021" s="207"/>
      <c r="L2021" s="116"/>
      <c r="M2021" s="116"/>
      <c r="N2021" s="116"/>
      <c r="O2021" s="116"/>
      <c r="P2021" s="116"/>
      <c r="Q2021" s="116"/>
      <c r="R2021" s="116"/>
      <c r="S2021" s="116"/>
      <c r="T2021" s="116"/>
      <c r="U2021" s="116"/>
      <c r="V2021" s="116"/>
      <c r="W2021" s="116"/>
      <c r="X2021" s="116"/>
      <c r="Y2021" s="116"/>
      <c r="Z2021" s="116"/>
    </row>
    <row r="2022" hidden="1">
      <c r="A2022" s="116"/>
      <c r="B2022" s="116"/>
      <c r="C2022" s="116"/>
      <c r="D2022" s="116"/>
      <c r="E2022" s="116"/>
      <c r="F2022" s="116"/>
      <c r="G2022" s="116"/>
      <c r="H2022" s="116"/>
      <c r="I2022" s="116"/>
      <c r="J2022" s="116"/>
      <c r="K2022" s="207"/>
      <c r="L2022" s="116"/>
      <c r="M2022" s="116"/>
      <c r="N2022" s="116"/>
      <c r="O2022" s="116"/>
      <c r="P2022" s="116"/>
      <c r="Q2022" s="116"/>
      <c r="R2022" s="116"/>
      <c r="S2022" s="116"/>
      <c r="T2022" s="116"/>
      <c r="U2022" s="116"/>
      <c r="V2022" s="116"/>
      <c r="W2022" s="116"/>
      <c r="X2022" s="116"/>
      <c r="Y2022" s="116"/>
      <c r="Z2022" s="116"/>
    </row>
    <row r="2023" hidden="1">
      <c r="A2023" s="116"/>
      <c r="B2023" s="116"/>
      <c r="C2023" s="116"/>
      <c r="D2023" s="116"/>
      <c r="E2023" s="116"/>
      <c r="F2023" s="116"/>
      <c r="G2023" s="116"/>
      <c r="H2023" s="116"/>
      <c r="I2023" s="116"/>
      <c r="J2023" s="116"/>
      <c r="K2023" s="207"/>
      <c r="L2023" s="116"/>
      <c r="M2023" s="116"/>
      <c r="N2023" s="116"/>
      <c r="O2023" s="116"/>
      <c r="P2023" s="116"/>
      <c r="Q2023" s="116"/>
      <c r="R2023" s="116"/>
      <c r="S2023" s="116"/>
      <c r="T2023" s="116"/>
      <c r="U2023" s="116"/>
      <c r="V2023" s="116"/>
      <c r="W2023" s="116"/>
      <c r="X2023" s="116"/>
      <c r="Y2023" s="116"/>
      <c r="Z2023" s="116"/>
    </row>
    <row r="2024" hidden="1">
      <c r="A2024" s="116"/>
      <c r="B2024" s="116"/>
      <c r="C2024" s="116"/>
      <c r="D2024" s="116"/>
      <c r="E2024" s="116"/>
      <c r="F2024" s="116"/>
      <c r="G2024" s="116"/>
      <c r="H2024" s="116"/>
      <c r="I2024" s="116"/>
      <c r="J2024" s="116"/>
      <c r="K2024" s="207"/>
      <c r="L2024" s="116"/>
      <c r="M2024" s="116"/>
      <c r="N2024" s="116"/>
      <c r="O2024" s="116"/>
      <c r="P2024" s="116"/>
      <c r="Q2024" s="116"/>
      <c r="R2024" s="116"/>
      <c r="S2024" s="116"/>
      <c r="T2024" s="116"/>
      <c r="U2024" s="116"/>
      <c r="V2024" s="116"/>
      <c r="W2024" s="116"/>
      <c r="X2024" s="116"/>
      <c r="Y2024" s="116"/>
      <c r="Z2024" s="116"/>
    </row>
    <row r="2025" hidden="1">
      <c r="A2025" s="116"/>
      <c r="B2025" s="116"/>
      <c r="C2025" s="116"/>
      <c r="D2025" s="116"/>
      <c r="E2025" s="116"/>
      <c r="F2025" s="116"/>
      <c r="G2025" s="116"/>
      <c r="H2025" s="116"/>
      <c r="I2025" s="116"/>
      <c r="J2025" s="116"/>
      <c r="K2025" s="207"/>
      <c r="L2025" s="116"/>
      <c r="M2025" s="116"/>
      <c r="N2025" s="116"/>
      <c r="O2025" s="116"/>
      <c r="P2025" s="116"/>
      <c r="Q2025" s="116"/>
      <c r="R2025" s="116"/>
      <c r="S2025" s="116"/>
      <c r="T2025" s="116"/>
      <c r="U2025" s="116"/>
      <c r="V2025" s="116"/>
      <c r="W2025" s="116"/>
      <c r="X2025" s="116"/>
      <c r="Y2025" s="116"/>
      <c r="Z2025" s="116"/>
    </row>
    <row r="2026" hidden="1">
      <c r="A2026" s="116"/>
      <c r="B2026" s="116"/>
      <c r="C2026" s="116"/>
      <c r="D2026" s="116"/>
      <c r="E2026" s="116"/>
      <c r="F2026" s="116"/>
      <c r="G2026" s="116"/>
      <c r="H2026" s="116"/>
      <c r="I2026" s="116"/>
      <c r="J2026" s="116"/>
      <c r="K2026" s="207"/>
      <c r="L2026" s="116"/>
      <c r="M2026" s="116"/>
      <c r="N2026" s="116"/>
      <c r="O2026" s="116"/>
      <c r="P2026" s="116"/>
      <c r="Q2026" s="116"/>
      <c r="R2026" s="116"/>
      <c r="S2026" s="116"/>
      <c r="T2026" s="116"/>
      <c r="U2026" s="116"/>
      <c r="V2026" s="116"/>
      <c r="W2026" s="116"/>
      <c r="X2026" s="116"/>
      <c r="Y2026" s="116"/>
      <c r="Z2026" s="116"/>
    </row>
    <row r="2027" hidden="1">
      <c r="A2027" s="116"/>
      <c r="B2027" s="116"/>
      <c r="C2027" s="116"/>
      <c r="D2027" s="116"/>
      <c r="E2027" s="116"/>
      <c r="F2027" s="116"/>
      <c r="G2027" s="116"/>
      <c r="H2027" s="116"/>
      <c r="I2027" s="116"/>
      <c r="J2027" s="116"/>
      <c r="K2027" s="207"/>
      <c r="L2027" s="116"/>
      <c r="M2027" s="116"/>
      <c r="N2027" s="116"/>
      <c r="O2027" s="116"/>
      <c r="P2027" s="116"/>
      <c r="Q2027" s="116"/>
      <c r="R2027" s="116"/>
      <c r="S2027" s="116"/>
      <c r="T2027" s="116"/>
      <c r="U2027" s="116"/>
      <c r="V2027" s="116"/>
      <c r="W2027" s="116"/>
      <c r="X2027" s="116"/>
      <c r="Y2027" s="116"/>
      <c r="Z2027" s="116"/>
    </row>
    <row r="2028" hidden="1">
      <c r="A2028" s="116"/>
      <c r="B2028" s="116"/>
      <c r="C2028" s="116"/>
      <c r="D2028" s="116"/>
      <c r="E2028" s="116"/>
      <c r="F2028" s="116"/>
      <c r="G2028" s="116"/>
      <c r="H2028" s="116"/>
      <c r="I2028" s="116"/>
      <c r="J2028" s="116"/>
      <c r="K2028" s="207"/>
      <c r="L2028" s="116"/>
      <c r="M2028" s="116"/>
      <c r="N2028" s="116"/>
      <c r="O2028" s="116"/>
      <c r="P2028" s="116"/>
      <c r="Q2028" s="116"/>
      <c r="R2028" s="116"/>
      <c r="S2028" s="116"/>
      <c r="T2028" s="116"/>
      <c r="U2028" s="116"/>
      <c r="V2028" s="116"/>
      <c r="W2028" s="116"/>
      <c r="X2028" s="116"/>
      <c r="Y2028" s="116"/>
      <c r="Z2028" s="116"/>
    </row>
    <row r="2029" hidden="1">
      <c r="A2029" s="116"/>
      <c r="B2029" s="116"/>
      <c r="C2029" s="116"/>
      <c r="D2029" s="116"/>
      <c r="E2029" s="116"/>
      <c r="F2029" s="116"/>
      <c r="G2029" s="116"/>
      <c r="H2029" s="116"/>
      <c r="I2029" s="116"/>
      <c r="J2029" s="116"/>
      <c r="K2029" s="207"/>
      <c r="L2029" s="116"/>
      <c r="M2029" s="116"/>
      <c r="N2029" s="116"/>
      <c r="O2029" s="116"/>
      <c r="P2029" s="116"/>
      <c r="Q2029" s="116"/>
      <c r="R2029" s="116"/>
      <c r="S2029" s="116"/>
      <c r="T2029" s="116"/>
      <c r="U2029" s="116"/>
      <c r="V2029" s="116"/>
      <c r="W2029" s="116"/>
      <c r="X2029" s="116"/>
      <c r="Y2029" s="116"/>
      <c r="Z2029" s="116"/>
    </row>
    <row r="2030" hidden="1">
      <c r="A2030" s="116"/>
      <c r="B2030" s="116"/>
      <c r="C2030" s="116"/>
      <c r="D2030" s="116"/>
      <c r="E2030" s="116"/>
      <c r="F2030" s="116"/>
      <c r="G2030" s="116"/>
      <c r="H2030" s="116"/>
      <c r="I2030" s="116"/>
      <c r="J2030" s="116"/>
      <c r="K2030" s="207"/>
      <c r="L2030" s="116"/>
      <c r="M2030" s="116"/>
      <c r="N2030" s="116"/>
      <c r="O2030" s="116"/>
      <c r="P2030" s="116"/>
      <c r="Q2030" s="116"/>
      <c r="R2030" s="116"/>
      <c r="S2030" s="116"/>
      <c r="T2030" s="116"/>
      <c r="U2030" s="116"/>
      <c r="V2030" s="116"/>
      <c r="W2030" s="116"/>
      <c r="X2030" s="116"/>
      <c r="Y2030" s="116"/>
      <c r="Z2030" s="116"/>
    </row>
    <row r="2031" hidden="1">
      <c r="A2031" s="116"/>
      <c r="B2031" s="116"/>
      <c r="C2031" s="116"/>
      <c r="D2031" s="116"/>
      <c r="E2031" s="116"/>
      <c r="F2031" s="116"/>
      <c r="G2031" s="116"/>
      <c r="H2031" s="116"/>
      <c r="I2031" s="116"/>
      <c r="J2031" s="116"/>
      <c r="K2031" s="207"/>
      <c r="L2031" s="116"/>
      <c r="M2031" s="116"/>
      <c r="N2031" s="116"/>
      <c r="O2031" s="116"/>
      <c r="P2031" s="116"/>
      <c r="Q2031" s="116"/>
      <c r="R2031" s="116"/>
      <c r="S2031" s="116"/>
      <c r="T2031" s="116"/>
      <c r="U2031" s="116"/>
      <c r="V2031" s="116"/>
      <c r="W2031" s="116"/>
      <c r="X2031" s="116"/>
      <c r="Y2031" s="116"/>
      <c r="Z2031" s="116"/>
    </row>
    <row r="2032" hidden="1">
      <c r="A2032" s="116"/>
      <c r="B2032" s="116"/>
      <c r="C2032" s="116"/>
      <c r="D2032" s="116"/>
      <c r="E2032" s="116"/>
      <c r="F2032" s="116"/>
      <c r="G2032" s="116"/>
      <c r="H2032" s="116"/>
      <c r="I2032" s="116"/>
      <c r="J2032" s="116"/>
      <c r="K2032" s="207"/>
      <c r="L2032" s="116"/>
      <c r="M2032" s="116"/>
      <c r="N2032" s="116"/>
      <c r="O2032" s="116"/>
      <c r="P2032" s="116"/>
      <c r="Q2032" s="116"/>
      <c r="R2032" s="116"/>
      <c r="S2032" s="116"/>
      <c r="T2032" s="116"/>
      <c r="U2032" s="116"/>
      <c r="V2032" s="116"/>
      <c r="W2032" s="116"/>
      <c r="X2032" s="116"/>
      <c r="Y2032" s="116"/>
      <c r="Z2032" s="116"/>
    </row>
    <row r="2033" hidden="1">
      <c r="A2033" s="116"/>
      <c r="B2033" s="116"/>
      <c r="C2033" s="116"/>
      <c r="D2033" s="116"/>
      <c r="E2033" s="116"/>
      <c r="F2033" s="116"/>
      <c r="G2033" s="116"/>
      <c r="H2033" s="116"/>
      <c r="I2033" s="116"/>
      <c r="J2033" s="116"/>
      <c r="K2033" s="207"/>
      <c r="L2033" s="116"/>
      <c r="M2033" s="116"/>
      <c r="N2033" s="116"/>
      <c r="O2033" s="116"/>
      <c r="P2033" s="116"/>
      <c r="Q2033" s="116"/>
      <c r="R2033" s="116"/>
      <c r="S2033" s="116"/>
      <c r="T2033" s="116"/>
      <c r="U2033" s="116"/>
      <c r="V2033" s="116"/>
      <c r="W2033" s="116"/>
      <c r="X2033" s="116"/>
      <c r="Y2033" s="116"/>
      <c r="Z2033" s="116"/>
    </row>
    <row r="2034" hidden="1">
      <c r="A2034" s="116"/>
      <c r="B2034" s="116"/>
      <c r="C2034" s="116"/>
      <c r="D2034" s="116"/>
      <c r="E2034" s="116"/>
      <c r="F2034" s="116"/>
      <c r="G2034" s="116"/>
      <c r="H2034" s="116"/>
      <c r="I2034" s="116"/>
      <c r="J2034" s="116"/>
      <c r="K2034" s="207"/>
      <c r="L2034" s="116"/>
      <c r="M2034" s="116"/>
      <c r="N2034" s="116"/>
      <c r="O2034" s="116"/>
      <c r="P2034" s="116"/>
      <c r="Q2034" s="116"/>
      <c r="R2034" s="116"/>
      <c r="S2034" s="116"/>
      <c r="T2034" s="116"/>
      <c r="U2034" s="116"/>
      <c r="V2034" s="116"/>
      <c r="W2034" s="116"/>
      <c r="X2034" s="116"/>
      <c r="Y2034" s="116"/>
      <c r="Z2034" s="116"/>
    </row>
    <row r="2035" hidden="1">
      <c r="A2035" s="116"/>
      <c r="B2035" s="116"/>
      <c r="C2035" s="116"/>
      <c r="D2035" s="116"/>
      <c r="E2035" s="116"/>
      <c r="F2035" s="116"/>
      <c r="G2035" s="116"/>
      <c r="H2035" s="116"/>
      <c r="I2035" s="116"/>
      <c r="J2035" s="116"/>
      <c r="K2035" s="207"/>
      <c r="L2035" s="116"/>
      <c r="M2035" s="116"/>
      <c r="N2035" s="116"/>
      <c r="O2035" s="116"/>
      <c r="P2035" s="116"/>
      <c r="Q2035" s="116"/>
      <c r="R2035" s="116"/>
      <c r="S2035" s="116"/>
      <c r="T2035" s="116"/>
      <c r="U2035" s="116"/>
      <c r="V2035" s="116"/>
      <c r="W2035" s="116"/>
      <c r="X2035" s="116"/>
      <c r="Y2035" s="116"/>
      <c r="Z2035" s="116"/>
    </row>
    <row r="2036" hidden="1">
      <c r="A2036" s="116"/>
      <c r="B2036" s="116"/>
      <c r="C2036" s="116"/>
      <c r="D2036" s="116"/>
      <c r="E2036" s="116"/>
      <c r="F2036" s="116"/>
      <c r="G2036" s="116"/>
      <c r="H2036" s="116"/>
      <c r="I2036" s="116"/>
      <c r="J2036" s="116"/>
      <c r="K2036" s="207"/>
      <c r="L2036" s="116"/>
      <c r="M2036" s="116"/>
      <c r="N2036" s="116"/>
      <c r="O2036" s="116"/>
      <c r="P2036" s="116"/>
      <c r="Q2036" s="116"/>
      <c r="R2036" s="116"/>
      <c r="S2036" s="116"/>
      <c r="T2036" s="116"/>
      <c r="U2036" s="116"/>
      <c r="V2036" s="116"/>
      <c r="W2036" s="116"/>
      <c r="X2036" s="116"/>
      <c r="Y2036" s="116"/>
      <c r="Z2036" s="116"/>
    </row>
    <row r="2037" hidden="1">
      <c r="A2037" s="116"/>
      <c r="B2037" s="116"/>
      <c r="C2037" s="116"/>
      <c r="D2037" s="116"/>
      <c r="E2037" s="116"/>
      <c r="F2037" s="116"/>
      <c r="G2037" s="116"/>
      <c r="H2037" s="116"/>
      <c r="I2037" s="116"/>
      <c r="J2037" s="116"/>
      <c r="K2037" s="207"/>
      <c r="L2037" s="116"/>
      <c r="M2037" s="116"/>
      <c r="N2037" s="116"/>
      <c r="O2037" s="116"/>
      <c r="P2037" s="116"/>
      <c r="Q2037" s="116"/>
      <c r="R2037" s="116"/>
      <c r="S2037" s="116"/>
      <c r="T2037" s="116"/>
      <c r="U2037" s="116"/>
      <c r="V2037" s="116"/>
      <c r="W2037" s="116"/>
      <c r="X2037" s="116"/>
      <c r="Y2037" s="116"/>
      <c r="Z2037" s="116"/>
    </row>
    <row r="2038" hidden="1">
      <c r="A2038" s="116"/>
      <c r="B2038" s="116"/>
      <c r="C2038" s="116"/>
      <c r="D2038" s="116"/>
      <c r="E2038" s="116"/>
      <c r="F2038" s="116"/>
      <c r="G2038" s="116"/>
      <c r="H2038" s="116"/>
      <c r="I2038" s="116"/>
      <c r="J2038" s="116"/>
      <c r="K2038" s="207"/>
      <c r="L2038" s="116"/>
      <c r="M2038" s="116"/>
      <c r="N2038" s="116"/>
      <c r="O2038" s="116"/>
      <c r="P2038" s="116"/>
      <c r="Q2038" s="116"/>
      <c r="R2038" s="116"/>
      <c r="S2038" s="116"/>
      <c r="T2038" s="116"/>
      <c r="U2038" s="116"/>
      <c r="V2038" s="116"/>
      <c r="W2038" s="116"/>
      <c r="X2038" s="116"/>
      <c r="Y2038" s="116"/>
      <c r="Z2038" s="116"/>
    </row>
    <row r="2039" hidden="1">
      <c r="A2039" s="116"/>
      <c r="B2039" s="116"/>
      <c r="C2039" s="116"/>
      <c r="D2039" s="116"/>
      <c r="E2039" s="116"/>
      <c r="F2039" s="116"/>
      <c r="G2039" s="116"/>
      <c r="H2039" s="116"/>
      <c r="I2039" s="116"/>
      <c r="J2039" s="116"/>
      <c r="K2039" s="207"/>
      <c r="L2039" s="116"/>
      <c r="M2039" s="116"/>
      <c r="N2039" s="116"/>
      <c r="O2039" s="116"/>
      <c r="P2039" s="116"/>
      <c r="Q2039" s="116"/>
      <c r="R2039" s="116"/>
      <c r="S2039" s="116"/>
      <c r="T2039" s="116"/>
      <c r="U2039" s="116"/>
      <c r="V2039" s="116"/>
      <c r="W2039" s="116"/>
      <c r="X2039" s="116"/>
      <c r="Y2039" s="116"/>
      <c r="Z2039" s="116"/>
    </row>
    <row r="2040" hidden="1">
      <c r="A2040" s="116"/>
      <c r="B2040" s="116"/>
      <c r="C2040" s="116"/>
      <c r="D2040" s="116"/>
      <c r="E2040" s="116"/>
      <c r="F2040" s="116"/>
      <c r="G2040" s="116"/>
      <c r="H2040" s="116"/>
      <c r="I2040" s="116"/>
      <c r="J2040" s="116"/>
      <c r="K2040" s="207"/>
      <c r="L2040" s="116"/>
      <c r="M2040" s="116"/>
      <c r="N2040" s="116"/>
      <c r="O2040" s="116"/>
      <c r="P2040" s="116"/>
      <c r="Q2040" s="116"/>
      <c r="R2040" s="116"/>
      <c r="S2040" s="116"/>
      <c r="T2040" s="116"/>
      <c r="U2040" s="116"/>
      <c r="V2040" s="116"/>
      <c r="W2040" s="116"/>
      <c r="X2040" s="116"/>
      <c r="Y2040" s="116"/>
      <c r="Z2040" s="116"/>
    </row>
    <row r="2041" hidden="1">
      <c r="A2041" s="116"/>
      <c r="B2041" s="116"/>
      <c r="C2041" s="116"/>
      <c r="D2041" s="116"/>
      <c r="E2041" s="116"/>
      <c r="F2041" s="116"/>
      <c r="G2041" s="116"/>
      <c r="H2041" s="116"/>
      <c r="I2041" s="116"/>
      <c r="J2041" s="116"/>
      <c r="K2041" s="207"/>
      <c r="L2041" s="116"/>
      <c r="M2041" s="116"/>
      <c r="N2041" s="116"/>
      <c r="O2041" s="116"/>
      <c r="P2041" s="116"/>
      <c r="Q2041" s="116"/>
      <c r="R2041" s="116"/>
      <c r="S2041" s="116"/>
      <c r="T2041" s="116"/>
      <c r="U2041" s="116"/>
      <c r="V2041" s="116"/>
      <c r="W2041" s="116"/>
      <c r="X2041" s="116"/>
      <c r="Y2041" s="116"/>
      <c r="Z2041" s="116"/>
    </row>
    <row r="2042" hidden="1">
      <c r="A2042" s="116"/>
      <c r="B2042" s="116"/>
      <c r="C2042" s="116"/>
      <c r="D2042" s="116"/>
      <c r="E2042" s="116"/>
      <c r="F2042" s="116"/>
      <c r="G2042" s="116"/>
      <c r="H2042" s="116"/>
      <c r="I2042" s="116"/>
      <c r="J2042" s="116"/>
      <c r="K2042" s="207"/>
      <c r="L2042" s="116"/>
      <c r="M2042" s="116"/>
      <c r="N2042" s="116"/>
      <c r="O2042" s="116"/>
      <c r="P2042" s="116"/>
      <c r="Q2042" s="116"/>
      <c r="R2042" s="116"/>
      <c r="S2042" s="116"/>
      <c r="T2042" s="116"/>
      <c r="U2042" s="116"/>
      <c r="V2042" s="116"/>
      <c r="W2042" s="116"/>
      <c r="X2042" s="116"/>
      <c r="Y2042" s="116"/>
      <c r="Z2042" s="116"/>
    </row>
    <row r="2043" hidden="1">
      <c r="A2043" s="116"/>
      <c r="B2043" s="116"/>
      <c r="C2043" s="116"/>
      <c r="D2043" s="116"/>
      <c r="E2043" s="116"/>
      <c r="F2043" s="116"/>
      <c r="G2043" s="116"/>
      <c r="H2043" s="116"/>
      <c r="I2043" s="116"/>
      <c r="J2043" s="116"/>
      <c r="K2043" s="207"/>
      <c r="L2043" s="116"/>
      <c r="M2043" s="116"/>
      <c r="N2043" s="116"/>
      <c r="O2043" s="116"/>
      <c r="P2043" s="116"/>
      <c r="Q2043" s="116"/>
      <c r="R2043" s="116"/>
      <c r="S2043" s="116"/>
      <c r="T2043" s="116"/>
      <c r="U2043" s="116"/>
      <c r="V2043" s="116"/>
      <c r="W2043" s="116"/>
      <c r="X2043" s="116"/>
      <c r="Y2043" s="116"/>
      <c r="Z2043" s="116"/>
    </row>
    <row r="2044" hidden="1">
      <c r="A2044" s="116"/>
      <c r="B2044" s="116"/>
      <c r="C2044" s="116"/>
      <c r="D2044" s="116"/>
      <c r="E2044" s="116"/>
      <c r="F2044" s="116"/>
      <c r="G2044" s="116"/>
      <c r="H2044" s="116"/>
      <c r="I2044" s="116"/>
      <c r="J2044" s="116"/>
      <c r="K2044" s="207"/>
      <c r="L2044" s="116"/>
      <c r="M2044" s="116"/>
      <c r="N2044" s="116"/>
      <c r="O2044" s="116"/>
      <c r="P2044" s="116"/>
      <c r="Q2044" s="116"/>
      <c r="R2044" s="116"/>
      <c r="S2044" s="116"/>
      <c r="T2044" s="116"/>
      <c r="U2044" s="116"/>
      <c r="V2044" s="116"/>
      <c r="W2044" s="116"/>
      <c r="X2044" s="116"/>
      <c r="Y2044" s="116"/>
      <c r="Z2044" s="116"/>
    </row>
    <row r="2045" hidden="1">
      <c r="A2045" s="116"/>
      <c r="B2045" s="116"/>
      <c r="C2045" s="116"/>
      <c r="D2045" s="116"/>
      <c r="E2045" s="116"/>
      <c r="F2045" s="116"/>
      <c r="G2045" s="116"/>
      <c r="H2045" s="116"/>
      <c r="I2045" s="116"/>
      <c r="J2045" s="116"/>
      <c r="K2045" s="207"/>
      <c r="L2045" s="116"/>
      <c r="M2045" s="116"/>
      <c r="N2045" s="116"/>
      <c r="O2045" s="116"/>
      <c r="P2045" s="116"/>
      <c r="Q2045" s="116"/>
      <c r="R2045" s="116"/>
      <c r="S2045" s="116"/>
      <c r="T2045" s="116"/>
      <c r="U2045" s="116"/>
      <c r="V2045" s="116"/>
      <c r="W2045" s="116"/>
      <c r="X2045" s="116"/>
      <c r="Y2045" s="116"/>
      <c r="Z2045" s="116"/>
    </row>
    <row r="2046" hidden="1">
      <c r="A2046" s="116"/>
      <c r="B2046" s="116"/>
      <c r="C2046" s="116"/>
      <c r="D2046" s="116"/>
      <c r="E2046" s="116"/>
      <c r="F2046" s="116"/>
      <c r="G2046" s="116"/>
      <c r="H2046" s="116"/>
      <c r="I2046" s="116"/>
      <c r="J2046" s="116"/>
      <c r="K2046" s="207"/>
      <c r="L2046" s="116"/>
      <c r="M2046" s="116"/>
      <c r="N2046" s="116"/>
      <c r="O2046" s="116"/>
      <c r="P2046" s="116"/>
      <c r="Q2046" s="116"/>
      <c r="R2046" s="116"/>
      <c r="S2046" s="116"/>
      <c r="T2046" s="116"/>
      <c r="U2046" s="116"/>
      <c r="V2046" s="116"/>
      <c r="W2046" s="116"/>
      <c r="X2046" s="116"/>
      <c r="Y2046" s="116"/>
      <c r="Z2046" s="116"/>
    </row>
    <row r="2047" hidden="1">
      <c r="A2047" s="116"/>
      <c r="B2047" s="116"/>
      <c r="C2047" s="116"/>
      <c r="D2047" s="116"/>
      <c r="E2047" s="116"/>
      <c r="F2047" s="116"/>
      <c r="G2047" s="116"/>
      <c r="H2047" s="116"/>
      <c r="I2047" s="116"/>
      <c r="J2047" s="116"/>
      <c r="K2047" s="207"/>
      <c r="L2047" s="116"/>
      <c r="M2047" s="116"/>
      <c r="N2047" s="116"/>
      <c r="O2047" s="116"/>
      <c r="P2047" s="116"/>
      <c r="Q2047" s="116"/>
      <c r="R2047" s="116"/>
      <c r="S2047" s="116"/>
      <c r="T2047" s="116"/>
      <c r="U2047" s="116"/>
      <c r="V2047" s="116"/>
      <c r="W2047" s="116"/>
      <c r="X2047" s="116"/>
      <c r="Y2047" s="116"/>
      <c r="Z2047" s="116"/>
    </row>
    <row r="2048" hidden="1">
      <c r="A2048" s="116"/>
      <c r="B2048" s="116"/>
      <c r="C2048" s="116"/>
      <c r="D2048" s="116"/>
      <c r="E2048" s="116"/>
      <c r="F2048" s="116"/>
      <c r="G2048" s="116"/>
      <c r="H2048" s="116"/>
      <c r="I2048" s="116"/>
      <c r="J2048" s="116"/>
      <c r="K2048" s="207"/>
      <c r="L2048" s="116"/>
      <c r="M2048" s="116"/>
      <c r="N2048" s="116"/>
      <c r="O2048" s="116"/>
      <c r="P2048" s="116"/>
      <c r="Q2048" s="116"/>
      <c r="R2048" s="116"/>
      <c r="S2048" s="116"/>
      <c r="T2048" s="116"/>
      <c r="U2048" s="116"/>
      <c r="V2048" s="116"/>
      <c r="W2048" s="116"/>
      <c r="X2048" s="116"/>
      <c r="Y2048" s="116"/>
      <c r="Z2048" s="116"/>
    </row>
    <row r="2049" hidden="1">
      <c r="A2049" s="116"/>
      <c r="B2049" s="116"/>
      <c r="C2049" s="116"/>
      <c r="D2049" s="116"/>
      <c r="E2049" s="116"/>
      <c r="F2049" s="116"/>
      <c r="G2049" s="116"/>
      <c r="H2049" s="116"/>
      <c r="I2049" s="116"/>
      <c r="J2049" s="116"/>
      <c r="K2049" s="207"/>
      <c r="L2049" s="116"/>
      <c r="M2049" s="116"/>
      <c r="N2049" s="116"/>
      <c r="O2049" s="116"/>
      <c r="P2049" s="116"/>
      <c r="Q2049" s="116"/>
      <c r="R2049" s="116"/>
      <c r="S2049" s="116"/>
      <c r="T2049" s="116"/>
      <c r="U2049" s="116"/>
      <c r="V2049" s="116"/>
      <c r="W2049" s="116"/>
      <c r="X2049" s="116"/>
      <c r="Y2049" s="116"/>
      <c r="Z2049" s="116"/>
    </row>
    <row r="2050" hidden="1">
      <c r="A2050" s="116"/>
      <c r="B2050" s="116"/>
      <c r="C2050" s="116"/>
      <c r="D2050" s="116"/>
      <c r="E2050" s="116"/>
      <c r="F2050" s="116"/>
      <c r="G2050" s="116"/>
      <c r="H2050" s="116"/>
      <c r="I2050" s="116"/>
      <c r="J2050" s="116"/>
      <c r="K2050" s="207"/>
      <c r="L2050" s="116"/>
      <c r="M2050" s="116"/>
      <c r="N2050" s="116"/>
      <c r="O2050" s="116"/>
      <c r="P2050" s="116"/>
      <c r="Q2050" s="116"/>
      <c r="R2050" s="116"/>
      <c r="S2050" s="116"/>
      <c r="T2050" s="116"/>
      <c r="U2050" s="116"/>
      <c r="V2050" s="116"/>
      <c r="W2050" s="116"/>
      <c r="X2050" s="116"/>
      <c r="Y2050" s="116"/>
      <c r="Z2050" s="116"/>
    </row>
    <row r="2051" hidden="1">
      <c r="A2051" s="116"/>
      <c r="B2051" s="116"/>
      <c r="C2051" s="116"/>
      <c r="D2051" s="116"/>
      <c r="E2051" s="116"/>
      <c r="F2051" s="116"/>
      <c r="G2051" s="116"/>
      <c r="H2051" s="116"/>
      <c r="I2051" s="116"/>
      <c r="J2051" s="116"/>
      <c r="K2051" s="207"/>
      <c r="L2051" s="116"/>
      <c r="M2051" s="116"/>
      <c r="N2051" s="116"/>
      <c r="O2051" s="116"/>
      <c r="P2051" s="116"/>
      <c r="Q2051" s="116"/>
      <c r="R2051" s="116"/>
      <c r="S2051" s="116"/>
      <c r="T2051" s="116"/>
      <c r="U2051" s="116"/>
      <c r="V2051" s="116"/>
      <c r="W2051" s="116"/>
      <c r="X2051" s="116"/>
      <c r="Y2051" s="116"/>
      <c r="Z2051" s="116"/>
    </row>
    <row r="2052" hidden="1">
      <c r="A2052" s="116"/>
      <c r="B2052" s="116"/>
      <c r="C2052" s="116"/>
      <c r="D2052" s="116"/>
      <c r="E2052" s="116"/>
      <c r="F2052" s="116"/>
      <c r="G2052" s="116"/>
      <c r="H2052" s="116"/>
      <c r="I2052" s="116"/>
      <c r="J2052" s="116"/>
      <c r="K2052" s="207"/>
      <c r="L2052" s="116"/>
      <c r="M2052" s="116"/>
      <c r="N2052" s="116"/>
      <c r="O2052" s="116"/>
      <c r="P2052" s="116"/>
      <c r="Q2052" s="116"/>
      <c r="R2052" s="116"/>
      <c r="S2052" s="116"/>
      <c r="T2052" s="116"/>
      <c r="U2052" s="116"/>
      <c r="V2052" s="116"/>
      <c r="W2052" s="116"/>
      <c r="X2052" s="116"/>
      <c r="Y2052" s="116"/>
      <c r="Z2052" s="116"/>
    </row>
    <row r="2053" hidden="1">
      <c r="A2053" s="116"/>
      <c r="B2053" s="116"/>
      <c r="C2053" s="116"/>
      <c r="D2053" s="116"/>
      <c r="E2053" s="116"/>
      <c r="F2053" s="116"/>
      <c r="G2053" s="116"/>
      <c r="H2053" s="116"/>
      <c r="I2053" s="116"/>
      <c r="J2053" s="116"/>
      <c r="K2053" s="207"/>
      <c r="L2053" s="116"/>
      <c r="M2053" s="116"/>
      <c r="N2053" s="116"/>
      <c r="O2053" s="116"/>
      <c r="P2053" s="116"/>
      <c r="Q2053" s="116"/>
      <c r="R2053" s="116"/>
      <c r="S2053" s="116"/>
      <c r="T2053" s="116"/>
      <c r="U2053" s="116"/>
      <c r="V2053" s="116"/>
      <c r="W2053" s="116"/>
      <c r="X2053" s="116"/>
      <c r="Y2053" s="116"/>
      <c r="Z2053" s="116"/>
    </row>
    <row r="2054" hidden="1">
      <c r="A2054" s="116"/>
      <c r="B2054" s="116"/>
      <c r="C2054" s="116"/>
      <c r="D2054" s="116"/>
      <c r="E2054" s="116"/>
      <c r="F2054" s="116"/>
      <c r="G2054" s="116"/>
      <c r="H2054" s="116"/>
      <c r="I2054" s="116"/>
      <c r="J2054" s="116"/>
      <c r="K2054" s="207"/>
      <c r="L2054" s="116"/>
      <c r="M2054" s="116"/>
      <c r="N2054" s="116"/>
      <c r="O2054" s="116"/>
      <c r="P2054" s="116"/>
      <c r="Q2054" s="116"/>
      <c r="R2054" s="116"/>
      <c r="S2054" s="116"/>
      <c r="T2054" s="116"/>
      <c r="U2054" s="116"/>
      <c r="V2054" s="116"/>
      <c r="W2054" s="116"/>
      <c r="X2054" s="116"/>
      <c r="Y2054" s="116"/>
      <c r="Z2054" s="116"/>
    </row>
    <row r="2055" hidden="1">
      <c r="A2055" s="116"/>
      <c r="B2055" s="116"/>
      <c r="C2055" s="116"/>
      <c r="D2055" s="116"/>
      <c r="E2055" s="116"/>
      <c r="F2055" s="116"/>
      <c r="G2055" s="116"/>
      <c r="H2055" s="116"/>
      <c r="I2055" s="116"/>
      <c r="J2055" s="116"/>
      <c r="K2055" s="207"/>
      <c r="L2055" s="116"/>
      <c r="M2055" s="116"/>
      <c r="N2055" s="116"/>
      <c r="O2055" s="116"/>
      <c r="P2055" s="116"/>
      <c r="Q2055" s="116"/>
      <c r="R2055" s="116"/>
      <c r="S2055" s="116"/>
      <c r="T2055" s="116"/>
      <c r="U2055" s="116"/>
      <c r="V2055" s="116"/>
      <c r="W2055" s="116"/>
      <c r="X2055" s="116"/>
      <c r="Y2055" s="116"/>
      <c r="Z2055" s="116"/>
    </row>
    <row r="2056" hidden="1">
      <c r="A2056" s="116"/>
      <c r="B2056" s="116"/>
      <c r="C2056" s="116"/>
      <c r="D2056" s="116"/>
      <c r="E2056" s="116"/>
      <c r="F2056" s="116"/>
      <c r="G2056" s="116"/>
      <c r="H2056" s="116"/>
      <c r="I2056" s="116"/>
      <c r="J2056" s="116"/>
      <c r="K2056" s="207"/>
      <c r="L2056" s="116"/>
      <c r="M2056" s="116"/>
      <c r="N2056" s="116"/>
      <c r="O2056" s="116"/>
      <c r="P2056" s="116"/>
      <c r="Q2056" s="116"/>
      <c r="R2056" s="116"/>
      <c r="S2056" s="116"/>
      <c r="T2056" s="116"/>
      <c r="U2056" s="116"/>
      <c r="V2056" s="116"/>
      <c r="W2056" s="116"/>
      <c r="X2056" s="116"/>
      <c r="Y2056" s="116"/>
      <c r="Z2056" s="116"/>
    </row>
    <row r="2057" hidden="1">
      <c r="A2057" s="116"/>
      <c r="B2057" s="116"/>
      <c r="C2057" s="116"/>
      <c r="D2057" s="116"/>
      <c r="E2057" s="116"/>
      <c r="F2057" s="116"/>
      <c r="G2057" s="116"/>
      <c r="H2057" s="116"/>
      <c r="I2057" s="116"/>
      <c r="J2057" s="116"/>
      <c r="K2057" s="207"/>
      <c r="L2057" s="116"/>
      <c r="M2057" s="116"/>
      <c r="N2057" s="116"/>
      <c r="O2057" s="116"/>
      <c r="P2057" s="116"/>
      <c r="Q2057" s="116"/>
      <c r="R2057" s="116"/>
      <c r="S2057" s="116"/>
      <c r="T2057" s="116"/>
      <c r="U2057" s="116"/>
      <c r="V2057" s="116"/>
      <c r="W2057" s="116"/>
      <c r="X2057" s="116"/>
      <c r="Y2057" s="116"/>
      <c r="Z2057" s="116"/>
    </row>
    <row r="2058" hidden="1">
      <c r="A2058" s="116"/>
      <c r="B2058" s="116"/>
      <c r="C2058" s="116"/>
      <c r="D2058" s="116"/>
      <c r="E2058" s="116"/>
      <c r="F2058" s="116"/>
      <c r="G2058" s="116"/>
      <c r="H2058" s="116"/>
      <c r="I2058" s="116"/>
      <c r="J2058" s="116"/>
      <c r="K2058" s="207"/>
      <c r="L2058" s="116"/>
      <c r="M2058" s="116"/>
      <c r="N2058" s="116"/>
      <c r="O2058" s="116"/>
      <c r="P2058" s="116"/>
      <c r="Q2058" s="116"/>
      <c r="R2058" s="116"/>
      <c r="S2058" s="116"/>
      <c r="T2058" s="116"/>
      <c r="U2058" s="116"/>
      <c r="V2058" s="116"/>
      <c r="W2058" s="116"/>
      <c r="X2058" s="116"/>
      <c r="Y2058" s="116"/>
      <c r="Z2058" s="116"/>
    </row>
    <row r="2059" hidden="1">
      <c r="A2059" s="116"/>
      <c r="B2059" s="116"/>
      <c r="C2059" s="116"/>
      <c r="D2059" s="116"/>
      <c r="E2059" s="116"/>
      <c r="F2059" s="116"/>
      <c r="G2059" s="116"/>
      <c r="H2059" s="116"/>
      <c r="I2059" s="116"/>
      <c r="J2059" s="116"/>
      <c r="K2059" s="207"/>
      <c r="L2059" s="116"/>
      <c r="M2059" s="116"/>
      <c r="N2059" s="116"/>
      <c r="O2059" s="116"/>
      <c r="P2059" s="116"/>
      <c r="Q2059" s="116"/>
      <c r="R2059" s="116"/>
      <c r="S2059" s="116"/>
      <c r="T2059" s="116"/>
      <c r="U2059" s="116"/>
      <c r="V2059" s="116"/>
      <c r="W2059" s="116"/>
      <c r="X2059" s="116"/>
      <c r="Y2059" s="116"/>
      <c r="Z2059" s="116"/>
    </row>
    <row r="2060" hidden="1">
      <c r="A2060" s="116"/>
      <c r="B2060" s="116"/>
      <c r="C2060" s="116"/>
      <c r="D2060" s="116"/>
      <c r="E2060" s="116"/>
      <c r="F2060" s="116"/>
      <c r="G2060" s="116"/>
      <c r="H2060" s="116"/>
      <c r="I2060" s="116"/>
      <c r="J2060" s="116"/>
      <c r="K2060" s="207"/>
      <c r="L2060" s="116"/>
      <c r="M2060" s="116"/>
      <c r="N2060" s="116"/>
      <c r="O2060" s="116"/>
      <c r="P2060" s="116"/>
      <c r="Q2060" s="116"/>
      <c r="R2060" s="116"/>
      <c r="S2060" s="116"/>
      <c r="T2060" s="116"/>
      <c r="U2060" s="116"/>
      <c r="V2060" s="116"/>
      <c r="W2060" s="116"/>
      <c r="X2060" s="116"/>
      <c r="Y2060" s="116"/>
      <c r="Z2060" s="116"/>
    </row>
    <row r="2061" hidden="1">
      <c r="A2061" s="116"/>
      <c r="B2061" s="116"/>
      <c r="C2061" s="116"/>
      <c r="D2061" s="116"/>
      <c r="E2061" s="116"/>
      <c r="F2061" s="116"/>
      <c r="G2061" s="116"/>
      <c r="H2061" s="116"/>
      <c r="I2061" s="116"/>
      <c r="J2061" s="116"/>
      <c r="K2061" s="207"/>
      <c r="L2061" s="116"/>
      <c r="M2061" s="116"/>
      <c r="N2061" s="116"/>
      <c r="O2061" s="116"/>
      <c r="P2061" s="116"/>
      <c r="Q2061" s="116"/>
      <c r="R2061" s="116"/>
      <c r="S2061" s="116"/>
      <c r="T2061" s="116"/>
      <c r="U2061" s="116"/>
      <c r="V2061" s="116"/>
      <c r="W2061" s="116"/>
      <c r="X2061" s="116"/>
      <c r="Y2061" s="116"/>
      <c r="Z2061" s="116"/>
    </row>
    <row r="2062" hidden="1">
      <c r="A2062" s="116"/>
      <c r="B2062" s="116"/>
      <c r="C2062" s="116"/>
      <c r="D2062" s="116"/>
      <c r="E2062" s="116"/>
      <c r="F2062" s="116"/>
      <c r="G2062" s="116"/>
      <c r="H2062" s="116"/>
      <c r="I2062" s="116"/>
      <c r="J2062" s="116"/>
      <c r="K2062" s="207"/>
      <c r="L2062" s="116"/>
      <c r="M2062" s="116"/>
      <c r="N2062" s="116"/>
      <c r="O2062" s="116"/>
      <c r="P2062" s="116"/>
      <c r="Q2062" s="116"/>
      <c r="R2062" s="116"/>
      <c r="S2062" s="116"/>
      <c r="T2062" s="116"/>
      <c r="U2062" s="116"/>
      <c r="V2062" s="116"/>
      <c r="W2062" s="116"/>
      <c r="X2062" s="116"/>
      <c r="Y2062" s="116"/>
      <c r="Z2062" s="116"/>
    </row>
    <row r="2063" hidden="1">
      <c r="A2063" s="116"/>
      <c r="B2063" s="116"/>
      <c r="C2063" s="116"/>
      <c r="D2063" s="116"/>
      <c r="E2063" s="116"/>
      <c r="F2063" s="116"/>
      <c r="G2063" s="116"/>
      <c r="H2063" s="116"/>
      <c r="I2063" s="116"/>
      <c r="J2063" s="116"/>
      <c r="K2063" s="207"/>
      <c r="L2063" s="116"/>
      <c r="M2063" s="116"/>
      <c r="N2063" s="116"/>
      <c r="O2063" s="116"/>
      <c r="P2063" s="116"/>
      <c r="Q2063" s="116"/>
      <c r="R2063" s="116"/>
      <c r="S2063" s="116"/>
      <c r="T2063" s="116"/>
      <c r="U2063" s="116"/>
      <c r="V2063" s="116"/>
      <c r="W2063" s="116"/>
      <c r="X2063" s="116"/>
      <c r="Y2063" s="116"/>
      <c r="Z2063" s="116"/>
    </row>
    <row r="2064" hidden="1">
      <c r="A2064" s="116"/>
      <c r="B2064" s="116"/>
      <c r="C2064" s="116"/>
      <c r="D2064" s="116"/>
      <c r="E2064" s="116"/>
      <c r="F2064" s="116"/>
      <c r="G2064" s="116"/>
      <c r="H2064" s="116"/>
      <c r="I2064" s="116"/>
      <c r="J2064" s="116"/>
      <c r="K2064" s="207"/>
      <c r="L2064" s="116"/>
      <c r="M2064" s="116"/>
      <c r="N2064" s="116"/>
      <c r="O2064" s="116"/>
      <c r="P2064" s="116"/>
      <c r="Q2064" s="116"/>
      <c r="R2064" s="116"/>
      <c r="S2064" s="116"/>
      <c r="T2064" s="116"/>
      <c r="U2064" s="116"/>
      <c r="V2064" s="116"/>
      <c r="W2064" s="116"/>
      <c r="X2064" s="116"/>
      <c r="Y2064" s="116"/>
      <c r="Z2064" s="116"/>
    </row>
    <row r="2065" hidden="1">
      <c r="A2065" s="116"/>
      <c r="B2065" s="116"/>
      <c r="C2065" s="116"/>
      <c r="D2065" s="116"/>
      <c r="E2065" s="116"/>
      <c r="F2065" s="116"/>
      <c r="G2065" s="116"/>
      <c r="H2065" s="116"/>
      <c r="I2065" s="116"/>
      <c r="J2065" s="116"/>
      <c r="K2065" s="207"/>
      <c r="L2065" s="116"/>
      <c r="M2065" s="116"/>
      <c r="N2065" s="116"/>
      <c r="O2065" s="116"/>
      <c r="P2065" s="116"/>
      <c r="Q2065" s="116"/>
      <c r="R2065" s="116"/>
      <c r="S2065" s="116"/>
      <c r="T2065" s="116"/>
      <c r="U2065" s="116"/>
      <c r="V2065" s="116"/>
      <c r="W2065" s="116"/>
      <c r="X2065" s="116"/>
      <c r="Y2065" s="116"/>
      <c r="Z2065" s="116"/>
    </row>
    <row r="2066" hidden="1">
      <c r="A2066" s="116"/>
      <c r="B2066" s="116"/>
      <c r="C2066" s="116"/>
      <c r="D2066" s="116"/>
      <c r="E2066" s="116"/>
      <c r="F2066" s="116"/>
      <c r="G2066" s="116"/>
      <c r="H2066" s="116"/>
      <c r="I2066" s="116"/>
      <c r="J2066" s="116"/>
      <c r="K2066" s="207"/>
      <c r="L2066" s="116"/>
      <c r="M2066" s="116"/>
      <c r="N2066" s="116"/>
      <c r="O2066" s="116"/>
      <c r="P2066" s="116"/>
      <c r="Q2066" s="116"/>
      <c r="R2066" s="116"/>
      <c r="S2066" s="116"/>
      <c r="T2066" s="116"/>
      <c r="U2066" s="116"/>
      <c r="V2066" s="116"/>
      <c r="W2066" s="116"/>
      <c r="X2066" s="116"/>
      <c r="Y2066" s="116"/>
      <c r="Z2066" s="116"/>
    </row>
    <row r="2067" hidden="1">
      <c r="A2067" s="116"/>
      <c r="B2067" s="116"/>
      <c r="C2067" s="116"/>
      <c r="D2067" s="116"/>
      <c r="E2067" s="116"/>
      <c r="F2067" s="116"/>
      <c r="G2067" s="116"/>
      <c r="H2067" s="116"/>
      <c r="I2067" s="116"/>
      <c r="J2067" s="116"/>
      <c r="K2067" s="207"/>
      <c r="L2067" s="116"/>
      <c r="M2067" s="116"/>
      <c r="N2067" s="116"/>
      <c r="O2067" s="116"/>
      <c r="P2067" s="116"/>
      <c r="Q2067" s="116"/>
      <c r="R2067" s="116"/>
      <c r="S2067" s="116"/>
      <c r="T2067" s="116"/>
      <c r="U2067" s="116"/>
      <c r="V2067" s="116"/>
      <c r="W2067" s="116"/>
      <c r="X2067" s="116"/>
      <c r="Y2067" s="116"/>
      <c r="Z2067" s="116"/>
    </row>
    <row r="2068" hidden="1">
      <c r="A2068" s="116"/>
      <c r="B2068" s="116"/>
      <c r="C2068" s="116"/>
      <c r="D2068" s="116"/>
      <c r="E2068" s="116"/>
      <c r="F2068" s="116"/>
      <c r="G2068" s="116"/>
      <c r="H2068" s="116"/>
      <c r="I2068" s="116"/>
      <c r="J2068" s="116"/>
      <c r="K2068" s="207"/>
      <c r="L2068" s="116"/>
      <c r="M2068" s="116"/>
      <c r="N2068" s="116"/>
      <c r="O2068" s="116"/>
      <c r="P2068" s="116"/>
      <c r="Q2068" s="116"/>
      <c r="R2068" s="116"/>
      <c r="S2068" s="116"/>
      <c r="T2068" s="116"/>
      <c r="U2068" s="116"/>
      <c r="V2068" s="116"/>
      <c r="W2068" s="116"/>
      <c r="X2068" s="116"/>
      <c r="Y2068" s="116"/>
      <c r="Z2068" s="116"/>
    </row>
    <row r="2069" hidden="1">
      <c r="A2069" s="116"/>
      <c r="B2069" s="116"/>
      <c r="C2069" s="116"/>
      <c r="D2069" s="116"/>
      <c r="E2069" s="116"/>
      <c r="F2069" s="116"/>
      <c r="G2069" s="116"/>
      <c r="H2069" s="116"/>
      <c r="I2069" s="116"/>
      <c r="J2069" s="116"/>
      <c r="K2069" s="207"/>
      <c r="L2069" s="116"/>
      <c r="M2069" s="116"/>
      <c r="N2069" s="116"/>
      <c r="O2069" s="116"/>
      <c r="P2069" s="116"/>
      <c r="Q2069" s="116"/>
      <c r="R2069" s="116"/>
      <c r="S2069" s="116"/>
      <c r="T2069" s="116"/>
      <c r="U2069" s="116"/>
      <c r="V2069" s="116"/>
      <c r="W2069" s="116"/>
      <c r="X2069" s="116"/>
      <c r="Y2069" s="116"/>
      <c r="Z2069" s="116"/>
    </row>
    <row r="2070" hidden="1">
      <c r="A2070" s="116"/>
      <c r="B2070" s="116"/>
      <c r="C2070" s="116"/>
      <c r="D2070" s="116"/>
      <c r="E2070" s="116"/>
      <c r="F2070" s="116"/>
      <c r="G2070" s="116"/>
      <c r="H2070" s="116"/>
      <c r="I2070" s="116"/>
      <c r="J2070" s="116"/>
      <c r="K2070" s="207"/>
      <c r="L2070" s="116"/>
      <c r="M2070" s="116"/>
      <c r="N2070" s="116"/>
      <c r="O2070" s="116"/>
      <c r="P2070" s="116"/>
      <c r="Q2070" s="116"/>
      <c r="R2070" s="116"/>
      <c r="S2070" s="116"/>
      <c r="T2070" s="116"/>
      <c r="U2070" s="116"/>
      <c r="V2070" s="116"/>
      <c r="W2070" s="116"/>
      <c r="X2070" s="116"/>
      <c r="Y2070" s="116"/>
      <c r="Z2070" s="116"/>
    </row>
    <row r="2071" hidden="1">
      <c r="A2071" s="116"/>
      <c r="B2071" s="116"/>
      <c r="C2071" s="116"/>
      <c r="D2071" s="116"/>
      <c r="E2071" s="116"/>
      <c r="F2071" s="116"/>
      <c r="G2071" s="116"/>
      <c r="H2071" s="116"/>
      <c r="I2071" s="116"/>
      <c r="J2071" s="116"/>
      <c r="K2071" s="207"/>
      <c r="L2071" s="116"/>
      <c r="M2071" s="116"/>
      <c r="N2071" s="116"/>
      <c r="O2071" s="116"/>
      <c r="P2071" s="116"/>
      <c r="Q2071" s="116"/>
      <c r="R2071" s="116"/>
      <c r="S2071" s="116"/>
      <c r="T2071" s="116"/>
      <c r="U2071" s="116"/>
      <c r="V2071" s="116"/>
      <c r="W2071" s="116"/>
      <c r="X2071" s="116"/>
      <c r="Y2071" s="116"/>
      <c r="Z2071" s="116"/>
    </row>
    <row r="2072" hidden="1">
      <c r="A2072" s="116"/>
      <c r="B2072" s="116"/>
      <c r="C2072" s="116"/>
      <c r="D2072" s="116"/>
      <c r="E2072" s="116"/>
      <c r="F2072" s="116"/>
      <c r="G2072" s="116"/>
      <c r="H2072" s="116"/>
      <c r="I2072" s="116"/>
      <c r="J2072" s="116"/>
      <c r="K2072" s="207"/>
      <c r="L2072" s="116"/>
      <c r="M2072" s="116"/>
      <c r="N2072" s="116"/>
      <c r="O2072" s="116"/>
      <c r="P2072" s="116"/>
      <c r="Q2072" s="116"/>
      <c r="R2072" s="116"/>
      <c r="S2072" s="116"/>
      <c r="T2072" s="116"/>
      <c r="U2072" s="116"/>
      <c r="V2072" s="116"/>
      <c r="W2072" s="116"/>
      <c r="X2072" s="116"/>
      <c r="Y2072" s="116"/>
      <c r="Z2072" s="116"/>
    </row>
    <row r="2073" hidden="1">
      <c r="A2073" s="116"/>
      <c r="B2073" s="116"/>
      <c r="C2073" s="116"/>
      <c r="D2073" s="116"/>
      <c r="E2073" s="116"/>
      <c r="F2073" s="116"/>
      <c r="G2073" s="116"/>
      <c r="H2073" s="116"/>
      <c r="I2073" s="116"/>
      <c r="J2073" s="116"/>
      <c r="K2073" s="207"/>
      <c r="L2073" s="116"/>
      <c r="M2073" s="116"/>
      <c r="N2073" s="116"/>
      <c r="O2073" s="116"/>
      <c r="P2073" s="116"/>
      <c r="Q2073" s="116"/>
      <c r="R2073" s="116"/>
      <c r="S2073" s="116"/>
      <c r="T2073" s="116"/>
      <c r="U2073" s="116"/>
      <c r="V2073" s="116"/>
      <c r="W2073" s="116"/>
      <c r="X2073" s="116"/>
      <c r="Y2073" s="116"/>
      <c r="Z2073" s="116"/>
    </row>
    <row r="2074" hidden="1">
      <c r="A2074" s="116"/>
      <c r="B2074" s="116"/>
      <c r="C2074" s="116"/>
      <c r="D2074" s="116"/>
      <c r="E2074" s="116"/>
      <c r="F2074" s="116"/>
      <c r="G2074" s="116"/>
      <c r="H2074" s="116"/>
      <c r="I2074" s="116"/>
      <c r="J2074" s="116"/>
      <c r="K2074" s="207"/>
      <c r="L2074" s="116"/>
      <c r="M2074" s="116"/>
      <c r="N2074" s="116"/>
      <c r="O2074" s="116"/>
      <c r="P2074" s="116"/>
      <c r="Q2074" s="116"/>
      <c r="R2074" s="116"/>
      <c r="S2074" s="116"/>
      <c r="T2074" s="116"/>
      <c r="U2074" s="116"/>
      <c r="V2074" s="116"/>
      <c r="W2074" s="116"/>
      <c r="X2074" s="116"/>
      <c r="Y2074" s="116"/>
      <c r="Z2074" s="116"/>
    </row>
    <row r="2075" hidden="1">
      <c r="A2075" s="116"/>
      <c r="B2075" s="116"/>
      <c r="C2075" s="116"/>
      <c r="D2075" s="116"/>
      <c r="E2075" s="116"/>
      <c r="F2075" s="116"/>
      <c r="G2075" s="116"/>
      <c r="H2075" s="116"/>
      <c r="I2075" s="116"/>
      <c r="J2075" s="116"/>
      <c r="K2075" s="207"/>
      <c r="L2075" s="116"/>
      <c r="M2075" s="116"/>
      <c r="N2075" s="116"/>
      <c r="O2075" s="116"/>
      <c r="P2075" s="116"/>
      <c r="Q2075" s="116"/>
      <c r="R2075" s="116"/>
      <c r="S2075" s="116"/>
      <c r="T2075" s="116"/>
      <c r="U2075" s="116"/>
      <c r="V2075" s="116"/>
      <c r="W2075" s="116"/>
      <c r="X2075" s="116"/>
      <c r="Y2075" s="116"/>
      <c r="Z2075" s="116"/>
    </row>
    <row r="2076" hidden="1">
      <c r="A2076" s="116"/>
      <c r="B2076" s="116"/>
      <c r="C2076" s="116"/>
      <c r="D2076" s="116"/>
      <c r="E2076" s="116"/>
      <c r="F2076" s="116"/>
      <c r="G2076" s="116"/>
      <c r="H2076" s="116"/>
      <c r="I2076" s="116"/>
      <c r="J2076" s="116"/>
      <c r="K2076" s="207"/>
      <c r="L2076" s="116"/>
      <c r="M2076" s="116"/>
      <c r="N2076" s="116"/>
      <c r="O2076" s="116"/>
      <c r="P2076" s="116"/>
      <c r="Q2076" s="116"/>
      <c r="R2076" s="116"/>
      <c r="S2076" s="116"/>
      <c r="T2076" s="116"/>
      <c r="U2076" s="116"/>
      <c r="V2076" s="116"/>
      <c r="W2076" s="116"/>
      <c r="X2076" s="116"/>
      <c r="Y2076" s="116"/>
      <c r="Z2076" s="116"/>
    </row>
    <row r="2077" hidden="1">
      <c r="A2077" s="116"/>
      <c r="B2077" s="116"/>
      <c r="C2077" s="116"/>
      <c r="D2077" s="116"/>
      <c r="E2077" s="116"/>
      <c r="F2077" s="116"/>
      <c r="G2077" s="116"/>
      <c r="H2077" s="116"/>
      <c r="I2077" s="116"/>
      <c r="J2077" s="116"/>
      <c r="K2077" s="207"/>
      <c r="L2077" s="116"/>
      <c r="M2077" s="116"/>
      <c r="N2077" s="116"/>
      <c r="O2077" s="116"/>
      <c r="P2077" s="116"/>
      <c r="Q2077" s="116"/>
      <c r="R2077" s="116"/>
      <c r="S2077" s="116"/>
      <c r="T2077" s="116"/>
      <c r="U2077" s="116"/>
      <c r="V2077" s="116"/>
      <c r="W2077" s="116"/>
      <c r="X2077" s="116"/>
      <c r="Y2077" s="116"/>
      <c r="Z2077" s="116"/>
    </row>
    <row r="2078" hidden="1">
      <c r="A2078" s="116"/>
      <c r="B2078" s="116"/>
      <c r="C2078" s="116"/>
      <c r="D2078" s="116"/>
      <c r="E2078" s="116"/>
      <c r="F2078" s="116"/>
      <c r="G2078" s="116"/>
      <c r="H2078" s="116"/>
      <c r="I2078" s="116"/>
      <c r="J2078" s="116"/>
      <c r="K2078" s="207"/>
      <c r="L2078" s="116"/>
      <c r="M2078" s="116"/>
      <c r="N2078" s="116"/>
      <c r="O2078" s="116"/>
      <c r="P2078" s="116"/>
      <c r="Q2078" s="116"/>
      <c r="R2078" s="116"/>
      <c r="S2078" s="116"/>
      <c r="T2078" s="116"/>
      <c r="U2078" s="116"/>
      <c r="V2078" s="116"/>
      <c r="W2078" s="116"/>
      <c r="X2078" s="116"/>
      <c r="Y2078" s="116"/>
      <c r="Z2078" s="116"/>
    </row>
    <row r="2079" hidden="1">
      <c r="A2079" s="116"/>
      <c r="B2079" s="116"/>
      <c r="C2079" s="116"/>
      <c r="D2079" s="116"/>
      <c r="E2079" s="116"/>
      <c r="F2079" s="116"/>
      <c r="G2079" s="116"/>
      <c r="H2079" s="116"/>
      <c r="I2079" s="116"/>
      <c r="J2079" s="116"/>
      <c r="K2079" s="207"/>
      <c r="L2079" s="116"/>
      <c r="M2079" s="116"/>
      <c r="N2079" s="116"/>
      <c r="O2079" s="116"/>
      <c r="P2079" s="116"/>
      <c r="Q2079" s="116"/>
      <c r="R2079" s="116"/>
      <c r="S2079" s="116"/>
      <c r="T2079" s="116"/>
      <c r="U2079" s="116"/>
      <c r="V2079" s="116"/>
      <c r="W2079" s="116"/>
      <c r="X2079" s="116"/>
      <c r="Y2079" s="116"/>
      <c r="Z2079" s="116"/>
    </row>
    <row r="2080" hidden="1">
      <c r="A2080" s="116"/>
      <c r="B2080" s="116"/>
      <c r="C2080" s="116"/>
      <c r="D2080" s="116"/>
      <c r="E2080" s="116"/>
      <c r="F2080" s="116"/>
      <c r="G2080" s="116"/>
      <c r="H2080" s="116"/>
      <c r="I2080" s="116"/>
      <c r="J2080" s="116"/>
      <c r="K2080" s="207"/>
      <c r="L2080" s="116"/>
      <c r="M2080" s="116"/>
      <c r="N2080" s="116"/>
      <c r="O2080" s="116"/>
      <c r="P2080" s="116"/>
      <c r="Q2080" s="116"/>
      <c r="R2080" s="116"/>
      <c r="S2080" s="116"/>
      <c r="T2080" s="116"/>
      <c r="U2080" s="116"/>
      <c r="V2080" s="116"/>
      <c r="W2080" s="116"/>
      <c r="X2080" s="116"/>
      <c r="Y2080" s="116"/>
      <c r="Z2080" s="116"/>
    </row>
    <row r="2081" hidden="1">
      <c r="A2081" s="116"/>
      <c r="B2081" s="116"/>
      <c r="C2081" s="116"/>
      <c r="D2081" s="116"/>
      <c r="E2081" s="116"/>
      <c r="F2081" s="116"/>
      <c r="G2081" s="116"/>
      <c r="H2081" s="116"/>
      <c r="I2081" s="116"/>
      <c r="J2081" s="116"/>
      <c r="K2081" s="207"/>
      <c r="L2081" s="116"/>
      <c r="M2081" s="116"/>
      <c r="N2081" s="116"/>
      <c r="O2081" s="116"/>
      <c r="P2081" s="116"/>
      <c r="Q2081" s="116"/>
      <c r="R2081" s="116"/>
      <c r="S2081" s="116"/>
      <c r="T2081" s="116"/>
      <c r="U2081" s="116"/>
      <c r="V2081" s="116"/>
      <c r="W2081" s="116"/>
      <c r="X2081" s="116"/>
      <c r="Y2081" s="116"/>
      <c r="Z2081" s="116"/>
    </row>
    <row r="2082" hidden="1">
      <c r="A2082" s="116"/>
      <c r="B2082" s="116"/>
      <c r="C2082" s="116"/>
      <c r="D2082" s="116"/>
      <c r="E2082" s="116"/>
      <c r="F2082" s="116"/>
      <c r="G2082" s="116"/>
      <c r="H2082" s="116"/>
      <c r="I2082" s="116"/>
      <c r="J2082" s="116"/>
      <c r="K2082" s="207"/>
      <c r="L2082" s="116"/>
      <c r="M2082" s="116"/>
      <c r="N2082" s="116"/>
      <c r="O2082" s="116"/>
      <c r="P2082" s="116"/>
      <c r="Q2082" s="116"/>
      <c r="R2082" s="116"/>
      <c r="S2082" s="116"/>
      <c r="T2082" s="116"/>
      <c r="U2082" s="116"/>
      <c r="V2082" s="116"/>
      <c r="W2082" s="116"/>
      <c r="X2082" s="116"/>
      <c r="Y2082" s="116"/>
      <c r="Z2082" s="116"/>
    </row>
    <row r="2083" hidden="1">
      <c r="A2083" s="116"/>
      <c r="B2083" s="116"/>
      <c r="C2083" s="116"/>
      <c r="D2083" s="116"/>
      <c r="E2083" s="116"/>
      <c r="F2083" s="116"/>
      <c r="G2083" s="116"/>
      <c r="H2083" s="116"/>
      <c r="I2083" s="116"/>
      <c r="J2083" s="116"/>
      <c r="K2083" s="207"/>
      <c r="L2083" s="116"/>
      <c r="M2083" s="116"/>
      <c r="N2083" s="116"/>
      <c r="O2083" s="116"/>
      <c r="P2083" s="116"/>
      <c r="Q2083" s="116"/>
      <c r="R2083" s="116"/>
      <c r="S2083" s="116"/>
      <c r="T2083" s="116"/>
      <c r="U2083" s="116"/>
      <c r="V2083" s="116"/>
      <c r="W2083" s="116"/>
      <c r="X2083" s="116"/>
      <c r="Y2083" s="116"/>
      <c r="Z2083" s="116"/>
    </row>
    <row r="2084" hidden="1">
      <c r="A2084" s="116"/>
      <c r="B2084" s="116"/>
      <c r="C2084" s="116"/>
      <c r="D2084" s="116"/>
      <c r="E2084" s="116"/>
      <c r="F2084" s="116"/>
      <c r="G2084" s="116"/>
      <c r="H2084" s="116"/>
      <c r="I2084" s="116"/>
      <c r="J2084" s="116"/>
      <c r="K2084" s="207"/>
      <c r="L2084" s="116"/>
      <c r="M2084" s="116"/>
      <c r="N2084" s="116"/>
      <c r="O2084" s="116"/>
      <c r="P2084" s="116"/>
      <c r="Q2084" s="116"/>
      <c r="R2084" s="116"/>
      <c r="S2084" s="116"/>
      <c r="T2084" s="116"/>
      <c r="U2084" s="116"/>
      <c r="V2084" s="116"/>
      <c r="W2084" s="116"/>
      <c r="X2084" s="116"/>
      <c r="Y2084" s="116"/>
      <c r="Z2084" s="116"/>
    </row>
    <row r="2085" hidden="1">
      <c r="A2085" s="116"/>
      <c r="B2085" s="116"/>
      <c r="C2085" s="116"/>
      <c r="D2085" s="116"/>
      <c r="E2085" s="116"/>
      <c r="F2085" s="116"/>
      <c r="G2085" s="116"/>
      <c r="H2085" s="116"/>
      <c r="I2085" s="116"/>
      <c r="J2085" s="116"/>
      <c r="K2085" s="207"/>
      <c r="L2085" s="116"/>
      <c r="M2085" s="116"/>
      <c r="N2085" s="116"/>
      <c r="O2085" s="116"/>
      <c r="P2085" s="116"/>
      <c r="Q2085" s="116"/>
      <c r="R2085" s="116"/>
      <c r="S2085" s="116"/>
      <c r="T2085" s="116"/>
      <c r="U2085" s="116"/>
      <c r="V2085" s="116"/>
      <c r="W2085" s="116"/>
      <c r="X2085" s="116"/>
      <c r="Y2085" s="116"/>
      <c r="Z2085" s="116"/>
    </row>
    <row r="2086" hidden="1">
      <c r="A2086" s="116"/>
      <c r="B2086" s="116"/>
      <c r="C2086" s="116"/>
      <c r="D2086" s="116"/>
      <c r="E2086" s="116"/>
      <c r="F2086" s="116"/>
      <c r="G2086" s="116"/>
      <c r="H2086" s="116"/>
      <c r="I2086" s="116"/>
      <c r="J2086" s="116"/>
      <c r="K2086" s="207"/>
      <c r="L2086" s="116"/>
      <c r="M2086" s="116"/>
      <c r="N2086" s="116"/>
      <c r="O2086" s="116"/>
      <c r="P2086" s="116"/>
      <c r="Q2086" s="116"/>
      <c r="R2086" s="116"/>
      <c r="S2086" s="116"/>
      <c r="T2086" s="116"/>
      <c r="U2086" s="116"/>
      <c r="V2086" s="116"/>
      <c r="W2086" s="116"/>
      <c r="X2086" s="116"/>
      <c r="Y2086" s="116"/>
      <c r="Z2086" s="116"/>
    </row>
    <row r="2087" hidden="1">
      <c r="A2087" s="116"/>
      <c r="B2087" s="116"/>
      <c r="C2087" s="116"/>
      <c r="D2087" s="116"/>
      <c r="E2087" s="116"/>
      <c r="F2087" s="116"/>
      <c r="G2087" s="116"/>
      <c r="H2087" s="116"/>
      <c r="I2087" s="116"/>
      <c r="J2087" s="116"/>
      <c r="K2087" s="207"/>
      <c r="L2087" s="116"/>
      <c r="M2087" s="116"/>
      <c r="N2087" s="116"/>
      <c r="O2087" s="116"/>
      <c r="P2087" s="116"/>
      <c r="Q2087" s="116"/>
      <c r="R2087" s="116"/>
      <c r="S2087" s="116"/>
      <c r="T2087" s="116"/>
      <c r="U2087" s="116"/>
      <c r="V2087" s="116"/>
      <c r="W2087" s="116"/>
      <c r="X2087" s="116"/>
      <c r="Y2087" s="116"/>
      <c r="Z2087" s="116"/>
    </row>
    <row r="2088" hidden="1">
      <c r="A2088" s="116"/>
      <c r="B2088" s="116"/>
      <c r="C2088" s="116"/>
      <c r="D2088" s="116"/>
      <c r="E2088" s="116"/>
      <c r="F2088" s="116"/>
      <c r="G2088" s="116"/>
      <c r="H2088" s="116"/>
      <c r="I2088" s="116"/>
      <c r="J2088" s="116"/>
      <c r="K2088" s="207"/>
      <c r="L2088" s="116"/>
      <c r="M2088" s="116"/>
      <c r="N2088" s="116"/>
      <c r="O2088" s="116"/>
      <c r="P2088" s="116"/>
      <c r="Q2088" s="116"/>
      <c r="R2088" s="116"/>
      <c r="S2088" s="116"/>
      <c r="T2088" s="116"/>
      <c r="U2088" s="116"/>
      <c r="V2088" s="116"/>
      <c r="W2088" s="116"/>
      <c r="X2088" s="116"/>
      <c r="Y2088" s="116"/>
      <c r="Z2088" s="116"/>
    </row>
    <row r="2089" hidden="1">
      <c r="A2089" s="116"/>
      <c r="B2089" s="116"/>
      <c r="C2089" s="116"/>
      <c r="D2089" s="116"/>
      <c r="E2089" s="116"/>
      <c r="F2089" s="116"/>
      <c r="G2089" s="116"/>
      <c r="H2089" s="116"/>
      <c r="I2089" s="116"/>
      <c r="J2089" s="116"/>
      <c r="K2089" s="207"/>
      <c r="L2089" s="116"/>
      <c r="M2089" s="116"/>
      <c r="N2089" s="116"/>
      <c r="O2089" s="116"/>
      <c r="P2089" s="116"/>
      <c r="Q2089" s="116"/>
      <c r="R2089" s="116"/>
      <c r="S2089" s="116"/>
      <c r="T2089" s="116"/>
      <c r="U2089" s="116"/>
      <c r="V2089" s="116"/>
      <c r="W2089" s="116"/>
      <c r="X2089" s="116"/>
      <c r="Y2089" s="116"/>
      <c r="Z2089" s="116"/>
    </row>
    <row r="2090" hidden="1">
      <c r="A2090" s="116"/>
      <c r="B2090" s="116"/>
      <c r="C2090" s="116"/>
      <c r="D2090" s="116"/>
      <c r="E2090" s="116"/>
      <c r="F2090" s="116"/>
      <c r="G2090" s="116"/>
      <c r="H2090" s="116"/>
      <c r="I2090" s="116"/>
      <c r="J2090" s="116"/>
      <c r="K2090" s="207"/>
      <c r="L2090" s="116"/>
      <c r="M2090" s="116"/>
      <c r="N2090" s="116"/>
      <c r="O2090" s="116"/>
      <c r="P2090" s="116"/>
      <c r="Q2090" s="116"/>
      <c r="R2090" s="116"/>
      <c r="S2090" s="116"/>
      <c r="T2090" s="116"/>
      <c r="U2090" s="116"/>
      <c r="V2090" s="116"/>
      <c r="W2090" s="116"/>
      <c r="X2090" s="116"/>
      <c r="Y2090" s="116"/>
      <c r="Z2090" s="116"/>
    </row>
    <row r="2091" hidden="1">
      <c r="A2091" s="116"/>
      <c r="B2091" s="116"/>
      <c r="C2091" s="116"/>
      <c r="D2091" s="116"/>
      <c r="E2091" s="116"/>
      <c r="F2091" s="116"/>
      <c r="G2091" s="116"/>
      <c r="H2091" s="116"/>
      <c r="I2091" s="116"/>
      <c r="J2091" s="116"/>
      <c r="K2091" s="207"/>
      <c r="L2091" s="116"/>
      <c r="M2091" s="116"/>
      <c r="N2091" s="116"/>
      <c r="O2091" s="116"/>
      <c r="P2091" s="116"/>
      <c r="Q2091" s="116"/>
      <c r="R2091" s="116"/>
      <c r="S2091" s="116"/>
      <c r="T2091" s="116"/>
      <c r="U2091" s="116"/>
      <c r="V2091" s="116"/>
      <c r="W2091" s="116"/>
      <c r="X2091" s="116"/>
      <c r="Y2091" s="116"/>
      <c r="Z2091" s="116"/>
    </row>
    <row r="2092" hidden="1">
      <c r="A2092" s="116"/>
      <c r="B2092" s="116"/>
      <c r="C2092" s="116"/>
      <c r="D2092" s="116"/>
      <c r="E2092" s="116"/>
      <c r="F2092" s="116"/>
      <c r="G2092" s="116"/>
      <c r="H2092" s="116"/>
      <c r="I2092" s="116"/>
      <c r="J2092" s="116"/>
      <c r="K2092" s="207"/>
      <c r="L2092" s="116"/>
      <c r="M2092" s="116"/>
      <c r="N2092" s="116"/>
      <c r="O2092" s="116"/>
      <c r="P2092" s="116"/>
      <c r="Q2092" s="116"/>
      <c r="R2092" s="116"/>
      <c r="S2092" s="116"/>
      <c r="T2092" s="116"/>
      <c r="U2092" s="116"/>
      <c r="V2092" s="116"/>
      <c r="W2092" s="116"/>
      <c r="X2092" s="116"/>
      <c r="Y2092" s="116"/>
      <c r="Z2092" s="116"/>
    </row>
    <row r="2093" hidden="1">
      <c r="A2093" s="116"/>
      <c r="B2093" s="116"/>
      <c r="C2093" s="116"/>
      <c r="D2093" s="116"/>
      <c r="E2093" s="116"/>
      <c r="F2093" s="116"/>
      <c r="G2093" s="116"/>
      <c r="H2093" s="116"/>
      <c r="I2093" s="116"/>
      <c r="J2093" s="116"/>
      <c r="K2093" s="207"/>
      <c r="L2093" s="116"/>
      <c r="M2093" s="116"/>
      <c r="N2093" s="116"/>
      <c r="O2093" s="116"/>
      <c r="P2093" s="116"/>
      <c r="Q2093" s="116"/>
      <c r="R2093" s="116"/>
      <c r="S2093" s="116"/>
      <c r="T2093" s="116"/>
      <c r="U2093" s="116"/>
      <c r="V2093" s="116"/>
      <c r="W2093" s="116"/>
      <c r="X2093" s="116"/>
      <c r="Y2093" s="116"/>
      <c r="Z2093" s="116"/>
    </row>
    <row r="2094" hidden="1">
      <c r="A2094" s="116"/>
      <c r="B2094" s="116"/>
      <c r="C2094" s="116"/>
      <c r="D2094" s="116"/>
      <c r="E2094" s="116"/>
      <c r="F2094" s="116"/>
      <c r="G2094" s="116"/>
      <c r="H2094" s="116"/>
      <c r="I2094" s="116"/>
      <c r="J2094" s="116"/>
      <c r="K2094" s="207"/>
      <c r="L2094" s="116"/>
      <c r="M2094" s="116"/>
      <c r="N2094" s="116"/>
      <c r="O2094" s="116"/>
      <c r="P2094" s="116"/>
      <c r="Q2094" s="116"/>
      <c r="R2094" s="116"/>
      <c r="S2094" s="116"/>
      <c r="T2094" s="116"/>
      <c r="U2094" s="116"/>
      <c r="V2094" s="116"/>
      <c r="W2094" s="116"/>
      <c r="X2094" s="116"/>
      <c r="Y2094" s="116"/>
      <c r="Z2094" s="116"/>
    </row>
    <row r="2095" hidden="1">
      <c r="A2095" s="116"/>
      <c r="B2095" s="116"/>
      <c r="C2095" s="116"/>
      <c r="D2095" s="116"/>
      <c r="E2095" s="116"/>
      <c r="F2095" s="116"/>
      <c r="G2095" s="116"/>
      <c r="H2095" s="116"/>
      <c r="I2095" s="116"/>
      <c r="J2095" s="116"/>
      <c r="K2095" s="207"/>
      <c r="L2095" s="116"/>
      <c r="M2095" s="116"/>
      <c r="N2095" s="116"/>
      <c r="O2095" s="116"/>
      <c r="P2095" s="116"/>
      <c r="Q2095" s="116"/>
      <c r="R2095" s="116"/>
      <c r="S2095" s="116"/>
      <c r="T2095" s="116"/>
      <c r="U2095" s="116"/>
      <c r="V2095" s="116"/>
      <c r="W2095" s="116"/>
      <c r="X2095" s="116"/>
      <c r="Y2095" s="116"/>
      <c r="Z2095" s="116"/>
    </row>
    <row r="2096" hidden="1">
      <c r="A2096" s="116"/>
      <c r="B2096" s="116"/>
      <c r="C2096" s="116"/>
      <c r="D2096" s="116"/>
      <c r="E2096" s="116"/>
      <c r="F2096" s="116"/>
      <c r="G2096" s="116"/>
      <c r="H2096" s="116"/>
      <c r="I2096" s="116"/>
      <c r="J2096" s="116"/>
      <c r="K2096" s="207"/>
      <c r="L2096" s="116"/>
      <c r="M2096" s="116"/>
      <c r="N2096" s="116"/>
      <c r="O2096" s="116"/>
      <c r="P2096" s="116"/>
      <c r="Q2096" s="116"/>
      <c r="R2096" s="116"/>
      <c r="S2096" s="116"/>
      <c r="T2096" s="116"/>
      <c r="U2096" s="116"/>
      <c r="V2096" s="116"/>
      <c r="W2096" s="116"/>
      <c r="X2096" s="116"/>
      <c r="Y2096" s="116"/>
      <c r="Z2096" s="116"/>
    </row>
    <row r="2097" hidden="1">
      <c r="A2097" s="116"/>
      <c r="B2097" s="116"/>
      <c r="C2097" s="116"/>
      <c r="D2097" s="116"/>
      <c r="E2097" s="116"/>
      <c r="F2097" s="116"/>
      <c r="G2097" s="116"/>
      <c r="H2097" s="116"/>
      <c r="I2097" s="116"/>
      <c r="J2097" s="116"/>
      <c r="K2097" s="207"/>
      <c r="L2097" s="116"/>
      <c r="M2097" s="116"/>
      <c r="N2097" s="116"/>
      <c r="O2097" s="116"/>
      <c r="P2097" s="116"/>
      <c r="Q2097" s="116"/>
      <c r="R2097" s="116"/>
      <c r="S2097" s="116"/>
      <c r="T2097" s="116"/>
      <c r="U2097" s="116"/>
      <c r="V2097" s="116"/>
      <c r="W2097" s="116"/>
      <c r="X2097" s="116"/>
      <c r="Y2097" s="116"/>
      <c r="Z2097" s="116"/>
    </row>
    <row r="2098" hidden="1">
      <c r="A2098" s="116"/>
      <c r="B2098" s="116"/>
      <c r="C2098" s="116"/>
      <c r="D2098" s="116"/>
      <c r="E2098" s="116"/>
      <c r="F2098" s="116"/>
      <c r="G2098" s="116"/>
      <c r="H2098" s="116"/>
      <c r="I2098" s="116"/>
      <c r="J2098" s="116"/>
      <c r="K2098" s="207"/>
      <c r="L2098" s="116"/>
      <c r="M2098" s="116"/>
      <c r="N2098" s="116"/>
      <c r="O2098" s="116"/>
      <c r="P2098" s="116"/>
      <c r="Q2098" s="116"/>
      <c r="R2098" s="116"/>
      <c r="S2098" s="116"/>
      <c r="T2098" s="116"/>
      <c r="U2098" s="116"/>
      <c r="V2098" s="116"/>
      <c r="W2098" s="116"/>
      <c r="X2098" s="116"/>
      <c r="Y2098" s="116"/>
      <c r="Z2098" s="116"/>
    </row>
    <row r="2099" hidden="1">
      <c r="A2099" s="116"/>
      <c r="B2099" s="116"/>
      <c r="C2099" s="116"/>
      <c r="D2099" s="116"/>
      <c r="E2099" s="116"/>
      <c r="F2099" s="116"/>
      <c r="G2099" s="116"/>
      <c r="H2099" s="116"/>
      <c r="I2099" s="116"/>
      <c r="J2099" s="116"/>
      <c r="K2099" s="207"/>
      <c r="L2099" s="116"/>
      <c r="M2099" s="116"/>
      <c r="N2099" s="116"/>
      <c r="O2099" s="116"/>
      <c r="P2099" s="116"/>
      <c r="Q2099" s="116"/>
      <c r="R2099" s="116"/>
      <c r="S2099" s="116"/>
      <c r="T2099" s="116"/>
      <c r="U2099" s="116"/>
      <c r="V2099" s="116"/>
      <c r="W2099" s="116"/>
      <c r="X2099" s="116"/>
      <c r="Y2099" s="116"/>
      <c r="Z2099" s="116"/>
    </row>
    <row r="2100" hidden="1">
      <c r="A2100" s="116"/>
      <c r="B2100" s="116"/>
      <c r="C2100" s="116"/>
      <c r="D2100" s="116"/>
      <c r="E2100" s="116"/>
      <c r="F2100" s="116"/>
      <c r="G2100" s="116"/>
      <c r="H2100" s="116"/>
      <c r="I2100" s="116"/>
      <c r="J2100" s="116"/>
      <c r="K2100" s="207"/>
      <c r="L2100" s="116"/>
      <c r="M2100" s="116"/>
      <c r="N2100" s="116"/>
      <c r="O2100" s="116"/>
      <c r="P2100" s="116"/>
      <c r="Q2100" s="116"/>
      <c r="R2100" s="116"/>
      <c r="S2100" s="116"/>
      <c r="T2100" s="116"/>
      <c r="U2100" s="116"/>
      <c r="V2100" s="116"/>
      <c r="W2100" s="116"/>
      <c r="X2100" s="116"/>
      <c r="Y2100" s="116"/>
      <c r="Z2100" s="116"/>
    </row>
    <row r="2101" hidden="1">
      <c r="A2101" s="116"/>
      <c r="B2101" s="116"/>
      <c r="C2101" s="116"/>
      <c r="D2101" s="116"/>
      <c r="E2101" s="116"/>
      <c r="F2101" s="116"/>
      <c r="G2101" s="116"/>
      <c r="H2101" s="116"/>
      <c r="I2101" s="116"/>
      <c r="J2101" s="116"/>
      <c r="K2101" s="207"/>
      <c r="L2101" s="116"/>
      <c r="M2101" s="116"/>
      <c r="N2101" s="116"/>
      <c r="O2101" s="116"/>
      <c r="P2101" s="116"/>
      <c r="Q2101" s="116"/>
      <c r="R2101" s="116"/>
      <c r="S2101" s="116"/>
      <c r="T2101" s="116"/>
      <c r="U2101" s="116"/>
      <c r="V2101" s="116"/>
      <c r="W2101" s="116"/>
      <c r="X2101" s="116"/>
      <c r="Y2101" s="116"/>
      <c r="Z2101" s="116"/>
    </row>
    <row r="2102" hidden="1">
      <c r="A2102" s="116"/>
      <c r="B2102" s="116"/>
      <c r="C2102" s="116"/>
      <c r="D2102" s="116"/>
      <c r="E2102" s="116"/>
      <c r="F2102" s="116"/>
      <c r="G2102" s="116"/>
      <c r="H2102" s="116"/>
      <c r="I2102" s="116"/>
      <c r="J2102" s="116"/>
      <c r="K2102" s="207"/>
      <c r="L2102" s="116"/>
      <c r="M2102" s="116"/>
      <c r="N2102" s="116"/>
      <c r="O2102" s="116"/>
      <c r="P2102" s="116"/>
      <c r="Q2102" s="116"/>
      <c r="R2102" s="116"/>
      <c r="S2102" s="116"/>
      <c r="T2102" s="116"/>
      <c r="U2102" s="116"/>
      <c r="V2102" s="116"/>
      <c r="W2102" s="116"/>
      <c r="X2102" s="116"/>
      <c r="Y2102" s="116"/>
      <c r="Z2102" s="116"/>
    </row>
    <row r="2103" hidden="1">
      <c r="A2103" s="116"/>
      <c r="B2103" s="116"/>
      <c r="C2103" s="116"/>
      <c r="D2103" s="116"/>
      <c r="E2103" s="116"/>
      <c r="F2103" s="116"/>
      <c r="G2103" s="116"/>
      <c r="H2103" s="116"/>
      <c r="I2103" s="116"/>
      <c r="J2103" s="116"/>
      <c r="K2103" s="207"/>
      <c r="L2103" s="116"/>
      <c r="M2103" s="116"/>
      <c r="N2103" s="116"/>
      <c r="O2103" s="116"/>
      <c r="P2103" s="116"/>
      <c r="Q2103" s="116"/>
      <c r="R2103" s="116"/>
      <c r="S2103" s="116"/>
      <c r="T2103" s="116"/>
      <c r="U2103" s="116"/>
      <c r="V2103" s="116"/>
      <c r="W2103" s="116"/>
      <c r="X2103" s="116"/>
      <c r="Y2103" s="116"/>
      <c r="Z2103" s="116"/>
    </row>
    <row r="2104" hidden="1">
      <c r="A2104" s="116"/>
      <c r="B2104" s="116"/>
      <c r="C2104" s="116"/>
      <c r="D2104" s="116"/>
      <c r="E2104" s="116"/>
      <c r="F2104" s="116"/>
      <c r="G2104" s="116"/>
      <c r="H2104" s="116"/>
      <c r="I2104" s="116"/>
      <c r="J2104" s="116"/>
      <c r="K2104" s="207"/>
      <c r="L2104" s="116"/>
      <c r="M2104" s="116"/>
      <c r="N2104" s="116"/>
      <c r="O2104" s="116"/>
      <c r="P2104" s="116"/>
      <c r="Q2104" s="116"/>
      <c r="R2104" s="116"/>
      <c r="S2104" s="116"/>
      <c r="T2104" s="116"/>
      <c r="U2104" s="116"/>
      <c r="V2104" s="116"/>
      <c r="W2104" s="116"/>
      <c r="X2104" s="116"/>
      <c r="Y2104" s="116"/>
      <c r="Z2104" s="116"/>
    </row>
    <row r="2105" hidden="1">
      <c r="A2105" s="116"/>
      <c r="B2105" s="116"/>
      <c r="C2105" s="116"/>
      <c r="D2105" s="116"/>
      <c r="E2105" s="116"/>
      <c r="F2105" s="116"/>
      <c r="G2105" s="116"/>
      <c r="H2105" s="116"/>
      <c r="I2105" s="116"/>
      <c r="J2105" s="116"/>
      <c r="K2105" s="207"/>
      <c r="L2105" s="116"/>
      <c r="M2105" s="116"/>
      <c r="N2105" s="116"/>
      <c r="O2105" s="116"/>
      <c r="P2105" s="116"/>
      <c r="Q2105" s="116"/>
      <c r="R2105" s="116"/>
      <c r="S2105" s="116"/>
      <c r="T2105" s="116"/>
      <c r="U2105" s="116"/>
      <c r="V2105" s="116"/>
      <c r="W2105" s="116"/>
      <c r="X2105" s="116"/>
      <c r="Y2105" s="116"/>
      <c r="Z2105" s="116"/>
    </row>
    <row r="2106" hidden="1">
      <c r="A2106" s="116"/>
      <c r="B2106" s="116"/>
      <c r="C2106" s="116"/>
      <c r="D2106" s="116"/>
      <c r="E2106" s="116"/>
      <c r="F2106" s="116"/>
      <c r="G2106" s="116"/>
      <c r="H2106" s="116"/>
      <c r="I2106" s="116"/>
      <c r="J2106" s="116"/>
      <c r="K2106" s="207"/>
      <c r="L2106" s="116"/>
      <c r="M2106" s="116"/>
      <c r="N2106" s="116"/>
      <c r="O2106" s="116"/>
      <c r="P2106" s="116"/>
      <c r="Q2106" s="116"/>
      <c r="R2106" s="116"/>
      <c r="S2106" s="116"/>
      <c r="T2106" s="116"/>
      <c r="U2106" s="116"/>
      <c r="V2106" s="116"/>
      <c r="W2106" s="116"/>
      <c r="X2106" s="116"/>
      <c r="Y2106" s="116"/>
      <c r="Z2106" s="116"/>
    </row>
    <row r="2107" hidden="1">
      <c r="A2107" s="116"/>
      <c r="B2107" s="116"/>
      <c r="C2107" s="116"/>
      <c r="D2107" s="116"/>
      <c r="E2107" s="116"/>
      <c r="F2107" s="116"/>
      <c r="G2107" s="116"/>
      <c r="H2107" s="116"/>
      <c r="I2107" s="116"/>
      <c r="J2107" s="116"/>
      <c r="K2107" s="207"/>
      <c r="L2107" s="116"/>
      <c r="M2107" s="116"/>
      <c r="N2107" s="116"/>
      <c r="O2107" s="116"/>
      <c r="P2107" s="116"/>
      <c r="Q2107" s="116"/>
      <c r="R2107" s="116"/>
      <c r="S2107" s="116"/>
      <c r="T2107" s="116"/>
      <c r="U2107" s="116"/>
      <c r="V2107" s="116"/>
      <c r="W2107" s="116"/>
      <c r="X2107" s="116"/>
      <c r="Y2107" s="116"/>
      <c r="Z2107" s="116"/>
    </row>
    <row r="2108" hidden="1">
      <c r="A2108" s="116"/>
      <c r="B2108" s="116"/>
      <c r="C2108" s="116"/>
      <c r="D2108" s="116"/>
      <c r="E2108" s="116"/>
      <c r="F2108" s="116"/>
      <c r="G2108" s="116"/>
      <c r="H2108" s="116"/>
      <c r="I2108" s="116"/>
      <c r="J2108" s="116"/>
      <c r="K2108" s="207"/>
      <c r="L2108" s="116"/>
      <c r="M2108" s="116"/>
      <c r="N2108" s="116"/>
      <c r="O2108" s="116"/>
      <c r="P2108" s="116"/>
      <c r="Q2108" s="116"/>
      <c r="R2108" s="116"/>
      <c r="S2108" s="116"/>
      <c r="T2108" s="116"/>
      <c r="U2108" s="116"/>
      <c r="V2108" s="116"/>
      <c r="W2108" s="116"/>
      <c r="X2108" s="116"/>
      <c r="Y2108" s="116"/>
      <c r="Z2108" s="116"/>
    </row>
    <row r="2109" hidden="1">
      <c r="A2109" s="116"/>
      <c r="B2109" s="116"/>
      <c r="C2109" s="116"/>
      <c r="D2109" s="116"/>
      <c r="E2109" s="116"/>
      <c r="F2109" s="116"/>
      <c r="G2109" s="116"/>
      <c r="H2109" s="116"/>
      <c r="I2109" s="116"/>
      <c r="J2109" s="116"/>
      <c r="K2109" s="207"/>
      <c r="L2109" s="116"/>
      <c r="M2109" s="116"/>
      <c r="N2109" s="116"/>
      <c r="O2109" s="116"/>
      <c r="P2109" s="116"/>
      <c r="Q2109" s="116"/>
      <c r="R2109" s="116"/>
      <c r="S2109" s="116"/>
      <c r="T2109" s="116"/>
      <c r="U2109" s="116"/>
      <c r="V2109" s="116"/>
      <c r="W2109" s="116"/>
      <c r="X2109" s="116"/>
      <c r="Y2109" s="116"/>
      <c r="Z2109" s="116"/>
    </row>
    <row r="2110" hidden="1">
      <c r="A2110" s="116"/>
      <c r="B2110" s="116"/>
      <c r="C2110" s="116"/>
      <c r="D2110" s="116"/>
      <c r="E2110" s="116"/>
      <c r="F2110" s="116"/>
      <c r="G2110" s="116"/>
      <c r="H2110" s="116"/>
      <c r="I2110" s="116"/>
      <c r="J2110" s="116"/>
      <c r="K2110" s="207"/>
      <c r="L2110" s="116"/>
      <c r="M2110" s="116"/>
      <c r="N2110" s="116"/>
      <c r="O2110" s="116"/>
      <c r="P2110" s="116"/>
      <c r="Q2110" s="116"/>
      <c r="R2110" s="116"/>
      <c r="S2110" s="116"/>
      <c r="T2110" s="116"/>
      <c r="U2110" s="116"/>
      <c r="V2110" s="116"/>
      <c r="W2110" s="116"/>
      <c r="X2110" s="116"/>
      <c r="Y2110" s="116"/>
      <c r="Z2110" s="116"/>
    </row>
    <row r="2111" hidden="1">
      <c r="A2111" s="116"/>
      <c r="B2111" s="116"/>
      <c r="C2111" s="116"/>
      <c r="D2111" s="116"/>
      <c r="E2111" s="116"/>
      <c r="F2111" s="116"/>
      <c r="G2111" s="116"/>
      <c r="H2111" s="116"/>
      <c r="I2111" s="116"/>
      <c r="J2111" s="116"/>
      <c r="K2111" s="207"/>
      <c r="L2111" s="116"/>
      <c r="M2111" s="116"/>
      <c r="N2111" s="116"/>
      <c r="O2111" s="116"/>
      <c r="P2111" s="116"/>
      <c r="Q2111" s="116"/>
      <c r="R2111" s="116"/>
      <c r="S2111" s="116"/>
      <c r="T2111" s="116"/>
      <c r="U2111" s="116"/>
      <c r="V2111" s="116"/>
      <c r="W2111" s="116"/>
      <c r="X2111" s="116"/>
      <c r="Y2111" s="116"/>
      <c r="Z2111" s="116"/>
    </row>
    <row r="2112" hidden="1">
      <c r="A2112" s="116"/>
      <c r="B2112" s="116"/>
      <c r="C2112" s="116"/>
      <c r="D2112" s="116"/>
      <c r="E2112" s="116"/>
      <c r="F2112" s="116"/>
      <c r="G2112" s="116"/>
      <c r="H2112" s="116"/>
      <c r="I2112" s="116"/>
      <c r="J2112" s="116"/>
      <c r="K2112" s="207"/>
      <c r="L2112" s="116"/>
      <c r="M2112" s="116"/>
      <c r="N2112" s="116"/>
      <c r="O2112" s="116"/>
      <c r="P2112" s="116"/>
      <c r="Q2112" s="116"/>
      <c r="R2112" s="116"/>
      <c r="S2112" s="116"/>
      <c r="T2112" s="116"/>
      <c r="U2112" s="116"/>
      <c r="V2112" s="116"/>
      <c r="W2112" s="116"/>
      <c r="X2112" s="116"/>
      <c r="Y2112" s="116"/>
      <c r="Z2112" s="116"/>
    </row>
    <row r="2113" hidden="1">
      <c r="A2113" s="116"/>
      <c r="B2113" s="116"/>
      <c r="C2113" s="116"/>
      <c r="D2113" s="116"/>
      <c r="E2113" s="116"/>
      <c r="F2113" s="116"/>
      <c r="G2113" s="116"/>
      <c r="H2113" s="116"/>
      <c r="I2113" s="116"/>
      <c r="J2113" s="116"/>
      <c r="K2113" s="207"/>
      <c r="L2113" s="116"/>
      <c r="M2113" s="116"/>
      <c r="N2113" s="116"/>
      <c r="O2113" s="116"/>
      <c r="P2113" s="116"/>
      <c r="Q2113" s="116"/>
      <c r="R2113" s="116"/>
      <c r="S2113" s="116"/>
      <c r="T2113" s="116"/>
      <c r="U2113" s="116"/>
      <c r="V2113" s="116"/>
      <c r="W2113" s="116"/>
      <c r="X2113" s="116"/>
      <c r="Y2113" s="116"/>
      <c r="Z2113" s="116"/>
    </row>
    <row r="2114" hidden="1">
      <c r="A2114" s="116"/>
      <c r="B2114" s="116"/>
      <c r="C2114" s="116"/>
      <c r="D2114" s="116"/>
      <c r="E2114" s="116"/>
      <c r="F2114" s="116"/>
      <c r="G2114" s="116"/>
      <c r="H2114" s="116"/>
      <c r="I2114" s="116"/>
      <c r="J2114" s="116"/>
      <c r="K2114" s="207"/>
      <c r="L2114" s="116"/>
      <c r="M2114" s="116"/>
      <c r="N2114" s="116"/>
      <c r="O2114" s="116"/>
      <c r="P2114" s="116"/>
      <c r="Q2114" s="116"/>
      <c r="R2114" s="116"/>
      <c r="S2114" s="116"/>
      <c r="T2114" s="116"/>
      <c r="U2114" s="116"/>
      <c r="V2114" s="116"/>
      <c r="W2114" s="116"/>
      <c r="X2114" s="116"/>
      <c r="Y2114" s="116"/>
      <c r="Z2114" s="116"/>
    </row>
    <row r="2115" hidden="1">
      <c r="A2115" s="116"/>
      <c r="B2115" s="116"/>
      <c r="C2115" s="116"/>
      <c r="D2115" s="116"/>
      <c r="E2115" s="116"/>
      <c r="F2115" s="116"/>
      <c r="G2115" s="116"/>
      <c r="H2115" s="116"/>
      <c r="I2115" s="116"/>
      <c r="J2115" s="116"/>
      <c r="K2115" s="207"/>
      <c r="L2115" s="116"/>
      <c r="M2115" s="116"/>
      <c r="N2115" s="116"/>
      <c r="O2115" s="116"/>
      <c r="P2115" s="116"/>
      <c r="Q2115" s="116"/>
      <c r="R2115" s="116"/>
      <c r="S2115" s="116"/>
      <c r="T2115" s="116"/>
      <c r="U2115" s="116"/>
      <c r="V2115" s="116"/>
      <c r="W2115" s="116"/>
      <c r="X2115" s="116"/>
      <c r="Y2115" s="116"/>
      <c r="Z2115" s="116"/>
    </row>
    <row r="2116" hidden="1">
      <c r="A2116" s="116"/>
      <c r="B2116" s="116"/>
      <c r="C2116" s="116"/>
      <c r="D2116" s="116"/>
      <c r="E2116" s="116"/>
      <c r="F2116" s="116"/>
      <c r="G2116" s="116"/>
      <c r="H2116" s="116"/>
      <c r="I2116" s="116"/>
      <c r="J2116" s="116"/>
      <c r="K2116" s="207"/>
      <c r="L2116" s="116"/>
      <c r="M2116" s="116"/>
      <c r="N2116" s="116"/>
      <c r="O2116" s="116"/>
      <c r="P2116" s="116"/>
      <c r="Q2116" s="116"/>
      <c r="R2116" s="116"/>
      <c r="S2116" s="116"/>
      <c r="T2116" s="116"/>
      <c r="U2116" s="116"/>
      <c r="V2116" s="116"/>
      <c r="W2116" s="116"/>
      <c r="X2116" s="116"/>
      <c r="Y2116" s="116"/>
      <c r="Z2116" s="116"/>
    </row>
    <row r="2117" hidden="1">
      <c r="A2117" s="116"/>
      <c r="B2117" s="116"/>
      <c r="C2117" s="116"/>
      <c r="D2117" s="116"/>
      <c r="E2117" s="116"/>
      <c r="F2117" s="116"/>
      <c r="G2117" s="116"/>
      <c r="H2117" s="116"/>
      <c r="I2117" s="116"/>
      <c r="J2117" s="116"/>
      <c r="K2117" s="207"/>
      <c r="L2117" s="116"/>
      <c r="M2117" s="116"/>
      <c r="N2117" s="116"/>
      <c r="O2117" s="116"/>
      <c r="P2117" s="116"/>
      <c r="Q2117" s="116"/>
      <c r="R2117" s="116"/>
      <c r="S2117" s="116"/>
      <c r="T2117" s="116"/>
      <c r="U2117" s="116"/>
      <c r="V2117" s="116"/>
      <c r="W2117" s="116"/>
      <c r="X2117" s="116"/>
      <c r="Y2117" s="116"/>
      <c r="Z2117" s="116"/>
    </row>
  </sheetData>
  <autoFilter ref="$B$1:$R$2117">
    <filterColumn colId="12">
      <filters>
        <filter val="Ecoinvent - metal working, average for steel (used as proxy)"/>
        <filter val="Ecoinvent"/>
      </filters>
    </filterColumn>
  </autoFilter>
  <hyperlinks>
    <hyperlink r:id="rId2" ref="J2"/>
    <hyperlink r:id="rId3" ref="O2"/>
    <hyperlink r:id="rId4" ref="J3"/>
    <hyperlink r:id="rId5" ref="J4"/>
    <hyperlink r:id="rId6" ref="J5"/>
    <hyperlink r:id="rId7" ref="J6"/>
    <hyperlink r:id="rId8" ref="J7"/>
    <hyperlink r:id="rId9" ref="O7"/>
    <hyperlink r:id="rId10" ref="J21"/>
    <hyperlink r:id="rId11" ref="J22"/>
    <hyperlink r:id="rId12" ref="J23"/>
    <hyperlink r:id="rId13" ref="J24"/>
    <hyperlink r:id="rId14" ref="J25"/>
    <hyperlink r:id="rId15" ref="J26"/>
    <hyperlink r:id="rId16" ref="J27"/>
    <hyperlink r:id="rId17" ref="J28"/>
    <hyperlink r:id="rId18" ref="J29"/>
    <hyperlink r:id="rId19" ref="J30"/>
    <hyperlink r:id="rId20" ref="J31"/>
    <hyperlink r:id="rId21" ref="J32"/>
    <hyperlink r:id="rId22" ref="J33"/>
    <hyperlink r:id="rId23" ref="J34"/>
    <hyperlink r:id="rId24" ref="J35"/>
    <hyperlink r:id="rId25" ref="O35"/>
    <hyperlink r:id="rId26" ref="J49"/>
    <hyperlink r:id="rId27" ref="J63"/>
    <hyperlink r:id="rId28" ref="J77"/>
    <hyperlink r:id="rId29" ref="J78"/>
    <hyperlink r:id="rId30" ref="J79"/>
    <hyperlink r:id="rId31" ref="J80"/>
    <hyperlink r:id="rId32" ref="J81"/>
    <hyperlink r:id="rId33" ref="J82"/>
    <hyperlink r:id="rId34" ref="J83"/>
    <hyperlink r:id="rId35" ref="J84"/>
    <hyperlink r:id="rId36" ref="J85"/>
    <hyperlink r:id="rId37" ref="J86"/>
    <hyperlink r:id="rId38" ref="J87"/>
    <hyperlink r:id="rId39" ref="J88"/>
    <hyperlink r:id="rId40" ref="J89"/>
    <hyperlink r:id="rId41" ref="J90"/>
    <hyperlink r:id="rId42" ref="J91"/>
    <hyperlink r:id="rId43" ref="J92"/>
    <hyperlink r:id="rId44" ref="J93"/>
    <hyperlink r:id="rId45" ref="J94"/>
    <hyperlink r:id="rId46" ref="J95"/>
    <hyperlink r:id="rId47" ref="J96"/>
    <hyperlink r:id="rId48" ref="J97"/>
    <hyperlink r:id="rId49" ref="J98"/>
    <hyperlink r:id="rId50" ref="J99"/>
    <hyperlink r:id="rId51" ref="J113"/>
    <hyperlink r:id="rId52" ref="J114"/>
    <hyperlink r:id="rId53" ref="J115"/>
    <hyperlink r:id="rId54" ref="J129"/>
    <hyperlink r:id="rId55" ref="J130"/>
    <hyperlink r:id="rId56" ref="J131"/>
    <hyperlink r:id="rId57" ref="J132"/>
    <hyperlink r:id="rId58" ref="J133"/>
    <hyperlink r:id="rId59" ref="J147"/>
    <hyperlink r:id="rId60" ref="J161"/>
    <hyperlink r:id="rId61" ref="J162"/>
    <hyperlink r:id="rId62" ref="J163"/>
    <hyperlink r:id="rId63" ref="J164"/>
    <hyperlink r:id="rId64" ref="J165"/>
    <hyperlink r:id="rId65" ref="J179"/>
    <hyperlink r:id="rId66" ref="J180"/>
    <hyperlink r:id="rId67" ref="J181"/>
    <hyperlink r:id="rId68" ref="J182"/>
    <hyperlink r:id="rId69" ref="J183"/>
    <hyperlink r:id="rId70" ref="J184"/>
    <hyperlink r:id="rId71" ref="J185"/>
    <hyperlink r:id="rId72" ref="J186"/>
    <hyperlink r:id="rId73" ref="J187"/>
    <hyperlink r:id="rId74" ref="J188"/>
    <hyperlink r:id="rId75" ref="J189"/>
    <hyperlink r:id="rId76" ref="J190"/>
    <hyperlink r:id="rId77" ref="J191"/>
    <hyperlink r:id="rId78" ref="J192"/>
    <hyperlink r:id="rId79" ref="J193"/>
    <hyperlink r:id="rId80" ref="J194"/>
    <hyperlink r:id="rId81" ref="J195"/>
    <hyperlink r:id="rId82" ref="J196"/>
    <hyperlink r:id="rId83" ref="J197"/>
    <hyperlink r:id="rId84" ref="J198"/>
    <hyperlink r:id="rId85" ref="J199"/>
    <hyperlink r:id="rId86" ref="J200"/>
    <hyperlink r:id="rId87" ref="J201"/>
    <hyperlink r:id="rId88" ref="J202"/>
    <hyperlink r:id="rId89" ref="J203"/>
    <hyperlink r:id="rId90" ref="J204"/>
    <hyperlink r:id="rId91" ref="J205"/>
    <hyperlink r:id="rId92" ref="J206"/>
    <hyperlink r:id="rId93" ref="J207"/>
    <hyperlink r:id="rId94" ref="J208"/>
    <hyperlink r:id="rId95" ref="J209"/>
    <hyperlink r:id="rId96" ref="O209"/>
    <hyperlink r:id="rId97" ref="J223"/>
    <hyperlink r:id="rId98" ref="O223"/>
    <hyperlink r:id="rId99" ref="O236"/>
    <hyperlink r:id="rId100" ref="J237"/>
    <hyperlink r:id="rId101" ref="O237"/>
    <hyperlink r:id="rId102" ref="J251"/>
    <hyperlink r:id="rId103" ref="O251"/>
    <hyperlink r:id="rId104" ref="J265"/>
    <hyperlink r:id="rId105" ref="O265"/>
    <hyperlink r:id="rId106" ref="J279"/>
    <hyperlink r:id="rId107" ref="O279"/>
    <hyperlink r:id="rId108" ref="J293"/>
    <hyperlink r:id="rId109" ref="O293"/>
    <hyperlink r:id="rId110" ref="J307"/>
    <hyperlink r:id="rId111" ref="O307"/>
    <hyperlink r:id="rId112" ref="J321"/>
    <hyperlink r:id="rId113" ref="O321"/>
    <hyperlink r:id="rId114" ref="J335"/>
    <hyperlink r:id="rId115" ref="O335"/>
    <hyperlink r:id="rId116" ref="J349"/>
    <hyperlink r:id="rId117" ref="O349"/>
    <hyperlink r:id="rId118" ref="J363"/>
    <hyperlink r:id="rId119" ref="O363"/>
    <hyperlink r:id="rId120" ref="J377"/>
    <hyperlink r:id="rId121" ref="O377"/>
    <hyperlink r:id="rId122" ref="J391"/>
    <hyperlink r:id="rId123" ref="J392"/>
    <hyperlink r:id="rId124" ref="J393"/>
    <hyperlink r:id="rId125" ref="J394"/>
    <hyperlink r:id="rId126" ref="J395"/>
    <hyperlink r:id="rId127" ref="J396"/>
    <hyperlink r:id="rId128" ref="J397"/>
    <hyperlink r:id="rId129" ref="J398"/>
    <hyperlink r:id="rId130" ref="J399"/>
    <hyperlink r:id="rId131" ref="J413"/>
    <hyperlink r:id="rId132" ref="J427"/>
    <hyperlink r:id="rId133" ref="J441"/>
    <hyperlink r:id="rId134" ref="J455"/>
    <hyperlink r:id="rId135" ref="J469"/>
    <hyperlink r:id="rId136" ref="J483"/>
    <hyperlink r:id="rId137" ref="J484"/>
    <hyperlink r:id="rId138" ref="J498"/>
    <hyperlink r:id="rId139" ref="J512"/>
    <hyperlink r:id="rId140" ref="O512"/>
    <hyperlink r:id="rId141" ref="J526"/>
    <hyperlink r:id="rId142" ref="O526"/>
    <hyperlink r:id="rId143" ref="J540"/>
    <hyperlink r:id="rId144" ref="O540"/>
    <hyperlink r:id="rId145" ref="J554"/>
    <hyperlink r:id="rId146" ref="O554"/>
    <hyperlink r:id="rId147" ref="J568"/>
    <hyperlink r:id="rId148" ref="O568"/>
    <hyperlink r:id="rId149" ref="J582"/>
    <hyperlink r:id="rId150" ref="O582"/>
    <hyperlink r:id="rId151" ref="J596"/>
    <hyperlink r:id="rId152" ref="O596"/>
    <hyperlink r:id="rId153" ref="J610"/>
    <hyperlink r:id="rId154" ref="O610"/>
    <hyperlink r:id="rId155" ref="J624"/>
    <hyperlink r:id="rId156" ref="O624"/>
    <hyperlink r:id="rId157" ref="J638"/>
    <hyperlink r:id="rId158" ref="O638"/>
    <hyperlink r:id="rId159" ref="J652"/>
    <hyperlink r:id="rId160" ref="O652"/>
    <hyperlink r:id="rId161" ref="J666"/>
    <hyperlink r:id="rId162" ref="O666"/>
    <hyperlink r:id="rId163" ref="J680"/>
    <hyperlink r:id="rId164" ref="O680"/>
    <hyperlink r:id="rId165" ref="J694"/>
    <hyperlink r:id="rId166" ref="O694"/>
    <hyperlink r:id="rId167" ref="J708"/>
    <hyperlink r:id="rId168" ref="O708"/>
    <hyperlink r:id="rId169" ref="J722"/>
    <hyperlink r:id="rId170" ref="O722"/>
    <hyperlink r:id="rId171" ref="J736"/>
    <hyperlink r:id="rId172" ref="O736"/>
    <hyperlink r:id="rId173" ref="J750"/>
    <hyperlink r:id="rId174" ref="O750"/>
    <hyperlink r:id="rId175" ref="J764"/>
    <hyperlink r:id="rId176" ref="O764"/>
    <hyperlink r:id="rId177" ref="J778"/>
    <hyperlink r:id="rId178" ref="O778"/>
    <hyperlink r:id="rId179" ref="J792"/>
    <hyperlink r:id="rId180" ref="O792"/>
    <hyperlink r:id="rId181" ref="J806"/>
    <hyperlink r:id="rId182" ref="O806"/>
    <hyperlink r:id="rId183" ref="J820"/>
    <hyperlink r:id="rId184" ref="O820"/>
    <hyperlink r:id="rId185" ref="J834"/>
    <hyperlink r:id="rId186" ref="O834"/>
    <hyperlink r:id="rId187" ref="J848"/>
    <hyperlink r:id="rId188" ref="O848"/>
    <hyperlink r:id="rId189" ref="J862"/>
    <hyperlink r:id="rId190" ref="O862"/>
    <hyperlink r:id="rId191" ref="J876"/>
    <hyperlink r:id="rId192" ref="O876"/>
    <hyperlink r:id="rId193" ref="E890"/>
    <hyperlink r:id="rId194" ref="J890"/>
    <hyperlink r:id="rId195" ref="O890"/>
    <hyperlink r:id="rId196" ref="P890"/>
    <hyperlink r:id="rId197" ref="E891"/>
    <hyperlink r:id="rId198" ref="E892"/>
    <hyperlink r:id="rId199" ref="E893"/>
    <hyperlink r:id="rId200" ref="E894"/>
    <hyperlink r:id="rId201" ref="E895"/>
    <hyperlink r:id="rId202" ref="E896"/>
    <hyperlink r:id="rId203" ref="E897"/>
    <hyperlink r:id="rId204" ref="E898"/>
    <hyperlink r:id="rId205" ref="E899"/>
    <hyperlink r:id="rId206" ref="E900"/>
    <hyperlink r:id="rId207" ref="E901"/>
    <hyperlink r:id="rId208" ref="E902"/>
    <hyperlink r:id="rId209" ref="E903"/>
    <hyperlink r:id="rId210" ref="E904"/>
    <hyperlink r:id="rId211" ref="J904"/>
    <hyperlink r:id="rId212" ref="O904"/>
    <hyperlink r:id="rId213" ref="P904"/>
    <hyperlink r:id="rId214" ref="E905"/>
    <hyperlink r:id="rId215" ref="E906"/>
    <hyperlink r:id="rId216" ref="E907"/>
    <hyperlink r:id="rId217" ref="E908"/>
    <hyperlink r:id="rId218" ref="E909"/>
    <hyperlink r:id="rId219" ref="E910"/>
    <hyperlink r:id="rId220" ref="E911"/>
    <hyperlink r:id="rId221" ref="E912"/>
    <hyperlink r:id="rId222" ref="E913"/>
    <hyperlink r:id="rId223" ref="E914"/>
    <hyperlink r:id="rId224" ref="E915"/>
    <hyperlink r:id="rId225" ref="E916"/>
    <hyperlink r:id="rId226" ref="E917"/>
    <hyperlink r:id="rId227" ref="E918"/>
    <hyperlink r:id="rId228" ref="J918"/>
    <hyperlink r:id="rId229" ref="O918"/>
    <hyperlink r:id="rId230" ref="P918"/>
    <hyperlink r:id="rId231" ref="E919"/>
    <hyperlink r:id="rId232" ref="E920"/>
    <hyperlink r:id="rId233" ref="E921"/>
    <hyperlink r:id="rId234" ref="E922"/>
    <hyperlink r:id="rId235" ref="E923"/>
    <hyperlink r:id="rId236" ref="E924"/>
    <hyperlink r:id="rId237" ref="E925"/>
    <hyperlink r:id="rId238" ref="E926"/>
    <hyperlink r:id="rId239" ref="E927"/>
    <hyperlink r:id="rId240" ref="E928"/>
    <hyperlink r:id="rId241" ref="E929"/>
    <hyperlink r:id="rId242" ref="E930"/>
    <hyperlink r:id="rId243" ref="E931"/>
    <hyperlink r:id="rId244" ref="E932"/>
    <hyperlink r:id="rId245" ref="J932"/>
    <hyperlink r:id="rId246" ref="O932"/>
    <hyperlink r:id="rId247" ref="P932"/>
    <hyperlink r:id="rId248" ref="E946"/>
    <hyperlink r:id="rId249" ref="J946"/>
    <hyperlink r:id="rId250" ref="O946"/>
    <hyperlink r:id="rId251" ref="P946"/>
    <hyperlink r:id="rId252" ref="E960"/>
    <hyperlink r:id="rId253" ref="J960"/>
    <hyperlink r:id="rId254" ref="O960"/>
    <hyperlink r:id="rId255" ref="P960"/>
    <hyperlink r:id="rId256" ref="E974"/>
    <hyperlink r:id="rId257" ref="J974"/>
    <hyperlink r:id="rId258" ref="O974"/>
    <hyperlink r:id="rId259" ref="P974"/>
    <hyperlink r:id="rId260" ref="E988"/>
    <hyperlink r:id="rId261" ref="J988"/>
    <hyperlink r:id="rId262" ref="O988"/>
    <hyperlink r:id="rId263" ref="P988"/>
    <hyperlink r:id="rId264" ref="E1002"/>
    <hyperlink r:id="rId265" ref="J1002"/>
    <hyperlink r:id="rId266" ref="O1002"/>
    <hyperlink r:id="rId267" ref="P1002"/>
    <hyperlink r:id="rId268" ref="E1016"/>
    <hyperlink r:id="rId269" ref="J1016"/>
    <hyperlink r:id="rId270" ref="O1016"/>
    <hyperlink r:id="rId271" ref="P1016"/>
    <hyperlink r:id="rId272" ref="E1030"/>
    <hyperlink r:id="rId273" ref="J1030"/>
    <hyperlink r:id="rId274" ref="O1030"/>
    <hyperlink r:id="rId275" ref="P1030"/>
    <hyperlink r:id="rId276" ref="E1044"/>
    <hyperlink r:id="rId277" ref="J1044"/>
    <hyperlink r:id="rId278" ref="O1044"/>
    <hyperlink r:id="rId279" ref="P1044"/>
    <hyperlink r:id="rId280" ref="E1058"/>
    <hyperlink r:id="rId281" ref="J1058"/>
    <hyperlink r:id="rId282" ref="O1058"/>
    <hyperlink r:id="rId283" ref="P1058"/>
    <hyperlink r:id="rId284" ref="E1072"/>
    <hyperlink r:id="rId285" ref="J1072"/>
    <hyperlink r:id="rId286" ref="O1072"/>
    <hyperlink r:id="rId287" ref="P1072"/>
    <hyperlink r:id="rId288" ref="E1086"/>
    <hyperlink r:id="rId289" ref="J1086"/>
    <hyperlink r:id="rId290" ref="O1086"/>
    <hyperlink r:id="rId291" ref="P1086"/>
    <hyperlink r:id="rId292" ref="J1100"/>
    <hyperlink r:id="rId293" ref="O1100"/>
    <hyperlink r:id="rId294" ref="J1114"/>
    <hyperlink r:id="rId295" ref="J1128"/>
    <hyperlink r:id="rId296" ref="J1142"/>
    <hyperlink r:id="rId297" ref="J1156"/>
    <hyperlink r:id="rId298" ref="J1170"/>
    <hyperlink r:id="rId299" ref="J1184"/>
    <hyperlink r:id="rId300" ref="J1198"/>
    <hyperlink r:id="rId301" ref="J1212"/>
    <hyperlink r:id="rId302" ref="J1226"/>
    <hyperlink r:id="rId303" ref="J1240"/>
    <hyperlink r:id="rId304" ref="J1254"/>
    <hyperlink r:id="rId305" ref="J1268"/>
    <hyperlink r:id="rId306" ref="J1282"/>
    <hyperlink r:id="rId307" ref="J1296"/>
    <hyperlink r:id="rId308" ref="J1310"/>
    <hyperlink r:id="rId309" ref="O1310"/>
    <hyperlink r:id="rId310" ref="J1311"/>
    <hyperlink r:id="rId311" ref="O1311"/>
  </hyperlinks>
  <drawing r:id="rId312"/>
  <legacyDrawing r:id="rId3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63"/>
    <col customWidth="1" min="4" max="4" width="48.13"/>
    <col customWidth="1" min="5" max="5" width="41.0"/>
    <col customWidth="1" min="6" max="6" width="46.63"/>
    <col customWidth="1" min="7" max="7" width="38.13"/>
  </cols>
  <sheetData>
    <row r="1">
      <c r="A1" s="208"/>
      <c r="B1" s="208"/>
      <c r="C1" s="209" t="s">
        <v>1098</v>
      </c>
      <c r="D1" s="210"/>
      <c r="E1" s="211"/>
      <c r="F1" s="208"/>
      <c r="G1" s="208"/>
      <c r="H1" s="208"/>
      <c r="I1" s="208"/>
      <c r="J1" s="208"/>
      <c r="K1" s="208"/>
      <c r="L1" s="208"/>
      <c r="M1" s="208"/>
      <c r="N1" s="208"/>
      <c r="O1" s="208"/>
      <c r="P1" s="208"/>
      <c r="Q1" s="208"/>
      <c r="R1" s="208"/>
      <c r="S1" s="208"/>
      <c r="T1" s="208"/>
      <c r="U1" s="208"/>
      <c r="V1" s="208"/>
      <c r="W1" s="208"/>
      <c r="X1" s="208"/>
      <c r="Y1" s="208"/>
      <c r="Z1" s="208"/>
      <c r="AA1" s="208"/>
      <c r="AB1" s="208"/>
      <c r="AC1" s="208"/>
      <c r="AD1" s="208"/>
      <c r="AE1" s="208"/>
      <c r="AF1" s="208"/>
      <c r="AG1" s="208"/>
      <c r="AH1" s="208"/>
      <c r="AI1" s="208"/>
      <c r="AJ1" s="208"/>
      <c r="AK1" s="208"/>
      <c r="AL1" s="208"/>
      <c r="AM1" s="208"/>
      <c r="AN1" s="208"/>
      <c r="AO1" s="208"/>
      <c r="AP1" s="208"/>
      <c r="AQ1" s="208"/>
      <c r="AR1" s="208"/>
      <c r="AS1" s="208"/>
      <c r="AT1" s="208"/>
      <c r="AU1" s="208"/>
    </row>
    <row r="2">
      <c r="A2" s="208"/>
      <c r="B2" s="208"/>
      <c r="C2" s="212" t="s">
        <v>1099</v>
      </c>
      <c r="D2" s="213" t="s">
        <v>1100</v>
      </c>
      <c r="E2" s="212" t="s">
        <v>1101</v>
      </c>
      <c r="F2" s="212" t="s">
        <v>1102</v>
      </c>
      <c r="G2" s="212"/>
      <c r="H2" s="214"/>
      <c r="I2" s="208"/>
      <c r="J2" s="208"/>
      <c r="K2" s="208"/>
      <c r="L2" s="208"/>
      <c r="M2" s="208"/>
      <c r="N2" s="208"/>
      <c r="O2" s="208"/>
      <c r="P2" s="208"/>
      <c r="Q2" s="208"/>
      <c r="R2" s="208"/>
      <c r="S2" s="208"/>
      <c r="T2" s="208"/>
      <c r="U2" s="208"/>
      <c r="V2" s="208"/>
      <c r="W2" s="208"/>
      <c r="X2" s="208"/>
      <c r="Y2" s="208"/>
      <c r="Z2" s="208"/>
      <c r="AA2" s="208"/>
      <c r="AB2" s="208"/>
      <c r="AC2" s="208"/>
      <c r="AD2" s="208"/>
      <c r="AE2" s="208"/>
      <c r="AF2" s="208"/>
      <c r="AG2" s="208"/>
      <c r="AH2" s="208"/>
      <c r="AI2" s="208"/>
      <c r="AJ2" s="208"/>
      <c r="AK2" s="208"/>
      <c r="AL2" s="208"/>
      <c r="AM2" s="208"/>
      <c r="AN2" s="208"/>
      <c r="AO2" s="208"/>
      <c r="AP2" s="208"/>
      <c r="AQ2" s="208"/>
      <c r="AR2" s="208"/>
      <c r="AS2" s="208"/>
      <c r="AT2" s="208"/>
      <c r="AU2" s="208"/>
    </row>
    <row r="3">
      <c r="A3" s="208"/>
      <c r="B3" s="208"/>
      <c r="C3" s="215" t="s">
        <v>1103</v>
      </c>
      <c r="D3" s="216">
        <v>0.1187026394094</v>
      </c>
      <c r="E3" s="217" t="s">
        <v>1104</v>
      </c>
      <c r="F3" s="218" t="s">
        <v>1105</v>
      </c>
      <c r="G3" s="217" t="s">
        <v>28</v>
      </c>
      <c r="H3" s="219"/>
      <c r="I3" s="208"/>
      <c r="J3" s="208"/>
      <c r="K3" s="208"/>
      <c r="L3" s="208"/>
      <c r="M3" s="208"/>
      <c r="N3" s="208"/>
      <c r="O3" s="208"/>
      <c r="P3" s="208"/>
      <c r="Q3" s="208"/>
      <c r="R3" s="208"/>
      <c r="S3" s="208"/>
      <c r="T3" s="208"/>
      <c r="U3" s="208"/>
      <c r="V3" s="208"/>
      <c r="W3" s="208"/>
      <c r="X3" s="208"/>
      <c r="Y3" s="208"/>
      <c r="Z3" s="208"/>
      <c r="AA3" s="208"/>
      <c r="AB3" s="208"/>
      <c r="AC3" s="208"/>
      <c r="AD3" s="208"/>
      <c r="AE3" s="208"/>
      <c r="AF3" s="208"/>
      <c r="AG3" s="208"/>
      <c r="AH3" s="208"/>
      <c r="AI3" s="208"/>
      <c r="AJ3" s="208"/>
      <c r="AK3" s="208"/>
      <c r="AL3" s="208"/>
      <c r="AM3" s="208"/>
      <c r="AN3" s="208"/>
      <c r="AO3" s="208"/>
      <c r="AP3" s="208"/>
      <c r="AQ3" s="208"/>
      <c r="AR3" s="208"/>
      <c r="AS3" s="208"/>
      <c r="AT3" s="208"/>
      <c r="AU3" s="208"/>
    </row>
    <row r="4">
      <c r="A4" s="208"/>
      <c r="B4" s="208"/>
      <c r="C4" s="220" t="s">
        <v>1106</v>
      </c>
      <c r="D4" s="221">
        <v>0.16</v>
      </c>
      <c r="E4" s="222" t="s">
        <v>1104</v>
      </c>
      <c r="F4" s="223" t="s">
        <v>1107</v>
      </c>
      <c r="G4" s="222" t="s">
        <v>1108</v>
      </c>
      <c r="H4" s="214"/>
      <c r="I4" s="208"/>
      <c r="J4" s="208"/>
      <c r="K4" s="208"/>
      <c r="L4" s="208"/>
      <c r="M4" s="208"/>
      <c r="N4" s="208"/>
      <c r="O4" s="208"/>
      <c r="P4" s="208"/>
      <c r="Q4" s="208"/>
      <c r="R4" s="208"/>
      <c r="S4" s="208"/>
      <c r="T4" s="208"/>
      <c r="U4" s="208"/>
      <c r="V4" s="208"/>
      <c r="W4" s="208"/>
      <c r="X4" s="208"/>
      <c r="Y4" s="208"/>
      <c r="Z4" s="208"/>
      <c r="AA4" s="208"/>
      <c r="AB4" s="208"/>
      <c r="AC4" s="208"/>
      <c r="AD4" s="208"/>
      <c r="AE4" s="208"/>
      <c r="AF4" s="208"/>
      <c r="AG4" s="208"/>
      <c r="AH4" s="208"/>
      <c r="AI4" s="208"/>
      <c r="AJ4" s="208"/>
      <c r="AK4" s="208"/>
      <c r="AL4" s="208"/>
      <c r="AM4" s="208"/>
      <c r="AN4" s="208"/>
      <c r="AO4" s="208"/>
      <c r="AP4" s="208"/>
      <c r="AQ4" s="208"/>
      <c r="AR4" s="208"/>
      <c r="AS4" s="208"/>
      <c r="AT4" s="208"/>
      <c r="AU4" s="208"/>
    </row>
    <row r="5">
      <c r="A5" s="208"/>
      <c r="B5" s="208"/>
      <c r="C5" s="215" t="s">
        <v>1109</v>
      </c>
      <c r="D5" s="216">
        <v>0.0562</v>
      </c>
      <c r="E5" s="217" t="s">
        <v>1104</v>
      </c>
      <c r="F5" s="218" t="s">
        <v>1110</v>
      </c>
      <c r="G5" s="217" t="s">
        <v>1108</v>
      </c>
      <c r="H5" s="219"/>
      <c r="I5" s="208"/>
      <c r="J5" s="208"/>
      <c r="K5" s="208"/>
      <c r="L5" s="208"/>
      <c r="M5" s="208"/>
      <c r="N5" s="208"/>
      <c r="O5" s="208"/>
      <c r="P5" s="208"/>
      <c r="Q5" s="208"/>
      <c r="R5" s="208"/>
      <c r="S5" s="208"/>
      <c r="T5" s="208"/>
      <c r="U5" s="208"/>
      <c r="V5" s="208"/>
      <c r="W5" s="208"/>
      <c r="X5" s="208"/>
      <c r="Y5" s="208"/>
      <c r="Z5" s="208"/>
      <c r="AA5" s="208"/>
      <c r="AB5" s="208"/>
      <c r="AC5" s="208"/>
      <c r="AD5" s="208"/>
      <c r="AE5" s="208"/>
      <c r="AF5" s="208"/>
      <c r="AG5" s="208"/>
      <c r="AH5" s="208"/>
      <c r="AI5" s="208"/>
      <c r="AJ5" s="208"/>
      <c r="AK5" s="208"/>
      <c r="AL5" s="208"/>
      <c r="AM5" s="208"/>
      <c r="AN5" s="208"/>
      <c r="AO5" s="208"/>
      <c r="AP5" s="208"/>
      <c r="AQ5" s="208"/>
      <c r="AR5" s="208"/>
      <c r="AS5" s="208"/>
      <c r="AT5" s="208"/>
      <c r="AU5" s="208"/>
    </row>
    <row r="6">
      <c r="A6" s="208"/>
      <c r="B6" s="208"/>
      <c r="C6" s="220" t="s">
        <v>1111</v>
      </c>
      <c r="D6" s="221">
        <v>0.800824866635536</v>
      </c>
      <c r="E6" s="222" t="s">
        <v>1104</v>
      </c>
      <c r="F6" s="222"/>
      <c r="G6" s="222"/>
      <c r="H6" s="224"/>
      <c r="I6" s="208"/>
      <c r="J6" s="208"/>
      <c r="K6" s="208"/>
      <c r="L6" s="208"/>
      <c r="M6" s="208"/>
      <c r="N6" s="208"/>
      <c r="O6" s="208"/>
      <c r="P6" s="208"/>
      <c r="Q6" s="208"/>
      <c r="R6" s="208"/>
      <c r="S6" s="208"/>
      <c r="T6" s="208"/>
      <c r="U6" s="208"/>
      <c r="V6" s="208"/>
      <c r="W6" s="208"/>
      <c r="X6" s="208"/>
      <c r="Y6" s="208"/>
      <c r="Z6" s="208"/>
      <c r="AA6" s="208"/>
      <c r="AB6" s="208"/>
      <c r="AC6" s="208"/>
      <c r="AD6" s="208"/>
      <c r="AE6" s="208"/>
      <c r="AF6" s="208"/>
      <c r="AG6" s="208"/>
      <c r="AH6" s="208"/>
      <c r="AI6" s="208"/>
      <c r="AJ6" s="208"/>
      <c r="AK6" s="208"/>
      <c r="AL6" s="208"/>
      <c r="AM6" s="208"/>
      <c r="AN6" s="208"/>
      <c r="AO6" s="208"/>
      <c r="AP6" s="208"/>
      <c r="AQ6" s="208"/>
      <c r="AR6" s="208"/>
      <c r="AS6" s="208"/>
      <c r="AT6" s="208"/>
      <c r="AU6" s="208"/>
    </row>
    <row r="7">
      <c r="A7" s="208"/>
      <c r="B7" s="208"/>
      <c r="C7" s="208"/>
      <c r="D7" s="225"/>
      <c r="E7" s="208"/>
      <c r="F7" s="208"/>
      <c r="G7" s="208"/>
      <c r="H7" s="208"/>
      <c r="I7" s="208"/>
      <c r="J7" s="208"/>
      <c r="K7" s="208"/>
      <c r="L7" s="208"/>
      <c r="M7" s="208"/>
      <c r="N7" s="208"/>
      <c r="O7" s="208"/>
      <c r="P7" s="208"/>
      <c r="Q7" s="208"/>
      <c r="R7" s="208"/>
      <c r="S7" s="208"/>
      <c r="T7" s="208"/>
      <c r="U7" s="208"/>
      <c r="V7" s="208"/>
      <c r="W7" s="208"/>
      <c r="X7" s="208"/>
      <c r="Y7" s="208"/>
      <c r="Z7" s="208"/>
      <c r="AA7" s="208"/>
      <c r="AB7" s="208"/>
      <c r="AC7" s="208"/>
      <c r="AD7" s="208"/>
      <c r="AE7" s="208"/>
      <c r="AF7" s="208"/>
      <c r="AG7" s="208"/>
      <c r="AH7" s="208"/>
      <c r="AI7" s="208"/>
      <c r="AJ7" s="208"/>
      <c r="AK7" s="208"/>
      <c r="AL7" s="208"/>
      <c r="AM7" s="208"/>
      <c r="AN7" s="208"/>
      <c r="AO7" s="208"/>
      <c r="AP7" s="208"/>
      <c r="AQ7" s="208"/>
      <c r="AR7" s="208"/>
      <c r="AS7" s="208"/>
      <c r="AT7" s="208"/>
      <c r="AU7" s="208"/>
    </row>
    <row r="8">
      <c r="A8" s="208"/>
      <c r="B8" s="208"/>
      <c r="C8" s="208"/>
      <c r="D8" s="225"/>
      <c r="E8" s="208"/>
      <c r="F8" s="208"/>
      <c r="G8" s="208"/>
      <c r="H8" s="208"/>
      <c r="I8" s="208"/>
      <c r="J8" s="208"/>
      <c r="K8" s="208"/>
      <c r="L8" s="208"/>
      <c r="M8" s="208"/>
      <c r="N8" s="208"/>
      <c r="O8" s="208"/>
      <c r="P8" s="208"/>
      <c r="Q8" s="208"/>
      <c r="R8" s="208"/>
      <c r="S8" s="208"/>
      <c r="T8" s="208"/>
      <c r="U8" s="208"/>
      <c r="V8" s="208"/>
      <c r="W8" s="208"/>
      <c r="X8" s="208"/>
      <c r="Y8" s="208"/>
      <c r="Z8" s="208"/>
      <c r="AA8" s="208"/>
      <c r="AB8" s="208"/>
      <c r="AC8" s="208"/>
      <c r="AD8" s="208"/>
      <c r="AE8" s="208"/>
      <c r="AF8" s="208"/>
      <c r="AG8" s="208"/>
      <c r="AH8" s="208"/>
      <c r="AI8" s="208"/>
      <c r="AJ8" s="208"/>
      <c r="AK8" s="208"/>
      <c r="AL8" s="208"/>
      <c r="AM8" s="208"/>
      <c r="AN8" s="208"/>
      <c r="AO8" s="208"/>
      <c r="AP8" s="208"/>
      <c r="AQ8" s="208"/>
      <c r="AR8" s="208"/>
      <c r="AS8" s="208"/>
      <c r="AT8" s="208"/>
      <c r="AU8" s="208"/>
    </row>
    <row r="9">
      <c r="A9" s="208"/>
      <c r="B9" s="208"/>
      <c r="C9" s="208"/>
      <c r="D9" s="225"/>
      <c r="E9" s="208"/>
      <c r="F9" s="208"/>
      <c r="G9" s="208"/>
      <c r="H9" s="208"/>
      <c r="I9" s="208"/>
      <c r="J9" s="208"/>
      <c r="K9" s="208"/>
      <c r="L9" s="208"/>
      <c r="M9" s="208"/>
      <c r="N9" s="208"/>
      <c r="O9" s="208"/>
      <c r="P9" s="208"/>
      <c r="Q9" s="208"/>
      <c r="R9" s="208"/>
      <c r="S9" s="208"/>
      <c r="T9" s="208"/>
      <c r="U9" s="208"/>
      <c r="V9" s="208"/>
      <c r="W9" s="208"/>
      <c r="X9" s="208"/>
      <c r="Y9" s="208"/>
      <c r="Z9" s="208"/>
      <c r="AA9" s="208"/>
      <c r="AB9" s="208"/>
      <c r="AC9" s="208"/>
      <c r="AD9" s="208"/>
      <c r="AE9" s="208"/>
      <c r="AF9" s="208"/>
      <c r="AG9" s="208"/>
      <c r="AH9" s="208"/>
      <c r="AI9" s="208"/>
      <c r="AJ9" s="208"/>
      <c r="AK9" s="208"/>
      <c r="AL9" s="208"/>
      <c r="AM9" s="208"/>
      <c r="AN9" s="208"/>
      <c r="AO9" s="208"/>
      <c r="AP9" s="208"/>
      <c r="AQ9" s="208"/>
      <c r="AR9" s="208"/>
      <c r="AS9" s="208"/>
      <c r="AT9" s="208"/>
      <c r="AU9" s="208"/>
    </row>
    <row r="10">
      <c r="A10" s="208"/>
      <c r="B10" s="208"/>
      <c r="C10" s="208"/>
      <c r="D10" s="225"/>
      <c r="E10" s="208"/>
      <c r="F10" s="208"/>
      <c r="G10" s="208"/>
      <c r="H10" s="208"/>
      <c r="I10" s="208"/>
      <c r="J10" s="208"/>
      <c r="K10" s="208"/>
      <c r="L10" s="208"/>
      <c r="M10" s="208"/>
      <c r="N10" s="208"/>
      <c r="O10" s="208"/>
      <c r="P10" s="208"/>
      <c r="Q10" s="208"/>
      <c r="R10" s="208"/>
      <c r="S10" s="208"/>
      <c r="T10" s="208"/>
      <c r="U10" s="208"/>
      <c r="V10" s="208"/>
      <c r="W10" s="208"/>
      <c r="X10" s="208"/>
      <c r="Y10" s="208"/>
      <c r="Z10" s="208"/>
      <c r="AA10" s="208"/>
      <c r="AB10" s="208"/>
      <c r="AC10" s="208"/>
      <c r="AD10" s="208"/>
      <c r="AE10" s="208"/>
      <c r="AF10" s="208"/>
      <c r="AG10" s="208"/>
      <c r="AH10" s="208"/>
      <c r="AI10" s="208"/>
      <c r="AJ10" s="208"/>
      <c r="AK10" s="208"/>
      <c r="AL10" s="208"/>
      <c r="AM10" s="208"/>
      <c r="AN10" s="208"/>
      <c r="AO10" s="208"/>
      <c r="AP10" s="208"/>
      <c r="AQ10" s="208"/>
      <c r="AR10" s="208"/>
      <c r="AS10" s="208"/>
      <c r="AT10" s="208"/>
      <c r="AU10" s="208"/>
    </row>
    <row r="11">
      <c r="A11" s="208"/>
      <c r="B11" s="208"/>
      <c r="C11" s="208"/>
      <c r="D11" s="225"/>
      <c r="E11" s="208"/>
      <c r="F11" s="208"/>
      <c r="G11" s="208"/>
      <c r="H11" s="208"/>
      <c r="I11" s="208"/>
      <c r="J11" s="208"/>
      <c r="K11" s="208"/>
      <c r="L11" s="208"/>
      <c r="M11" s="208"/>
      <c r="N11" s="208"/>
      <c r="O11" s="208"/>
      <c r="P11" s="208"/>
      <c r="Q11" s="208"/>
      <c r="R11" s="208"/>
      <c r="S11" s="208"/>
      <c r="T11" s="208"/>
      <c r="U11" s="208"/>
      <c r="V11" s="208"/>
      <c r="W11" s="208"/>
      <c r="X11" s="208"/>
      <c r="Y11" s="208"/>
      <c r="Z11" s="208"/>
      <c r="AA11" s="208"/>
      <c r="AB11" s="208"/>
      <c r="AC11" s="208"/>
      <c r="AD11" s="208"/>
      <c r="AE11" s="208"/>
      <c r="AF11" s="208"/>
      <c r="AG11" s="208"/>
      <c r="AH11" s="208"/>
      <c r="AI11" s="208"/>
      <c r="AJ11" s="208"/>
      <c r="AK11" s="208"/>
      <c r="AL11" s="208"/>
      <c r="AM11" s="208"/>
      <c r="AN11" s="208"/>
      <c r="AO11" s="208"/>
      <c r="AP11" s="208"/>
      <c r="AQ11" s="208"/>
      <c r="AR11" s="208"/>
      <c r="AS11" s="208"/>
      <c r="AT11" s="208"/>
      <c r="AU11" s="208"/>
    </row>
    <row r="12">
      <c r="A12" s="208"/>
      <c r="B12" s="208"/>
      <c r="C12" s="208"/>
      <c r="D12" s="225"/>
      <c r="E12" s="208"/>
      <c r="F12" s="208"/>
      <c r="G12" s="208"/>
      <c r="H12" s="208"/>
      <c r="I12" s="208"/>
      <c r="J12" s="208"/>
      <c r="K12" s="208"/>
      <c r="L12" s="208"/>
      <c r="M12" s="208"/>
      <c r="N12" s="208"/>
      <c r="O12" s="208"/>
      <c r="P12" s="208"/>
      <c r="Q12" s="208"/>
      <c r="R12" s="208"/>
      <c r="S12" s="208"/>
      <c r="T12" s="208"/>
      <c r="U12" s="208"/>
      <c r="V12" s="208"/>
      <c r="W12" s="208"/>
      <c r="X12" s="208"/>
      <c r="Y12" s="208"/>
      <c r="Z12" s="208"/>
      <c r="AA12" s="208"/>
      <c r="AB12" s="208"/>
      <c r="AC12" s="208"/>
      <c r="AD12" s="208"/>
      <c r="AE12" s="208"/>
      <c r="AF12" s="208"/>
      <c r="AG12" s="208"/>
      <c r="AH12" s="208"/>
      <c r="AI12" s="208"/>
      <c r="AJ12" s="208"/>
      <c r="AK12" s="208"/>
      <c r="AL12" s="208"/>
      <c r="AM12" s="208"/>
      <c r="AN12" s="208"/>
      <c r="AO12" s="208"/>
      <c r="AP12" s="208"/>
      <c r="AQ12" s="208"/>
      <c r="AR12" s="208"/>
      <c r="AS12" s="208"/>
      <c r="AT12" s="208"/>
      <c r="AU12" s="208"/>
    </row>
    <row r="13">
      <c r="A13" s="208"/>
      <c r="B13" s="208"/>
      <c r="C13" s="208"/>
      <c r="D13" s="225"/>
      <c r="E13" s="208"/>
      <c r="F13" s="208"/>
      <c r="G13" s="208"/>
      <c r="H13" s="208"/>
      <c r="I13" s="208"/>
      <c r="J13" s="208"/>
      <c r="K13" s="208"/>
      <c r="L13" s="208"/>
      <c r="M13" s="208"/>
      <c r="N13" s="208"/>
      <c r="O13" s="208"/>
      <c r="P13" s="208"/>
      <c r="Q13" s="208"/>
      <c r="R13" s="208"/>
      <c r="S13" s="208"/>
      <c r="T13" s="208"/>
      <c r="U13" s="208"/>
      <c r="V13" s="208"/>
      <c r="W13" s="208"/>
      <c r="X13" s="208"/>
      <c r="Y13" s="208"/>
      <c r="Z13" s="208"/>
      <c r="AA13" s="208"/>
      <c r="AB13" s="208"/>
      <c r="AC13" s="208"/>
      <c r="AD13" s="208"/>
      <c r="AE13" s="208"/>
      <c r="AF13" s="208"/>
      <c r="AG13" s="208"/>
      <c r="AH13" s="208"/>
      <c r="AI13" s="208"/>
      <c r="AJ13" s="208"/>
      <c r="AK13" s="208"/>
      <c r="AL13" s="208"/>
      <c r="AM13" s="208"/>
      <c r="AN13" s="208"/>
      <c r="AO13" s="208"/>
      <c r="AP13" s="208"/>
      <c r="AQ13" s="208"/>
      <c r="AR13" s="208"/>
      <c r="AS13" s="208"/>
      <c r="AT13" s="208"/>
      <c r="AU13" s="208"/>
    </row>
    <row r="14">
      <c r="A14" s="208"/>
      <c r="B14" s="208"/>
      <c r="C14" s="226" t="s">
        <v>1112</v>
      </c>
      <c r="D14" s="227"/>
      <c r="E14" s="228"/>
      <c r="F14" s="208"/>
      <c r="G14" s="226" t="s">
        <v>1113</v>
      </c>
      <c r="H14" s="227"/>
      <c r="I14" s="227"/>
      <c r="J14" s="227"/>
      <c r="K14" s="227"/>
      <c r="L14" s="227"/>
      <c r="M14" s="227"/>
      <c r="N14" s="227"/>
      <c r="O14" s="227"/>
      <c r="P14" s="227"/>
      <c r="Q14" s="227"/>
      <c r="R14" s="227"/>
      <c r="S14" s="227"/>
      <c r="T14" s="227"/>
      <c r="U14" s="227"/>
      <c r="V14" s="227"/>
      <c r="W14" s="227"/>
      <c r="X14" s="227"/>
      <c r="Y14" s="227"/>
      <c r="Z14" s="227"/>
      <c r="AA14" s="227"/>
      <c r="AB14" s="227"/>
      <c r="AC14" s="227"/>
      <c r="AD14" s="227"/>
      <c r="AE14" s="227"/>
      <c r="AF14" s="227"/>
      <c r="AG14" s="227"/>
      <c r="AH14" s="227"/>
      <c r="AI14" s="227"/>
      <c r="AJ14" s="227"/>
      <c r="AK14" s="227"/>
      <c r="AL14" s="227"/>
      <c r="AM14" s="227"/>
      <c r="AN14" s="227"/>
      <c r="AO14" s="227"/>
      <c r="AP14" s="227"/>
      <c r="AQ14" s="227"/>
      <c r="AR14" s="227"/>
      <c r="AS14" s="227"/>
      <c r="AT14" s="227"/>
      <c r="AU14" s="228"/>
    </row>
    <row r="15">
      <c r="A15" s="208"/>
      <c r="B15" s="208"/>
      <c r="C15" s="229" t="s">
        <v>1114</v>
      </c>
      <c r="D15" s="230" t="s">
        <v>1115</v>
      </c>
      <c r="E15" s="231" t="s">
        <v>1116</v>
      </c>
      <c r="F15" s="208"/>
      <c r="G15" s="232" t="s">
        <v>1115</v>
      </c>
      <c r="H15" s="233" t="s">
        <v>1117</v>
      </c>
      <c r="I15" s="234" t="s">
        <v>1118</v>
      </c>
      <c r="J15" s="234" t="s">
        <v>1119</v>
      </c>
      <c r="K15" s="234" t="s">
        <v>1120</v>
      </c>
      <c r="L15" s="234" t="s">
        <v>1121</v>
      </c>
      <c r="M15" s="234" t="s">
        <v>1122</v>
      </c>
      <c r="N15" s="234" t="s">
        <v>1123</v>
      </c>
      <c r="O15" s="234" t="s">
        <v>1124</v>
      </c>
      <c r="P15" s="234" t="s">
        <v>1125</v>
      </c>
      <c r="Q15" s="234" t="s">
        <v>1126</v>
      </c>
      <c r="R15" s="234" t="s">
        <v>1127</v>
      </c>
      <c r="S15" s="234" t="s">
        <v>1128</v>
      </c>
      <c r="T15" s="234" t="s">
        <v>1129</v>
      </c>
      <c r="U15" s="234" t="s">
        <v>1130</v>
      </c>
      <c r="V15" s="234" t="s">
        <v>1131</v>
      </c>
      <c r="W15" s="234" t="s">
        <v>1132</v>
      </c>
      <c r="X15" s="234" t="s">
        <v>1133</v>
      </c>
      <c r="Y15" s="234" t="s">
        <v>1134</v>
      </c>
      <c r="Z15" s="234" t="s">
        <v>1135</v>
      </c>
      <c r="AA15" s="234" t="s">
        <v>1136</v>
      </c>
      <c r="AB15" s="234" t="s">
        <v>1137</v>
      </c>
      <c r="AC15" s="234" t="s">
        <v>1138</v>
      </c>
      <c r="AD15" s="234" t="s">
        <v>1139</v>
      </c>
      <c r="AE15" s="234" t="s">
        <v>1140</v>
      </c>
      <c r="AF15" s="234" t="s">
        <v>1141</v>
      </c>
      <c r="AG15" s="234" t="s">
        <v>1142</v>
      </c>
      <c r="AH15" s="234" t="s">
        <v>1143</v>
      </c>
      <c r="AI15" s="234" t="s">
        <v>1144</v>
      </c>
      <c r="AJ15" s="235" t="s">
        <v>1145</v>
      </c>
      <c r="AK15" s="235" t="s">
        <v>1146</v>
      </c>
      <c r="AL15" s="235" t="s">
        <v>1147</v>
      </c>
      <c r="AM15" s="235" t="s">
        <v>1148</v>
      </c>
      <c r="AN15" s="235" t="s">
        <v>1149</v>
      </c>
      <c r="AO15" s="235" t="s">
        <v>1150</v>
      </c>
      <c r="AP15" s="235" t="s">
        <v>1151</v>
      </c>
      <c r="AQ15" s="235" t="s">
        <v>1152</v>
      </c>
      <c r="AR15" s="235" t="s">
        <v>1153</v>
      </c>
      <c r="AS15" s="235" t="s">
        <v>1154</v>
      </c>
      <c r="AT15" s="235" t="s">
        <v>1155</v>
      </c>
      <c r="AU15" s="235" t="s">
        <v>1156</v>
      </c>
    </row>
    <row r="16">
      <c r="A16" s="208"/>
      <c r="B16" s="208"/>
      <c r="C16" s="222" t="s">
        <v>98</v>
      </c>
      <c r="D16" s="236" t="s">
        <v>1117</v>
      </c>
      <c r="E16" s="237" t="s">
        <v>1157</v>
      </c>
      <c r="F16" s="208"/>
      <c r="G16" s="238" t="s">
        <v>1117</v>
      </c>
      <c r="H16" s="239">
        <v>0.0</v>
      </c>
      <c r="I16" s="240">
        <v>151.0</v>
      </c>
      <c r="J16" s="240">
        <v>1213.0</v>
      </c>
      <c r="K16" s="240">
        <v>1212.0</v>
      </c>
      <c r="L16" s="240">
        <v>547.0</v>
      </c>
      <c r="M16" s="240">
        <v>976.0</v>
      </c>
      <c r="N16" s="240">
        <v>821.0</v>
      </c>
      <c r="O16" s="240">
        <v>854.0</v>
      </c>
      <c r="P16" s="240">
        <v>8927.0</v>
      </c>
      <c r="Q16" s="240">
        <v>8981.0</v>
      </c>
      <c r="R16" s="240">
        <v>9037.0</v>
      </c>
      <c r="S16" s="240">
        <v>8522.0</v>
      </c>
      <c r="T16" s="240">
        <v>8599.0</v>
      </c>
      <c r="U16" s="240">
        <v>10127.0</v>
      </c>
      <c r="V16" s="240">
        <v>10704.0</v>
      </c>
      <c r="W16" s="240">
        <v>9824.0</v>
      </c>
      <c r="X16" s="240">
        <v>9336.0</v>
      </c>
      <c r="Y16" s="240">
        <v>9486.0</v>
      </c>
      <c r="Z16" s="240">
        <v>9186.0</v>
      </c>
      <c r="AA16" s="240">
        <v>8796.0</v>
      </c>
      <c r="AB16" s="240">
        <v>9098.0</v>
      </c>
      <c r="AC16" s="240">
        <v>7859.0</v>
      </c>
      <c r="AD16" s="240">
        <v>7995.0</v>
      </c>
      <c r="AE16" s="240">
        <v>8549.0</v>
      </c>
      <c r="AF16" s="240">
        <v>8805.0</v>
      </c>
      <c r="AG16" s="240">
        <v>8161.0</v>
      </c>
      <c r="AH16" s="240">
        <v>10709.0</v>
      </c>
      <c r="AI16" s="240">
        <v>7785.0</v>
      </c>
      <c r="AJ16" s="240">
        <v>9087.0</v>
      </c>
      <c r="AK16" s="240">
        <v>2736.0</v>
      </c>
      <c r="AL16" s="241">
        <v>1871.0</v>
      </c>
      <c r="AM16" s="242">
        <v>7199.0</v>
      </c>
      <c r="AN16" s="242">
        <v>7056.0</v>
      </c>
      <c r="AO16" s="242">
        <v>7080.0</v>
      </c>
      <c r="AP16" s="242">
        <v>7575.0</v>
      </c>
      <c r="AQ16" s="242">
        <v>7930.0</v>
      </c>
      <c r="AR16" s="242">
        <v>8245.0</v>
      </c>
      <c r="AS16" s="242">
        <v>8653.0</v>
      </c>
      <c r="AT16" s="242">
        <v>9330.0</v>
      </c>
      <c r="AU16" s="242">
        <v>5863.0</v>
      </c>
    </row>
    <row r="17">
      <c r="A17" s="208"/>
      <c r="B17" s="208"/>
      <c r="C17" s="217" t="s">
        <v>98</v>
      </c>
      <c r="D17" s="243" t="s">
        <v>1118</v>
      </c>
      <c r="E17" s="244" t="s">
        <v>1158</v>
      </c>
      <c r="F17" s="208"/>
      <c r="G17" s="245" t="s">
        <v>1118</v>
      </c>
      <c r="H17" s="246">
        <v>151.0</v>
      </c>
      <c r="I17" s="247">
        <v>0.0</v>
      </c>
      <c r="J17" s="247">
        <v>1106.0</v>
      </c>
      <c r="K17" s="247">
        <v>1114.0</v>
      </c>
      <c r="L17" s="247">
        <v>697.0</v>
      </c>
      <c r="M17" s="247">
        <v>1120.0</v>
      </c>
      <c r="N17" s="247">
        <v>691.0</v>
      </c>
      <c r="O17" s="247">
        <v>1005.0</v>
      </c>
      <c r="P17" s="247">
        <v>9056.0</v>
      </c>
      <c r="Q17" s="247">
        <v>9109.0</v>
      </c>
      <c r="R17" s="247">
        <v>9166.0</v>
      </c>
      <c r="S17" s="247">
        <v>8650.0</v>
      </c>
      <c r="T17" s="247">
        <v>8727.0</v>
      </c>
      <c r="U17" s="247">
        <v>10245.0</v>
      </c>
      <c r="V17" s="247">
        <v>10823.0</v>
      </c>
      <c r="W17" s="247">
        <v>9942.0</v>
      </c>
      <c r="X17" s="247">
        <v>9465.0</v>
      </c>
      <c r="Y17" s="247">
        <v>9605.0</v>
      </c>
      <c r="Z17" s="247">
        <v>9303.0</v>
      </c>
      <c r="AA17" s="247">
        <v>8911.0</v>
      </c>
      <c r="AB17" s="247">
        <v>9201.0</v>
      </c>
      <c r="AC17" s="247">
        <v>7963.0</v>
      </c>
      <c r="AD17" s="247">
        <v>8120.0</v>
      </c>
      <c r="AE17" s="247">
        <v>8645.0</v>
      </c>
      <c r="AF17" s="247">
        <v>8921.0</v>
      </c>
      <c r="AG17" s="247">
        <v>8293.0</v>
      </c>
      <c r="AH17" s="247">
        <v>10834.0</v>
      </c>
      <c r="AI17" s="247">
        <v>7911.0</v>
      </c>
      <c r="AJ17" s="247">
        <v>9218.0</v>
      </c>
      <c r="AK17" s="247">
        <v>2622.0</v>
      </c>
      <c r="AL17" s="248">
        <v>1796.0</v>
      </c>
      <c r="AM17" s="242">
        <v>6062.0</v>
      </c>
      <c r="AN17" s="242">
        <v>4119.0</v>
      </c>
      <c r="AO17" s="242">
        <v>6977.0</v>
      </c>
      <c r="AP17" s="242">
        <v>6837.0</v>
      </c>
      <c r="AQ17" s="249">
        <v>7965.0</v>
      </c>
      <c r="AR17" s="249">
        <v>8333.0</v>
      </c>
      <c r="AS17" s="242">
        <v>8785.0</v>
      </c>
      <c r="AT17" s="249">
        <v>7400.0</v>
      </c>
      <c r="AU17" s="249">
        <v>7408.0</v>
      </c>
    </row>
    <row r="18">
      <c r="A18" s="208"/>
      <c r="B18" s="208"/>
      <c r="C18" s="222" t="s">
        <v>98</v>
      </c>
      <c r="D18" s="250" t="s">
        <v>1119</v>
      </c>
      <c r="E18" s="251" t="s">
        <v>1159</v>
      </c>
      <c r="F18" s="208"/>
      <c r="G18" s="245" t="s">
        <v>1119</v>
      </c>
      <c r="H18" s="246">
        <v>1213.0</v>
      </c>
      <c r="I18" s="247">
        <v>1106.0</v>
      </c>
      <c r="J18" s="247">
        <v>0.0</v>
      </c>
      <c r="K18" s="247">
        <v>104.0</v>
      </c>
      <c r="L18" s="247">
        <v>1623.0</v>
      </c>
      <c r="M18" s="247">
        <v>1894.0</v>
      </c>
      <c r="N18" s="247">
        <v>464.0</v>
      </c>
      <c r="O18" s="247">
        <v>1956.0</v>
      </c>
      <c r="P18" s="247">
        <v>9299.0</v>
      </c>
      <c r="Q18" s="247">
        <v>9342.0</v>
      </c>
      <c r="R18" s="247">
        <v>9408.0</v>
      </c>
      <c r="S18" s="247">
        <v>8887.0</v>
      </c>
      <c r="T18" s="247">
        <v>8972.0</v>
      </c>
      <c r="U18" s="247">
        <v>10334.0</v>
      </c>
      <c r="V18" s="247">
        <v>10911.0</v>
      </c>
      <c r="W18" s="247">
        <v>10038.0</v>
      </c>
      <c r="X18" s="247">
        <v>9702.0</v>
      </c>
      <c r="Y18" s="247">
        <v>9705.0</v>
      </c>
      <c r="Z18" s="247">
        <v>9394.0</v>
      </c>
      <c r="AA18" s="247">
        <v>8991.0</v>
      </c>
      <c r="AB18" s="247">
        <v>9141.0</v>
      </c>
      <c r="AC18" s="247">
        <v>7933.0</v>
      </c>
      <c r="AD18" s="247">
        <v>8327.0</v>
      </c>
      <c r="AE18" s="247">
        <v>8526.0</v>
      </c>
      <c r="AF18" s="247">
        <v>8999.0</v>
      </c>
      <c r="AG18" s="247">
        <v>8589.0</v>
      </c>
      <c r="AH18" s="247">
        <v>10997.0</v>
      </c>
      <c r="AI18" s="247">
        <v>8132.0</v>
      </c>
      <c r="AJ18" s="247">
        <v>9483.0</v>
      </c>
      <c r="AK18" s="247">
        <v>1524.0</v>
      </c>
      <c r="AL18" s="248">
        <v>784.0</v>
      </c>
      <c r="AM18" s="242">
        <v>6925.0</v>
      </c>
      <c r="AN18" s="242">
        <v>7085.0</v>
      </c>
      <c r="AO18" s="242">
        <v>5625.0</v>
      </c>
      <c r="AP18" s="242">
        <v>6860.0</v>
      </c>
      <c r="AQ18" s="242">
        <v>6570.0</v>
      </c>
      <c r="AR18" s="242">
        <v>7038.0</v>
      </c>
      <c r="AS18" s="242">
        <v>7408.0</v>
      </c>
      <c r="AT18" s="242">
        <v>7223.0</v>
      </c>
      <c r="AU18" s="242">
        <v>5556.0</v>
      </c>
    </row>
    <row r="19">
      <c r="A19" s="208"/>
      <c r="B19" s="208"/>
      <c r="C19" s="217" t="s">
        <v>98</v>
      </c>
      <c r="D19" s="243" t="s">
        <v>1120</v>
      </c>
      <c r="E19" s="244" t="s">
        <v>1160</v>
      </c>
      <c r="F19" s="208"/>
      <c r="G19" s="245" t="s">
        <v>1120</v>
      </c>
      <c r="H19" s="246">
        <v>1212.0</v>
      </c>
      <c r="I19" s="247">
        <v>1114.0</v>
      </c>
      <c r="J19" s="247">
        <v>104.0</v>
      </c>
      <c r="K19" s="247">
        <v>0.0</v>
      </c>
      <c r="L19" s="247">
        <v>1593.0</v>
      </c>
      <c r="M19" s="247">
        <v>1844.0</v>
      </c>
      <c r="N19" s="247">
        <v>513.0</v>
      </c>
      <c r="O19" s="247">
        <v>1925.0</v>
      </c>
      <c r="P19" s="247">
        <v>9199.0</v>
      </c>
      <c r="Q19" s="247">
        <v>9241.0</v>
      </c>
      <c r="R19" s="247">
        <v>9308.0</v>
      </c>
      <c r="S19" s="247">
        <v>8786.0</v>
      </c>
      <c r="T19" s="247">
        <v>8871.0</v>
      </c>
      <c r="U19" s="247">
        <v>10230.0</v>
      </c>
      <c r="V19" s="247">
        <v>10807.0</v>
      </c>
      <c r="W19" s="247">
        <v>9935.0</v>
      </c>
      <c r="X19" s="247">
        <v>9601.0</v>
      </c>
      <c r="Y19" s="247">
        <v>9601.0</v>
      </c>
      <c r="Z19" s="247">
        <v>9291.0</v>
      </c>
      <c r="AA19" s="247">
        <v>8887.0</v>
      </c>
      <c r="AB19" s="247">
        <v>9037.0</v>
      </c>
      <c r="AC19" s="247">
        <v>7828.0</v>
      </c>
      <c r="AD19" s="247">
        <v>8226.0</v>
      </c>
      <c r="AE19" s="247">
        <v>8422.0</v>
      </c>
      <c r="AF19" s="247">
        <v>8895.0</v>
      </c>
      <c r="AG19" s="247">
        <v>8490.0</v>
      </c>
      <c r="AH19" s="247">
        <v>10894.0</v>
      </c>
      <c r="AI19" s="247">
        <v>8031.0</v>
      </c>
      <c r="AJ19" s="247">
        <v>9383.0</v>
      </c>
      <c r="AK19" s="247">
        <v>1540.0</v>
      </c>
      <c r="AL19" s="248">
        <v>724.0</v>
      </c>
      <c r="AM19" s="242">
        <v>5913.0</v>
      </c>
      <c r="AN19" s="242">
        <v>5771.0</v>
      </c>
      <c r="AO19" s="242">
        <v>5795.0</v>
      </c>
      <c r="AP19" s="242">
        <v>6289.0</v>
      </c>
      <c r="AQ19" s="242">
        <v>6645.0</v>
      </c>
      <c r="AR19" s="242">
        <v>6960.0</v>
      </c>
      <c r="AS19" s="242">
        <v>7367.0</v>
      </c>
      <c r="AT19" s="242">
        <v>8045.0</v>
      </c>
      <c r="AU19" s="242">
        <v>4578.0</v>
      </c>
    </row>
    <row r="20">
      <c r="A20" s="208"/>
      <c r="B20" s="208"/>
      <c r="C20" s="222" t="s">
        <v>98</v>
      </c>
      <c r="D20" s="250" t="s">
        <v>1121</v>
      </c>
      <c r="E20" s="251" t="s">
        <v>1161</v>
      </c>
      <c r="F20" s="208"/>
      <c r="G20" s="245" t="s">
        <v>1121</v>
      </c>
      <c r="H20" s="246">
        <v>547.0</v>
      </c>
      <c r="I20" s="247">
        <v>697.0</v>
      </c>
      <c r="J20" s="247">
        <v>1623.0</v>
      </c>
      <c r="K20" s="247">
        <v>1593.0</v>
      </c>
      <c r="L20" s="247">
        <v>0.0</v>
      </c>
      <c r="M20" s="247">
        <v>451.0</v>
      </c>
      <c r="N20" s="247">
        <v>1307.0</v>
      </c>
      <c r="O20" s="247">
        <v>335.0</v>
      </c>
      <c r="P20" s="247">
        <v>8426.0</v>
      </c>
      <c r="Q20" s="247">
        <v>8482.0</v>
      </c>
      <c r="R20" s="247">
        <v>8536.0</v>
      </c>
      <c r="S20" s="247">
        <v>8024.0</v>
      </c>
      <c r="T20" s="247">
        <v>8099.0</v>
      </c>
      <c r="U20" s="247">
        <v>9656.0</v>
      </c>
      <c r="V20" s="247">
        <v>10231.0</v>
      </c>
      <c r="W20" s="247">
        <v>9353.0</v>
      </c>
      <c r="X20" s="247">
        <v>8835.0</v>
      </c>
      <c r="Y20" s="247">
        <v>9016.0</v>
      </c>
      <c r="Z20" s="247">
        <v>8719.0</v>
      </c>
      <c r="AA20" s="247">
        <v>8335.0</v>
      </c>
      <c r="AB20" s="247">
        <v>8676.0</v>
      </c>
      <c r="AC20" s="247">
        <v>7438.0</v>
      </c>
      <c r="AD20" s="247">
        <v>7506.0</v>
      </c>
      <c r="AE20" s="247">
        <v>8152.0</v>
      </c>
      <c r="AF20" s="247">
        <v>8345.0</v>
      </c>
      <c r="AG20" s="247">
        <v>7652.0</v>
      </c>
      <c r="AH20" s="247">
        <v>10218.0</v>
      </c>
      <c r="AI20" s="247">
        <v>7294.0</v>
      </c>
      <c r="AJ20" s="247">
        <v>8581.0</v>
      </c>
      <c r="AK20" s="247">
        <v>3131.0</v>
      </c>
      <c r="AL20" s="248">
        <v>2151.0</v>
      </c>
      <c r="AM20" s="242">
        <v>7617.0</v>
      </c>
      <c r="AN20" s="242">
        <v>7499.0</v>
      </c>
      <c r="AO20" s="242">
        <v>7475.0</v>
      </c>
      <c r="AP20" s="242">
        <v>7993.0</v>
      </c>
      <c r="AQ20" s="242">
        <v>82429.0</v>
      </c>
      <c r="AR20" s="242">
        <v>8664.0</v>
      </c>
      <c r="AS20" s="242">
        <v>9071.0</v>
      </c>
      <c r="AT20" s="242">
        <v>9749.0</v>
      </c>
      <c r="AU20" s="242">
        <v>6282.0</v>
      </c>
    </row>
    <row r="21">
      <c r="A21" s="208"/>
      <c r="B21" s="208"/>
      <c r="C21" s="217" t="s">
        <v>98</v>
      </c>
      <c r="D21" s="243" t="s">
        <v>1122</v>
      </c>
      <c r="E21" s="244" t="s">
        <v>1162</v>
      </c>
      <c r="F21" s="208"/>
      <c r="G21" s="245" t="s">
        <v>1122</v>
      </c>
      <c r="H21" s="246">
        <v>976.0</v>
      </c>
      <c r="I21" s="247">
        <v>1120.0</v>
      </c>
      <c r="J21" s="247">
        <v>1894.0</v>
      </c>
      <c r="K21" s="247">
        <v>1844.0</v>
      </c>
      <c r="L21" s="247">
        <v>451.0</v>
      </c>
      <c r="M21" s="247">
        <v>0.0</v>
      </c>
      <c r="N21" s="247">
        <v>1654.0</v>
      </c>
      <c r="O21" s="247">
        <v>370.0</v>
      </c>
      <c r="P21" s="247">
        <v>7975.0</v>
      </c>
      <c r="Q21" s="247">
        <v>8031.0</v>
      </c>
      <c r="R21" s="247">
        <v>8085.0</v>
      </c>
      <c r="S21" s="247">
        <v>7574.0</v>
      </c>
      <c r="T21" s="247">
        <v>7648.0</v>
      </c>
      <c r="U21" s="247">
        <v>9208.0</v>
      </c>
      <c r="V21" s="247">
        <v>9782.0</v>
      </c>
      <c r="W21" s="247">
        <v>8905.0</v>
      </c>
      <c r="X21" s="247">
        <v>8385.0</v>
      </c>
      <c r="Y21" s="247">
        <v>8568.0</v>
      </c>
      <c r="Z21" s="247">
        <v>8273.0</v>
      </c>
      <c r="AA21" s="247">
        <v>7890.0</v>
      </c>
      <c r="AB21" s="247">
        <v>8242.0</v>
      </c>
      <c r="AC21" s="247">
        <v>7005.0</v>
      </c>
      <c r="AD21" s="247">
        <v>7056.0</v>
      </c>
      <c r="AE21" s="247">
        <v>7728.0</v>
      </c>
      <c r="AF21" s="247">
        <v>7899.0</v>
      </c>
      <c r="AG21" s="247">
        <v>7202.0</v>
      </c>
      <c r="AH21" s="247">
        <v>9767.0</v>
      </c>
      <c r="AI21" s="247">
        <v>6844.0</v>
      </c>
      <c r="AJ21" s="247">
        <v>8131.0</v>
      </c>
      <c r="AK21" s="247">
        <v>3347.0</v>
      </c>
      <c r="AL21" s="248">
        <v>2293.0</v>
      </c>
      <c r="AM21" s="242">
        <v>8175.0</v>
      </c>
      <c r="AN21" s="242">
        <v>8032.0</v>
      </c>
      <c r="AO21" s="242">
        <v>8056.0</v>
      </c>
      <c r="AP21" s="242">
        <v>8551.0</v>
      </c>
      <c r="AQ21" s="242">
        <v>8906.0</v>
      </c>
      <c r="AR21" s="242">
        <v>9221.0</v>
      </c>
      <c r="AS21" s="242">
        <v>9629.0</v>
      </c>
      <c r="AT21" s="242">
        <v>10306.0</v>
      </c>
      <c r="AU21" s="242">
        <v>6839.0</v>
      </c>
    </row>
    <row r="22">
      <c r="A22" s="208"/>
      <c r="B22" s="208"/>
      <c r="C22" s="222" t="s">
        <v>98</v>
      </c>
      <c r="D22" s="250" t="s">
        <v>1123</v>
      </c>
      <c r="E22" s="251" t="s">
        <v>1163</v>
      </c>
      <c r="F22" s="208"/>
      <c r="G22" s="245" t="s">
        <v>1123</v>
      </c>
      <c r="H22" s="246">
        <v>821.0</v>
      </c>
      <c r="I22" s="247">
        <v>691.0</v>
      </c>
      <c r="J22" s="247">
        <v>464.0</v>
      </c>
      <c r="K22" s="247">
        <v>513.0</v>
      </c>
      <c r="L22" s="247">
        <v>1307.0</v>
      </c>
      <c r="M22" s="247">
        <v>1654.0</v>
      </c>
      <c r="N22" s="247">
        <v>0.0</v>
      </c>
      <c r="O22" s="247">
        <v>1639.0</v>
      </c>
      <c r="P22" s="247">
        <v>9361.0</v>
      </c>
      <c r="Q22" s="247">
        <v>9408.0</v>
      </c>
      <c r="R22" s="247">
        <v>9470.0</v>
      </c>
      <c r="S22" s="247">
        <v>8949.0</v>
      </c>
      <c r="T22" s="247">
        <v>9031.0</v>
      </c>
      <c r="U22" s="247">
        <v>10463.0</v>
      </c>
      <c r="V22" s="247">
        <v>11043.0</v>
      </c>
      <c r="W22" s="247">
        <v>10164.0</v>
      </c>
      <c r="X22" s="247">
        <v>9767.0</v>
      </c>
      <c r="Y22" s="247">
        <v>9827.0</v>
      </c>
      <c r="Z22" s="247">
        <v>9519.0</v>
      </c>
      <c r="AA22" s="247">
        <v>9119.0</v>
      </c>
      <c r="AB22" s="247">
        <v>9325.0</v>
      </c>
      <c r="AC22" s="247">
        <v>8100.0</v>
      </c>
      <c r="AD22" s="247">
        <v>8400.0</v>
      </c>
      <c r="AE22" s="247">
        <v>8730.0</v>
      </c>
      <c r="AF22" s="247">
        <v>9127.0</v>
      </c>
      <c r="AG22" s="247">
        <v>8625.0</v>
      </c>
      <c r="AH22" s="247">
        <v>11098.0</v>
      </c>
      <c r="AI22" s="247">
        <v>8198.0</v>
      </c>
      <c r="AJ22" s="247">
        <v>9535.0</v>
      </c>
      <c r="AK22" s="247">
        <v>1941.0</v>
      </c>
      <c r="AL22" s="248">
        <v>1237.0</v>
      </c>
      <c r="AM22" s="242">
        <v>6117.0</v>
      </c>
      <c r="AN22" s="242">
        <v>5975.0</v>
      </c>
      <c r="AO22" s="242">
        <v>5999.0</v>
      </c>
      <c r="AP22" s="242">
        <v>6493.0</v>
      </c>
      <c r="AQ22" s="242">
        <v>6849.0</v>
      </c>
      <c r="AR22" s="242">
        <v>7164.0</v>
      </c>
      <c r="AS22" s="242">
        <v>7571.0</v>
      </c>
      <c r="AT22" s="242">
        <v>8249.0</v>
      </c>
      <c r="AU22" s="242">
        <v>4782.0</v>
      </c>
    </row>
    <row r="23">
      <c r="A23" s="208"/>
      <c r="B23" s="208"/>
      <c r="C23" s="217" t="s">
        <v>98</v>
      </c>
      <c r="D23" s="243" t="s">
        <v>1124</v>
      </c>
      <c r="E23" s="244" t="s">
        <v>1164</v>
      </c>
      <c r="F23" s="208"/>
      <c r="G23" s="245" t="s">
        <v>1124</v>
      </c>
      <c r="H23" s="246">
        <v>854.0</v>
      </c>
      <c r="I23" s="247">
        <v>1005.0</v>
      </c>
      <c r="J23" s="247">
        <v>1956.0</v>
      </c>
      <c r="K23" s="247">
        <v>1925.0</v>
      </c>
      <c r="L23" s="247">
        <v>335.0</v>
      </c>
      <c r="M23" s="247">
        <v>370.0</v>
      </c>
      <c r="N23" s="247">
        <v>1639.0</v>
      </c>
      <c r="O23" s="247">
        <v>0.0</v>
      </c>
      <c r="P23" s="247">
        <v>8229.0</v>
      </c>
      <c r="Q23" s="247">
        <v>8287.0</v>
      </c>
      <c r="R23" s="247">
        <v>8337.0</v>
      </c>
      <c r="S23" s="247">
        <v>7832.0</v>
      </c>
      <c r="T23" s="247">
        <v>7904.0</v>
      </c>
      <c r="U23" s="247">
        <v>9490.0</v>
      </c>
      <c r="V23" s="247">
        <v>10060.0</v>
      </c>
      <c r="W23" s="247">
        <v>9188.0</v>
      </c>
      <c r="X23" s="247">
        <v>8637.0</v>
      </c>
      <c r="Y23" s="247">
        <v>8852.0</v>
      </c>
      <c r="Z23" s="247">
        <v>8560.0</v>
      </c>
      <c r="AA23" s="247">
        <v>8182.0</v>
      </c>
      <c r="AB23" s="247">
        <v>8560.0</v>
      </c>
      <c r="AC23" s="247">
        <v>7326.0</v>
      </c>
      <c r="AD23" s="247">
        <v>7325.0</v>
      </c>
      <c r="AE23" s="247">
        <v>8059.0</v>
      </c>
      <c r="AF23" s="247">
        <v>8193.0</v>
      </c>
      <c r="AG23" s="247">
        <v>7446.0</v>
      </c>
      <c r="AH23" s="247">
        <v>10029.0</v>
      </c>
      <c r="AI23" s="247">
        <v>7111.0</v>
      </c>
      <c r="AJ23" s="247">
        <v>8377.0</v>
      </c>
      <c r="AK23" s="247">
        <v>3461.0</v>
      </c>
      <c r="AL23" s="248">
        <v>2462.0</v>
      </c>
      <c r="AM23" s="242">
        <v>7906.0</v>
      </c>
      <c r="AN23" s="242">
        <v>7764.0</v>
      </c>
      <c r="AO23" s="242">
        <v>7788.0</v>
      </c>
      <c r="AP23" s="242">
        <v>8282.0</v>
      </c>
      <c r="AQ23" s="242">
        <v>8638.0</v>
      </c>
      <c r="AR23" s="242">
        <v>8953.0</v>
      </c>
      <c r="AS23" s="242">
        <v>9360.0</v>
      </c>
      <c r="AT23" s="242">
        <v>10038.0</v>
      </c>
      <c r="AU23" s="242">
        <v>6571.0</v>
      </c>
    </row>
    <row r="24">
      <c r="A24" s="208"/>
      <c r="B24" s="208"/>
      <c r="C24" s="222" t="s">
        <v>819</v>
      </c>
      <c r="D24" s="250" t="s">
        <v>1125</v>
      </c>
      <c r="E24" s="251" t="s">
        <v>1165</v>
      </c>
      <c r="F24" s="208"/>
      <c r="G24" s="245" t="s">
        <v>1125</v>
      </c>
      <c r="H24" s="246">
        <v>8927.0</v>
      </c>
      <c r="I24" s="247">
        <v>9056.0</v>
      </c>
      <c r="J24" s="247">
        <v>9299.0</v>
      </c>
      <c r="K24" s="247">
        <v>9199.0</v>
      </c>
      <c r="L24" s="247">
        <v>8426.0</v>
      </c>
      <c r="M24" s="247">
        <v>7975.0</v>
      </c>
      <c r="N24" s="247">
        <v>9361.0</v>
      </c>
      <c r="O24" s="247">
        <v>8229.0</v>
      </c>
      <c r="P24" s="247">
        <v>0.0</v>
      </c>
      <c r="Q24" s="247">
        <v>78.0</v>
      </c>
      <c r="R24" s="247">
        <v>110.0</v>
      </c>
      <c r="S24" s="247">
        <v>413.0</v>
      </c>
      <c r="T24" s="247">
        <v>329.0</v>
      </c>
      <c r="U24" s="247">
        <v>1434.0</v>
      </c>
      <c r="V24" s="247">
        <v>1922.0</v>
      </c>
      <c r="W24" s="247">
        <v>1185.0</v>
      </c>
      <c r="X24" s="247">
        <v>409.0</v>
      </c>
      <c r="Y24" s="247">
        <v>961.0</v>
      </c>
      <c r="Z24" s="247">
        <v>898.0</v>
      </c>
      <c r="AA24" s="247">
        <v>973.0</v>
      </c>
      <c r="AB24" s="247">
        <v>1743.0</v>
      </c>
      <c r="AC24" s="247">
        <v>1980.0</v>
      </c>
      <c r="AD24" s="247">
        <v>981.0</v>
      </c>
      <c r="AE24" s="247">
        <v>2153.0</v>
      </c>
      <c r="AF24" s="247">
        <v>980.0</v>
      </c>
      <c r="AG24" s="247">
        <v>802.0</v>
      </c>
      <c r="AH24" s="247">
        <v>1807.0</v>
      </c>
      <c r="AI24" s="247">
        <v>1168.0</v>
      </c>
      <c r="AJ24" s="247">
        <v>214.0</v>
      </c>
      <c r="AK24" s="247">
        <v>9887.0</v>
      </c>
      <c r="AL24" s="248">
        <v>8993.0</v>
      </c>
      <c r="AM24" s="242">
        <v>21544.0</v>
      </c>
      <c r="AN24" s="242">
        <v>20822.0</v>
      </c>
      <c r="AO24" s="242">
        <v>20333.0</v>
      </c>
      <c r="AP24" s="242">
        <v>19457.0</v>
      </c>
      <c r="AQ24" s="242">
        <v>19600.0</v>
      </c>
      <c r="AR24" s="242">
        <v>19696.0</v>
      </c>
      <c r="AS24" s="242">
        <v>19896.0</v>
      </c>
      <c r="AT24" s="242">
        <v>20102.0</v>
      </c>
      <c r="AU24" s="242">
        <v>20861.0</v>
      </c>
    </row>
    <row r="25">
      <c r="A25" s="208"/>
      <c r="B25" s="208"/>
      <c r="C25" s="217" t="s">
        <v>650</v>
      </c>
      <c r="D25" s="243" t="s">
        <v>1126</v>
      </c>
      <c r="E25" s="244" t="s">
        <v>1166</v>
      </c>
      <c r="F25" s="208"/>
      <c r="G25" s="245" t="s">
        <v>1126</v>
      </c>
      <c r="H25" s="246">
        <v>8981.0</v>
      </c>
      <c r="I25" s="247">
        <v>9109.0</v>
      </c>
      <c r="J25" s="247">
        <v>9342.0</v>
      </c>
      <c r="K25" s="247">
        <v>9241.0</v>
      </c>
      <c r="L25" s="247">
        <v>8482.0</v>
      </c>
      <c r="M25" s="247">
        <v>8031.0</v>
      </c>
      <c r="N25" s="247">
        <v>9408.0</v>
      </c>
      <c r="O25" s="247">
        <v>8287.0</v>
      </c>
      <c r="P25" s="247">
        <v>78.0</v>
      </c>
      <c r="Q25" s="247">
        <v>0.0</v>
      </c>
      <c r="R25" s="247">
        <v>84.0</v>
      </c>
      <c r="S25" s="247">
        <v>459.0</v>
      </c>
      <c r="T25" s="247">
        <v>383.0</v>
      </c>
      <c r="U25" s="247">
        <v>1358.0</v>
      </c>
      <c r="V25" s="247">
        <v>1851.0</v>
      </c>
      <c r="W25" s="247">
        <v>1107.0</v>
      </c>
      <c r="X25" s="247">
        <v>360.0</v>
      </c>
      <c r="Y25" s="247">
        <v>884.0</v>
      </c>
      <c r="Z25" s="247">
        <v>829.0</v>
      </c>
      <c r="AA25" s="247">
        <v>927.0</v>
      </c>
      <c r="AB25" s="247">
        <v>1683.0</v>
      </c>
      <c r="AC25" s="247">
        <v>1965.0</v>
      </c>
      <c r="AD25" s="247">
        <v>1017.0</v>
      </c>
      <c r="AE25" s="247">
        <v>2110.0</v>
      </c>
      <c r="AF25" s="247">
        <v>933.0</v>
      </c>
      <c r="AG25" s="247">
        <v>871.0</v>
      </c>
      <c r="AH25" s="247">
        <v>1745.0</v>
      </c>
      <c r="AI25" s="247">
        <v>1211.0</v>
      </c>
      <c r="AJ25" s="247">
        <v>226.0</v>
      </c>
      <c r="AK25" s="247">
        <v>9914.0</v>
      </c>
      <c r="AL25" s="248">
        <v>9028.0</v>
      </c>
      <c r="AM25" s="242">
        <v>20870.0</v>
      </c>
      <c r="AN25" s="242">
        <v>20831.0</v>
      </c>
      <c r="AO25" s="242">
        <v>20342.0</v>
      </c>
      <c r="AP25" s="242">
        <v>19466.0</v>
      </c>
      <c r="AQ25" s="242">
        <v>19609.0</v>
      </c>
      <c r="AR25" s="242">
        <v>19705.0</v>
      </c>
      <c r="AS25" s="242">
        <v>19905.0</v>
      </c>
      <c r="AT25" s="242">
        <v>20111.0</v>
      </c>
      <c r="AU25" s="242">
        <v>20870.0</v>
      </c>
    </row>
    <row r="26">
      <c r="A26" s="208"/>
      <c r="B26" s="208"/>
      <c r="C26" s="222" t="s">
        <v>650</v>
      </c>
      <c r="D26" s="250" t="s">
        <v>1127</v>
      </c>
      <c r="E26" s="251" t="s">
        <v>1167</v>
      </c>
      <c r="F26" s="208"/>
      <c r="G26" s="245" t="s">
        <v>1127</v>
      </c>
      <c r="H26" s="246">
        <v>9037.0</v>
      </c>
      <c r="I26" s="247">
        <v>9166.0</v>
      </c>
      <c r="J26" s="247">
        <v>9408.0</v>
      </c>
      <c r="K26" s="247">
        <v>9308.0</v>
      </c>
      <c r="L26" s="247">
        <v>8536.0</v>
      </c>
      <c r="M26" s="247">
        <v>8085.0</v>
      </c>
      <c r="N26" s="247">
        <v>9470.0</v>
      </c>
      <c r="O26" s="247">
        <v>8337.0</v>
      </c>
      <c r="P26" s="247">
        <v>110.0</v>
      </c>
      <c r="Q26" s="247">
        <v>84.0</v>
      </c>
      <c r="R26" s="247">
        <v>0.0</v>
      </c>
      <c r="S26" s="247">
        <v>522.0</v>
      </c>
      <c r="T26" s="247">
        <v>439.0</v>
      </c>
      <c r="U26" s="247">
        <v>1348.0</v>
      </c>
      <c r="V26" s="247">
        <v>1824.0</v>
      </c>
      <c r="W26" s="247">
        <v>1109.0</v>
      </c>
      <c r="X26" s="247">
        <v>300.0</v>
      </c>
      <c r="Y26" s="247">
        <v>908.0</v>
      </c>
      <c r="Z26" s="247">
        <v>880.0</v>
      </c>
      <c r="AA26" s="247">
        <v>1001.0</v>
      </c>
      <c r="AB26" s="247">
        <v>1744.0</v>
      </c>
      <c r="AC26" s="247">
        <v>2048.0</v>
      </c>
      <c r="AD26" s="247">
        <v>1087.0</v>
      </c>
      <c r="AE26" s="247">
        <v>2184.0</v>
      </c>
      <c r="AF26" s="247">
        <v>1006.0</v>
      </c>
      <c r="AG26" s="247">
        <v>906.0</v>
      </c>
      <c r="AH26" s="247">
        <v>1700.0</v>
      </c>
      <c r="AI26" s="247">
        <v>1276.0</v>
      </c>
      <c r="AJ26" s="247">
        <v>146.0</v>
      </c>
      <c r="AK26" s="247">
        <v>9990.0</v>
      </c>
      <c r="AL26" s="248">
        <v>9100.0</v>
      </c>
      <c r="AM26" s="242">
        <v>21422.0</v>
      </c>
      <c r="AN26" s="242">
        <v>20700.0</v>
      </c>
      <c r="AO26" s="242">
        <v>20211.0</v>
      </c>
      <c r="AP26" s="242">
        <v>19335.0</v>
      </c>
      <c r="AQ26" s="242">
        <v>19477.0</v>
      </c>
      <c r="AR26" s="242">
        <v>19574.0</v>
      </c>
      <c r="AS26" s="242">
        <v>19774.0</v>
      </c>
      <c r="AT26" s="242">
        <v>19979.0</v>
      </c>
      <c r="AU26" s="242">
        <v>20739.0</v>
      </c>
    </row>
    <row r="27">
      <c r="A27" s="208"/>
      <c r="B27" s="208"/>
      <c r="C27" s="217" t="s">
        <v>24</v>
      </c>
      <c r="D27" s="243" t="s">
        <v>1128</v>
      </c>
      <c r="E27" s="244" t="s">
        <v>1168</v>
      </c>
      <c r="F27" s="208"/>
      <c r="G27" s="245" t="s">
        <v>1128</v>
      </c>
      <c r="H27" s="246">
        <v>8522.0</v>
      </c>
      <c r="I27" s="247">
        <v>8650.0</v>
      </c>
      <c r="J27" s="247">
        <v>8887.0</v>
      </c>
      <c r="K27" s="247">
        <v>8786.0</v>
      </c>
      <c r="L27" s="247">
        <v>8024.0</v>
      </c>
      <c r="M27" s="247">
        <v>7574.0</v>
      </c>
      <c r="N27" s="247">
        <v>8949.0</v>
      </c>
      <c r="O27" s="247">
        <v>7832.0</v>
      </c>
      <c r="P27" s="247">
        <v>413.0</v>
      </c>
      <c r="Q27" s="247">
        <v>459.0</v>
      </c>
      <c r="R27" s="247">
        <v>522.0</v>
      </c>
      <c r="S27" s="247">
        <v>0.0</v>
      </c>
      <c r="T27" s="247">
        <v>93.0</v>
      </c>
      <c r="U27" s="247">
        <v>1751.0</v>
      </c>
      <c r="V27" s="247">
        <v>2276.0</v>
      </c>
      <c r="W27" s="247">
        <v>1473.0</v>
      </c>
      <c r="X27" s="247">
        <v>818.0</v>
      </c>
      <c r="Y27" s="247">
        <v>1190.0</v>
      </c>
      <c r="Z27" s="247">
        <v>1020.0</v>
      </c>
      <c r="AA27" s="247">
        <v>920.0</v>
      </c>
      <c r="AB27" s="247">
        <v>1741.0</v>
      </c>
      <c r="AC27" s="247">
        <v>1709.0</v>
      </c>
      <c r="AD27" s="247">
        <v>573.0</v>
      </c>
      <c r="AE27" s="247">
        <v>2026.0</v>
      </c>
      <c r="AF27" s="247">
        <v>930.0</v>
      </c>
      <c r="AG27" s="247">
        <v>479.0</v>
      </c>
      <c r="AH27" s="247">
        <v>2198.0</v>
      </c>
      <c r="AI27" s="247">
        <v>755.0</v>
      </c>
      <c r="AJ27" s="247">
        <v>607.0</v>
      </c>
      <c r="AK27" s="247">
        <v>9483.0</v>
      </c>
      <c r="AL27" s="248">
        <v>8582.0</v>
      </c>
      <c r="AM27" s="242">
        <v>21924.0</v>
      </c>
      <c r="AN27" s="242">
        <v>21202.0</v>
      </c>
      <c r="AO27" s="242">
        <v>20713.0</v>
      </c>
      <c r="AP27" s="242">
        <v>19837.0</v>
      </c>
      <c r="AQ27" s="242">
        <v>19837.0</v>
      </c>
      <c r="AR27" s="242">
        <v>19979.0</v>
      </c>
      <c r="AS27" s="242">
        <v>20276.0</v>
      </c>
      <c r="AT27" s="242">
        <v>20481.0</v>
      </c>
      <c r="AU27" s="242">
        <v>21241.0</v>
      </c>
    </row>
    <row r="28">
      <c r="A28" s="208"/>
      <c r="B28" s="208"/>
      <c r="C28" s="222" t="s">
        <v>24</v>
      </c>
      <c r="D28" s="252" t="s">
        <v>1129</v>
      </c>
      <c r="E28" s="253" t="s">
        <v>1169</v>
      </c>
      <c r="F28" s="208"/>
      <c r="G28" s="245" t="s">
        <v>1129</v>
      </c>
      <c r="H28" s="246">
        <v>8599.0</v>
      </c>
      <c r="I28" s="247">
        <v>8727.0</v>
      </c>
      <c r="J28" s="247">
        <v>8972.0</v>
      </c>
      <c r="K28" s="247">
        <v>8871.0</v>
      </c>
      <c r="L28" s="247">
        <v>8099.0</v>
      </c>
      <c r="M28" s="247">
        <v>7648.0</v>
      </c>
      <c r="N28" s="247">
        <v>9031.0</v>
      </c>
      <c r="O28" s="247">
        <v>7904.0</v>
      </c>
      <c r="P28" s="247">
        <v>329.0</v>
      </c>
      <c r="Q28" s="247">
        <v>383.0</v>
      </c>
      <c r="R28" s="247">
        <v>439.0</v>
      </c>
      <c r="S28" s="247">
        <v>93.0</v>
      </c>
      <c r="T28" s="247">
        <v>0.0</v>
      </c>
      <c r="U28" s="247">
        <v>1705.0</v>
      </c>
      <c r="V28" s="247">
        <v>2220.0</v>
      </c>
      <c r="W28" s="247">
        <v>1433.0</v>
      </c>
      <c r="X28" s="247">
        <v>738.0</v>
      </c>
      <c r="Y28" s="247">
        <v>1163.0</v>
      </c>
      <c r="Z28" s="247">
        <v>1016.0</v>
      </c>
      <c r="AA28" s="247">
        <v>953.0</v>
      </c>
      <c r="AB28" s="247">
        <v>1771.0</v>
      </c>
      <c r="AC28" s="247">
        <v>1790.0</v>
      </c>
      <c r="AD28" s="247">
        <v>664.0</v>
      </c>
      <c r="AE28" s="247">
        <v>2082.0</v>
      </c>
      <c r="AF28" s="247">
        <v>963.0</v>
      </c>
      <c r="AG28" s="247">
        <v>510.0</v>
      </c>
      <c r="AH28" s="247">
        <v>2128.0</v>
      </c>
      <c r="AI28" s="247">
        <v>842.0</v>
      </c>
      <c r="AJ28" s="247">
        <v>517.0</v>
      </c>
      <c r="AK28" s="247">
        <v>9574.0</v>
      </c>
      <c r="AL28" s="248">
        <v>8671.0</v>
      </c>
      <c r="AM28" s="242">
        <v>10700.0</v>
      </c>
      <c r="AN28" s="242">
        <v>6834.0</v>
      </c>
      <c r="AO28" s="242">
        <v>14260.0</v>
      </c>
      <c r="AP28" s="242">
        <v>5630.0</v>
      </c>
      <c r="AQ28" s="242">
        <v>12204.0</v>
      </c>
      <c r="AR28" s="242">
        <v>11904.0</v>
      </c>
      <c r="AS28" s="242">
        <v>12136.08</v>
      </c>
      <c r="AT28" s="242">
        <v>11000.0</v>
      </c>
      <c r="AU28" s="242">
        <v>12079.0</v>
      </c>
    </row>
    <row r="29">
      <c r="A29" s="208"/>
      <c r="B29" s="208"/>
      <c r="C29" s="217" t="s">
        <v>821</v>
      </c>
      <c r="D29" s="243" t="s">
        <v>1130</v>
      </c>
      <c r="E29" s="244" t="s">
        <v>1170</v>
      </c>
      <c r="F29" s="208"/>
      <c r="G29" s="245" t="s">
        <v>1130</v>
      </c>
      <c r="H29" s="246">
        <v>10127.0</v>
      </c>
      <c r="I29" s="247">
        <v>10245.0</v>
      </c>
      <c r="J29" s="247">
        <v>10334.0</v>
      </c>
      <c r="K29" s="247">
        <v>10230.0</v>
      </c>
      <c r="L29" s="247">
        <v>9656.0</v>
      </c>
      <c r="M29" s="247">
        <v>9208.0</v>
      </c>
      <c r="N29" s="247">
        <v>10463.0</v>
      </c>
      <c r="O29" s="247">
        <v>9490.0</v>
      </c>
      <c r="P29" s="247">
        <v>1434.0</v>
      </c>
      <c r="Q29" s="247">
        <v>1358.0</v>
      </c>
      <c r="R29" s="247">
        <v>1348.0</v>
      </c>
      <c r="S29" s="247">
        <v>1751.0</v>
      </c>
      <c r="T29" s="247">
        <v>1705.0</v>
      </c>
      <c r="U29" s="247">
        <v>0.0</v>
      </c>
      <c r="V29" s="247">
        <v>580.0</v>
      </c>
      <c r="W29" s="247">
        <v>303.0</v>
      </c>
      <c r="X29" s="247">
        <v>1115.0</v>
      </c>
      <c r="Y29" s="247">
        <v>641.0</v>
      </c>
      <c r="Z29" s="247">
        <v>945.0</v>
      </c>
      <c r="AA29" s="247">
        <v>1345.0</v>
      </c>
      <c r="AB29" s="247">
        <v>1410.0</v>
      </c>
      <c r="AC29" s="247">
        <v>2447.0</v>
      </c>
      <c r="AD29" s="247">
        <v>2183.0</v>
      </c>
      <c r="AE29" s="247">
        <v>2085.0</v>
      </c>
      <c r="AF29" s="247">
        <v>1336.0</v>
      </c>
      <c r="AG29" s="247">
        <v>2214.0</v>
      </c>
      <c r="AH29" s="247">
        <v>760.0</v>
      </c>
      <c r="AI29" s="247">
        <v>2401.0</v>
      </c>
      <c r="AJ29" s="247">
        <v>1396.0</v>
      </c>
      <c r="AK29" s="247">
        <v>10670.0</v>
      </c>
      <c r="AL29" s="248">
        <v>9913.0</v>
      </c>
      <c r="AM29" s="242">
        <v>18629.0</v>
      </c>
      <c r="AN29" s="242">
        <v>19555.0</v>
      </c>
      <c r="AO29" s="242">
        <v>19000.0</v>
      </c>
      <c r="AP29" s="242">
        <v>18190.0</v>
      </c>
      <c r="AQ29" s="242">
        <v>18333.0</v>
      </c>
      <c r="AR29" s="242">
        <v>18429.0</v>
      </c>
      <c r="AS29" s="242">
        <v>1961.0</v>
      </c>
      <c r="AT29" s="242">
        <v>18835.0</v>
      </c>
      <c r="AU29" s="242">
        <v>19594.0</v>
      </c>
    </row>
    <row r="30">
      <c r="A30" s="208"/>
      <c r="B30" s="208"/>
      <c r="C30" s="222" t="s">
        <v>821</v>
      </c>
      <c r="D30" s="250" t="s">
        <v>1131</v>
      </c>
      <c r="E30" s="251" t="s">
        <v>1171</v>
      </c>
      <c r="F30" s="208"/>
      <c r="G30" s="245" t="s">
        <v>1131</v>
      </c>
      <c r="H30" s="246">
        <v>10704.0</v>
      </c>
      <c r="I30" s="247">
        <v>10823.0</v>
      </c>
      <c r="J30" s="247">
        <v>10911.0</v>
      </c>
      <c r="K30" s="247">
        <v>10807.0</v>
      </c>
      <c r="L30" s="247">
        <v>10231.0</v>
      </c>
      <c r="M30" s="247">
        <v>9782.0</v>
      </c>
      <c r="N30" s="247">
        <v>11043.0</v>
      </c>
      <c r="O30" s="247">
        <v>10060.0</v>
      </c>
      <c r="P30" s="247">
        <v>1922.0</v>
      </c>
      <c r="Q30" s="247">
        <v>1851.0</v>
      </c>
      <c r="R30" s="247">
        <v>1824.0</v>
      </c>
      <c r="S30" s="247">
        <v>2276.0</v>
      </c>
      <c r="T30" s="247">
        <v>2220.0</v>
      </c>
      <c r="U30" s="247">
        <v>580.0</v>
      </c>
      <c r="V30" s="247">
        <v>0.0</v>
      </c>
      <c r="W30" s="247">
        <v>881.0</v>
      </c>
      <c r="X30" s="247">
        <v>1552.0</v>
      </c>
      <c r="Y30" s="247">
        <v>1219.0</v>
      </c>
      <c r="Z30" s="247">
        <v>1524.0</v>
      </c>
      <c r="AA30" s="247">
        <v>1924.0</v>
      </c>
      <c r="AB30" s="247">
        <v>1902.0</v>
      </c>
      <c r="AC30" s="247">
        <v>3007.0</v>
      </c>
      <c r="AD30" s="247">
        <v>2741.0</v>
      </c>
      <c r="AE30" s="247">
        <v>2580.0</v>
      </c>
      <c r="AF30" s="247">
        <v>1915.0</v>
      </c>
      <c r="AG30" s="247">
        <v>2721.0</v>
      </c>
      <c r="AH30" s="247">
        <v>434.0</v>
      </c>
      <c r="AI30" s="247">
        <v>2958.0</v>
      </c>
      <c r="AJ30" s="247">
        <v>1840.0</v>
      </c>
      <c r="AK30" s="247">
        <v>11218.0</v>
      </c>
      <c r="AL30" s="248">
        <v>10482.0</v>
      </c>
      <c r="AM30" s="242">
        <v>19568.0</v>
      </c>
      <c r="AN30" s="242">
        <v>18846.0</v>
      </c>
      <c r="AO30" s="242">
        <v>18357.0</v>
      </c>
      <c r="AP30" s="242">
        <v>17481.0</v>
      </c>
      <c r="AQ30" s="242">
        <v>17624.0</v>
      </c>
      <c r="AR30" s="242">
        <v>17720.0</v>
      </c>
      <c r="AS30" s="242">
        <v>17920.0</v>
      </c>
      <c r="AT30" s="242">
        <v>18126.0</v>
      </c>
      <c r="AU30" s="242">
        <v>18885.0</v>
      </c>
    </row>
    <row r="31">
      <c r="A31" s="208"/>
      <c r="B31" s="208"/>
      <c r="C31" s="217" t="s">
        <v>821</v>
      </c>
      <c r="D31" s="243" t="s">
        <v>1132</v>
      </c>
      <c r="E31" s="244" t="s">
        <v>1172</v>
      </c>
      <c r="F31" s="208"/>
      <c r="G31" s="245" t="s">
        <v>1132</v>
      </c>
      <c r="H31" s="246">
        <v>9824.0</v>
      </c>
      <c r="I31" s="247">
        <v>9942.0</v>
      </c>
      <c r="J31" s="247">
        <v>10038.0</v>
      </c>
      <c r="K31" s="247">
        <v>9935.0</v>
      </c>
      <c r="L31" s="247">
        <v>9353.0</v>
      </c>
      <c r="M31" s="247">
        <v>8905.0</v>
      </c>
      <c r="N31" s="247">
        <v>10164.0</v>
      </c>
      <c r="O31" s="247">
        <v>9188.0</v>
      </c>
      <c r="P31" s="247">
        <v>1185.0</v>
      </c>
      <c r="Q31" s="247">
        <v>1107.0</v>
      </c>
      <c r="R31" s="247">
        <v>1109.0</v>
      </c>
      <c r="S31" s="247">
        <v>1473.0</v>
      </c>
      <c r="T31" s="247">
        <v>1433.0</v>
      </c>
      <c r="U31" s="247">
        <v>303.0</v>
      </c>
      <c r="V31" s="247">
        <v>881.0</v>
      </c>
      <c r="W31" s="247">
        <v>0.0</v>
      </c>
      <c r="X31" s="247">
        <v>916.0</v>
      </c>
      <c r="Y31" s="247">
        <v>338.0</v>
      </c>
      <c r="Z31" s="247">
        <v>645.0</v>
      </c>
      <c r="AA31" s="247">
        <v>1048.0</v>
      </c>
      <c r="AB31" s="247">
        <v>1215.0</v>
      </c>
      <c r="AC31" s="247">
        <v>2172.0</v>
      </c>
      <c r="AD31" s="247">
        <v>1885.0</v>
      </c>
      <c r="AE31" s="247">
        <v>1872.0</v>
      </c>
      <c r="AF31" s="247">
        <v>1040.0</v>
      </c>
      <c r="AG31" s="247">
        <v>1943.0</v>
      </c>
      <c r="AH31" s="247">
        <v>1006.0</v>
      </c>
      <c r="AI31" s="247">
        <v>2103.0</v>
      </c>
      <c r="AJ31" s="247">
        <v>1178.0</v>
      </c>
      <c r="AK31" s="247">
        <v>10398.0</v>
      </c>
      <c r="AL31" s="248">
        <v>9626.0</v>
      </c>
      <c r="AM31" s="242">
        <v>20515.0</v>
      </c>
      <c r="AN31" s="242">
        <v>19792.0</v>
      </c>
      <c r="AO31" s="242">
        <v>19303.0</v>
      </c>
      <c r="AP31" s="242">
        <v>18427.0</v>
      </c>
      <c r="AQ31" s="242">
        <v>18866.0</v>
      </c>
      <c r="AR31" s="242">
        <v>18866.0</v>
      </c>
      <c r="AS31" s="242">
        <v>18666.0</v>
      </c>
      <c r="AT31" s="242">
        <v>19072.0</v>
      </c>
      <c r="AU31" s="242">
        <v>19831.0</v>
      </c>
    </row>
    <row r="32">
      <c r="A32" s="208"/>
      <c r="B32" s="208"/>
      <c r="C32" s="222" t="s">
        <v>818</v>
      </c>
      <c r="D32" s="250" t="s">
        <v>1133</v>
      </c>
      <c r="E32" s="251" t="s">
        <v>1173</v>
      </c>
      <c r="F32" s="208"/>
      <c r="G32" s="245" t="s">
        <v>1133</v>
      </c>
      <c r="H32" s="246">
        <v>9336.0</v>
      </c>
      <c r="I32" s="247">
        <v>9465.0</v>
      </c>
      <c r="J32" s="247">
        <v>9702.0</v>
      </c>
      <c r="K32" s="247">
        <v>9601.0</v>
      </c>
      <c r="L32" s="247">
        <v>8835.0</v>
      </c>
      <c r="M32" s="247">
        <v>8385.0</v>
      </c>
      <c r="N32" s="247">
        <v>9767.0</v>
      </c>
      <c r="O32" s="247">
        <v>8637.0</v>
      </c>
      <c r="P32" s="247">
        <v>409.0</v>
      </c>
      <c r="Q32" s="247">
        <v>360.0</v>
      </c>
      <c r="R32" s="247">
        <v>300.0</v>
      </c>
      <c r="S32" s="247">
        <v>818.0</v>
      </c>
      <c r="T32" s="247">
        <v>738.0</v>
      </c>
      <c r="U32" s="247">
        <v>1115.0</v>
      </c>
      <c r="V32" s="247">
        <v>1552.0</v>
      </c>
      <c r="W32" s="247">
        <v>916.0</v>
      </c>
      <c r="X32" s="247">
        <v>0.0</v>
      </c>
      <c r="Y32" s="247">
        <v>798.0</v>
      </c>
      <c r="Z32" s="247">
        <v>876.0</v>
      </c>
      <c r="AA32" s="247">
        <v>1109.0</v>
      </c>
      <c r="AB32" s="247">
        <v>1758.0</v>
      </c>
      <c r="AC32" s="247">
        <v>2235.0</v>
      </c>
      <c r="AD32" s="247">
        <v>1376.0</v>
      </c>
      <c r="AE32" s="247">
        <v>2271.0</v>
      </c>
      <c r="AF32" s="247">
        <v>1111.0</v>
      </c>
      <c r="AG32" s="247">
        <v>1200.0</v>
      </c>
      <c r="AH32" s="247">
        <v>1405.0</v>
      </c>
      <c r="AI32" s="247">
        <v>1571.0</v>
      </c>
      <c r="AJ32" s="247">
        <v>288.0</v>
      </c>
      <c r="AK32" s="247">
        <v>10263.0</v>
      </c>
      <c r="AL32" s="248">
        <v>9384.0</v>
      </c>
      <c r="AM32" s="242">
        <v>21165.0</v>
      </c>
      <c r="AN32" s="242">
        <v>20442.0</v>
      </c>
      <c r="AO32" s="242">
        <v>19953.0</v>
      </c>
      <c r="AP32" s="242">
        <v>19077.0</v>
      </c>
      <c r="AQ32" s="242">
        <v>19220.0</v>
      </c>
      <c r="AR32" s="242">
        <v>19316.0</v>
      </c>
      <c r="AS32" s="242">
        <v>19516.0</v>
      </c>
      <c r="AT32" s="242">
        <v>19722.0</v>
      </c>
      <c r="AU32" s="242">
        <v>20481.0</v>
      </c>
    </row>
    <row r="33">
      <c r="A33" s="208"/>
      <c r="B33" s="208"/>
      <c r="C33" s="217" t="s">
        <v>818</v>
      </c>
      <c r="D33" s="243" t="s">
        <v>1134</v>
      </c>
      <c r="E33" s="244" t="s">
        <v>1174</v>
      </c>
      <c r="F33" s="208"/>
      <c r="G33" s="245" t="s">
        <v>1134</v>
      </c>
      <c r="H33" s="246">
        <v>9486.0</v>
      </c>
      <c r="I33" s="247">
        <v>9605.0</v>
      </c>
      <c r="J33" s="247">
        <v>9705.0</v>
      </c>
      <c r="K33" s="247">
        <v>9601.0</v>
      </c>
      <c r="L33" s="247">
        <v>9016.0</v>
      </c>
      <c r="M33" s="247">
        <v>8568.0</v>
      </c>
      <c r="N33" s="247">
        <v>9827.0</v>
      </c>
      <c r="O33" s="247">
        <v>8852.0</v>
      </c>
      <c r="P33" s="247">
        <v>961.0</v>
      </c>
      <c r="Q33" s="247">
        <v>884.0</v>
      </c>
      <c r="R33" s="247">
        <v>908.0</v>
      </c>
      <c r="S33" s="247">
        <v>1190.0</v>
      </c>
      <c r="T33" s="247">
        <v>1163.0</v>
      </c>
      <c r="U33" s="247">
        <v>641.0</v>
      </c>
      <c r="V33" s="247">
        <v>1219.0</v>
      </c>
      <c r="W33" s="247">
        <v>338.0</v>
      </c>
      <c r="X33" s="247">
        <v>798.0</v>
      </c>
      <c r="Y33" s="247">
        <v>0.0</v>
      </c>
      <c r="Z33" s="247">
        <v>311.0</v>
      </c>
      <c r="AA33" s="247">
        <v>716.0</v>
      </c>
      <c r="AB33" s="247">
        <v>1037.0</v>
      </c>
      <c r="AC33" s="247">
        <v>1866.0</v>
      </c>
      <c r="AD33" s="247">
        <v>1562.0</v>
      </c>
      <c r="AE33" s="247">
        <v>1649.0</v>
      </c>
      <c r="AF33" s="247">
        <v>709.0</v>
      </c>
      <c r="AG33" s="247">
        <v>1667.0</v>
      </c>
      <c r="AH33" s="247">
        <v>1317.0</v>
      </c>
      <c r="AI33" s="247">
        <v>1780.0</v>
      </c>
      <c r="AJ33" s="247">
        <v>1009.0</v>
      </c>
      <c r="AK33" s="247">
        <v>10086.0</v>
      </c>
      <c r="AL33" s="248">
        <v>9300.0</v>
      </c>
      <c r="AM33" s="242">
        <v>20839.0</v>
      </c>
      <c r="AN33" s="242">
        <v>20116.0</v>
      </c>
      <c r="AO33" s="242">
        <v>19627.0</v>
      </c>
      <c r="AP33" s="242">
        <v>18894.0</v>
      </c>
      <c r="AQ33" s="242">
        <v>18990.0</v>
      </c>
      <c r="AR33" s="242">
        <v>18990.0</v>
      </c>
      <c r="AS33" s="242">
        <v>19190.0</v>
      </c>
      <c r="AT33" s="242">
        <v>19396.0</v>
      </c>
      <c r="AU33" s="242">
        <v>20155.0</v>
      </c>
    </row>
    <row r="34">
      <c r="A34" s="208"/>
      <c r="B34" s="208"/>
      <c r="C34" s="222" t="s">
        <v>460</v>
      </c>
      <c r="D34" s="250" t="s">
        <v>1135</v>
      </c>
      <c r="E34" s="251" t="s">
        <v>1175</v>
      </c>
      <c r="F34" s="208"/>
      <c r="G34" s="245" t="s">
        <v>1135</v>
      </c>
      <c r="H34" s="246">
        <v>9186.0</v>
      </c>
      <c r="I34" s="247">
        <v>9303.0</v>
      </c>
      <c r="J34" s="247">
        <v>9394.0</v>
      </c>
      <c r="K34" s="247">
        <v>9291.0</v>
      </c>
      <c r="L34" s="247">
        <v>8719.0</v>
      </c>
      <c r="M34" s="247">
        <v>8273.0</v>
      </c>
      <c r="N34" s="247">
        <v>9519.0</v>
      </c>
      <c r="O34" s="247">
        <v>8560.0</v>
      </c>
      <c r="P34" s="247">
        <v>898.0</v>
      </c>
      <c r="Q34" s="247">
        <v>829.0</v>
      </c>
      <c r="R34" s="247">
        <v>880.0</v>
      </c>
      <c r="S34" s="247">
        <v>1020.0</v>
      </c>
      <c r="T34" s="247">
        <v>1016.0</v>
      </c>
      <c r="U34" s="247">
        <v>945.0</v>
      </c>
      <c r="V34" s="247">
        <v>1524.0</v>
      </c>
      <c r="W34" s="247">
        <v>645.0</v>
      </c>
      <c r="X34" s="247">
        <v>876.0</v>
      </c>
      <c r="Y34" s="247">
        <v>311.0</v>
      </c>
      <c r="Z34" s="247">
        <v>0.0</v>
      </c>
      <c r="AA34" s="247">
        <v>405.0</v>
      </c>
      <c r="AB34" s="247">
        <v>882.0</v>
      </c>
      <c r="AC34" s="247">
        <v>1565.0</v>
      </c>
      <c r="AD34" s="247">
        <v>1308.0</v>
      </c>
      <c r="AE34" s="247">
        <v>1423.0</v>
      </c>
      <c r="AF34" s="247">
        <v>398.0</v>
      </c>
      <c r="AG34" s="247">
        <v>1494.0</v>
      </c>
      <c r="AH34" s="247">
        <v>1627.0</v>
      </c>
      <c r="AI34" s="247">
        <v>1524.0</v>
      </c>
      <c r="AJ34" s="247">
        <v>1010.0</v>
      </c>
      <c r="AK34" s="247">
        <v>9778.0</v>
      </c>
      <c r="AL34" s="248">
        <v>8989.0</v>
      </c>
      <c r="AM34" s="242">
        <v>21129.0</v>
      </c>
      <c r="AN34" s="242">
        <v>20407.0</v>
      </c>
      <c r="AO34" s="242">
        <v>19918.0</v>
      </c>
      <c r="AP34" s="242">
        <v>19042.0</v>
      </c>
      <c r="AQ34" s="242">
        <v>19185.0</v>
      </c>
      <c r="AR34" s="242">
        <v>19281.0</v>
      </c>
      <c r="AS34" s="242">
        <v>19281.0</v>
      </c>
      <c r="AT34" s="242">
        <v>19687.0</v>
      </c>
      <c r="AU34" s="242">
        <v>20446.0</v>
      </c>
    </row>
    <row r="35">
      <c r="A35" s="208"/>
      <c r="B35" s="208"/>
      <c r="C35" s="217" t="s">
        <v>460</v>
      </c>
      <c r="D35" s="243" t="s">
        <v>1136</v>
      </c>
      <c r="E35" s="244" t="s">
        <v>1176</v>
      </c>
      <c r="F35" s="208"/>
      <c r="G35" s="245" t="s">
        <v>1136</v>
      </c>
      <c r="H35" s="246">
        <v>8796.0</v>
      </c>
      <c r="I35" s="247">
        <v>8911.0</v>
      </c>
      <c r="J35" s="247">
        <v>8991.0</v>
      </c>
      <c r="K35" s="247">
        <v>8887.0</v>
      </c>
      <c r="L35" s="247">
        <v>8335.0</v>
      </c>
      <c r="M35" s="247">
        <v>7890.0</v>
      </c>
      <c r="N35" s="247">
        <v>9119.0</v>
      </c>
      <c r="O35" s="247">
        <v>8182.0</v>
      </c>
      <c r="P35" s="247">
        <v>973.0</v>
      </c>
      <c r="Q35" s="247">
        <v>927.0</v>
      </c>
      <c r="R35" s="247">
        <v>1001.0</v>
      </c>
      <c r="S35" s="247">
        <v>920.0</v>
      </c>
      <c r="T35" s="247">
        <v>953.0</v>
      </c>
      <c r="U35" s="247">
        <v>1345.0</v>
      </c>
      <c r="V35" s="247">
        <v>1924.0</v>
      </c>
      <c r="W35" s="247">
        <v>1048.0</v>
      </c>
      <c r="X35" s="247">
        <v>1109.0</v>
      </c>
      <c r="Y35" s="247">
        <v>716.0</v>
      </c>
      <c r="Z35" s="247">
        <v>405.0</v>
      </c>
      <c r="AA35" s="247">
        <v>0.0</v>
      </c>
      <c r="AB35" s="247">
        <v>822.0</v>
      </c>
      <c r="AC35" s="247">
        <v>1180.0</v>
      </c>
      <c r="AD35" s="247">
        <v>1028.0</v>
      </c>
      <c r="AE35" s="247">
        <v>1183.0</v>
      </c>
      <c r="AF35" s="247">
        <v>12.0</v>
      </c>
      <c r="AG35" s="247">
        <v>1347.0</v>
      </c>
      <c r="AH35" s="247">
        <v>2030.0</v>
      </c>
      <c r="AI35" s="247">
        <v>1231.0</v>
      </c>
      <c r="AJ35" s="247">
        <v>1147.0</v>
      </c>
      <c r="AK35" s="247">
        <v>9378.0</v>
      </c>
      <c r="AL35" s="248">
        <v>8584.0</v>
      </c>
      <c r="AM35" s="242">
        <v>22613.0</v>
      </c>
      <c r="AN35" s="242">
        <v>21891.0</v>
      </c>
      <c r="AO35" s="242">
        <v>21402.0</v>
      </c>
      <c r="AP35" s="242">
        <v>20526.0</v>
      </c>
      <c r="AQ35" s="242">
        <v>20668.0</v>
      </c>
      <c r="AR35" s="242">
        <v>20765.0</v>
      </c>
      <c r="AS35" s="242">
        <v>20965.0</v>
      </c>
      <c r="AT35" s="242">
        <v>21170.0</v>
      </c>
      <c r="AU35" s="242">
        <v>21930.0</v>
      </c>
    </row>
    <row r="36">
      <c r="A36" s="208"/>
      <c r="B36" s="208"/>
      <c r="C36" s="222" t="s">
        <v>460</v>
      </c>
      <c r="D36" s="250" t="s">
        <v>1137</v>
      </c>
      <c r="E36" s="251" t="s">
        <v>1177</v>
      </c>
      <c r="F36" s="208"/>
      <c r="G36" s="245" t="s">
        <v>1137</v>
      </c>
      <c r="H36" s="246">
        <v>9098.0</v>
      </c>
      <c r="I36" s="247">
        <v>9201.0</v>
      </c>
      <c r="J36" s="247">
        <v>9141.0</v>
      </c>
      <c r="K36" s="247">
        <v>9037.0</v>
      </c>
      <c r="L36" s="247">
        <v>8676.0</v>
      </c>
      <c r="M36" s="247">
        <v>8242.0</v>
      </c>
      <c r="N36" s="247">
        <v>9325.0</v>
      </c>
      <c r="O36" s="247">
        <v>8560.0</v>
      </c>
      <c r="P36" s="247">
        <v>1743.0</v>
      </c>
      <c r="Q36" s="247">
        <v>1683.0</v>
      </c>
      <c r="R36" s="247">
        <v>1744.0</v>
      </c>
      <c r="S36" s="247">
        <v>1741.0</v>
      </c>
      <c r="T36" s="247">
        <v>1771.0</v>
      </c>
      <c r="U36" s="247">
        <v>1410.0</v>
      </c>
      <c r="V36" s="247">
        <v>1902.0</v>
      </c>
      <c r="W36" s="247">
        <v>1215.0</v>
      </c>
      <c r="X36" s="247">
        <v>1758.0</v>
      </c>
      <c r="Y36" s="247">
        <v>1037.0</v>
      </c>
      <c r="Z36" s="247">
        <v>882.0</v>
      </c>
      <c r="AA36" s="247">
        <v>822.0</v>
      </c>
      <c r="AB36" s="247">
        <v>0.0</v>
      </c>
      <c r="AC36" s="247">
        <v>1239.0</v>
      </c>
      <c r="AD36" s="247">
        <v>1783.0</v>
      </c>
      <c r="AE36" s="247">
        <v>679.0</v>
      </c>
      <c r="AF36" s="247">
        <v>812.0</v>
      </c>
      <c r="AG36" s="247">
        <v>2163.0</v>
      </c>
      <c r="AH36" s="247">
        <v>2170.0</v>
      </c>
      <c r="AI36" s="247">
        <v>1961.0</v>
      </c>
      <c r="AJ36" s="247">
        <v>1881.0</v>
      </c>
      <c r="AK36" s="247">
        <v>9335.0</v>
      </c>
      <c r="AL36" s="248">
        <v>8651.0</v>
      </c>
      <c r="AM36" s="242">
        <v>8100.0</v>
      </c>
      <c r="AN36" s="242">
        <v>11655.0</v>
      </c>
      <c r="AO36" s="242">
        <v>7300.0</v>
      </c>
      <c r="AP36" s="242">
        <v>7567.0</v>
      </c>
      <c r="AQ36" s="242">
        <v>7567.0</v>
      </c>
      <c r="AR36" s="242">
        <v>9600.0</v>
      </c>
      <c r="AS36" s="242">
        <v>7563.0</v>
      </c>
      <c r="AT36" s="242">
        <v>7567.0</v>
      </c>
      <c r="AU36" s="242">
        <v>5556.0</v>
      </c>
    </row>
    <row r="37">
      <c r="A37" s="208"/>
      <c r="B37" s="208"/>
      <c r="C37" s="217" t="s">
        <v>1178</v>
      </c>
      <c r="D37" s="243" t="s">
        <v>1138</v>
      </c>
      <c r="E37" s="244" t="s">
        <v>1179</v>
      </c>
      <c r="F37" s="208"/>
      <c r="G37" s="245" t="s">
        <v>1138</v>
      </c>
      <c r="H37" s="246">
        <v>7859.0</v>
      </c>
      <c r="I37" s="247">
        <v>7963.0</v>
      </c>
      <c r="J37" s="247">
        <v>7933.0</v>
      </c>
      <c r="K37" s="247">
        <v>7828.0</v>
      </c>
      <c r="L37" s="247">
        <v>7438.0</v>
      </c>
      <c r="M37" s="247">
        <v>7005.0</v>
      </c>
      <c r="N37" s="247">
        <v>8100.0</v>
      </c>
      <c r="O37" s="247">
        <v>7326.0</v>
      </c>
      <c r="P37" s="247">
        <v>1980.0</v>
      </c>
      <c r="Q37" s="247">
        <v>1965.0</v>
      </c>
      <c r="R37" s="247">
        <v>2048.0</v>
      </c>
      <c r="S37" s="247">
        <v>1709.0</v>
      </c>
      <c r="T37" s="247">
        <v>1790.0</v>
      </c>
      <c r="U37" s="247">
        <v>2447.0</v>
      </c>
      <c r="V37" s="247">
        <v>3007.0</v>
      </c>
      <c r="W37" s="247">
        <v>2172.0</v>
      </c>
      <c r="X37" s="247">
        <v>2235.0</v>
      </c>
      <c r="Y37" s="247">
        <v>1866.0</v>
      </c>
      <c r="Z37" s="247">
        <v>1565.0</v>
      </c>
      <c r="AA37" s="247">
        <v>1180.0</v>
      </c>
      <c r="AB37" s="247">
        <v>1239.0</v>
      </c>
      <c r="AC37" s="247">
        <v>0.0</v>
      </c>
      <c r="AD37" s="247">
        <v>1342.0</v>
      </c>
      <c r="AE37" s="247">
        <v>808.0</v>
      </c>
      <c r="AF37" s="247">
        <v>1183.0</v>
      </c>
      <c r="AG37" s="247">
        <v>1895.0</v>
      </c>
      <c r="AH37" s="247">
        <v>3177.0</v>
      </c>
      <c r="AI37" s="247">
        <v>1390.0</v>
      </c>
      <c r="AJ37" s="247">
        <v>2189.0</v>
      </c>
      <c r="AK37" s="247">
        <v>8226.0</v>
      </c>
      <c r="AL37" s="248">
        <v>7476.0</v>
      </c>
      <c r="AM37" s="242">
        <v>23257.0</v>
      </c>
      <c r="AN37" s="242">
        <v>22535.0</v>
      </c>
      <c r="AO37" s="242">
        <v>22046.0</v>
      </c>
      <c r="AP37" s="242">
        <v>23257.0</v>
      </c>
      <c r="AQ37" s="242">
        <v>21313.0</v>
      </c>
      <c r="AR37" s="242">
        <v>21409.0</v>
      </c>
      <c r="AS37" s="242">
        <v>21609.0</v>
      </c>
      <c r="AT37" s="242">
        <v>21815.0</v>
      </c>
      <c r="AU37" s="242">
        <v>22574.0</v>
      </c>
    </row>
    <row r="38">
      <c r="A38" s="208"/>
      <c r="B38" s="208"/>
      <c r="C38" s="222" t="s">
        <v>820</v>
      </c>
      <c r="D38" s="250" t="s">
        <v>1139</v>
      </c>
      <c r="E38" s="251" t="s">
        <v>1180</v>
      </c>
      <c r="F38" s="208"/>
      <c r="G38" s="245" t="s">
        <v>1139</v>
      </c>
      <c r="H38" s="246">
        <v>7995.0</v>
      </c>
      <c r="I38" s="247">
        <v>8120.0</v>
      </c>
      <c r="J38" s="247">
        <v>8327.0</v>
      </c>
      <c r="K38" s="247">
        <v>8226.0</v>
      </c>
      <c r="L38" s="247">
        <v>7506.0</v>
      </c>
      <c r="M38" s="247">
        <v>7056.0</v>
      </c>
      <c r="N38" s="247">
        <v>8400.0</v>
      </c>
      <c r="O38" s="247">
        <v>7325.0</v>
      </c>
      <c r="P38" s="247">
        <v>981.0</v>
      </c>
      <c r="Q38" s="247">
        <v>1017.0</v>
      </c>
      <c r="R38" s="247">
        <v>1087.0</v>
      </c>
      <c r="S38" s="247">
        <v>573.0</v>
      </c>
      <c r="T38" s="247">
        <v>664.0</v>
      </c>
      <c r="U38" s="247">
        <v>2183.0</v>
      </c>
      <c r="V38" s="247">
        <v>2741.0</v>
      </c>
      <c r="W38" s="247">
        <v>1885.0</v>
      </c>
      <c r="X38" s="247">
        <v>1376.0</v>
      </c>
      <c r="Y38" s="247">
        <v>1562.0</v>
      </c>
      <c r="Z38" s="247">
        <v>1308.0</v>
      </c>
      <c r="AA38" s="247">
        <v>1028.0</v>
      </c>
      <c r="AB38" s="247">
        <v>1783.0</v>
      </c>
      <c r="AC38" s="247">
        <v>1342.0</v>
      </c>
      <c r="AD38" s="247">
        <v>0.0</v>
      </c>
      <c r="AE38" s="247">
        <v>1864.0</v>
      </c>
      <c r="AF38" s="247">
        <v>1040.0</v>
      </c>
      <c r="AG38" s="247">
        <v>557.0</v>
      </c>
      <c r="AH38" s="247">
        <v>2715.0</v>
      </c>
      <c r="AI38" s="247">
        <v>218.0</v>
      </c>
      <c r="AJ38" s="247">
        <v>1180.0</v>
      </c>
      <c r="AK38" s="247">
        <v>8910.0</v>
      </c>
      <c r="AL38" s="248">
        <v>8012.0</v>
      </c>
      <c r="AM38" s="242">
        <v>23057.0</v>
      </c>
      <c r="AN38" s="242">
        <v>22335.0</v>
      </c>
      <c r="AO38" s="242">
        <v>21846.0</v>
      </c>
      <c r="AP38" s="242">
        <v>21113.0</v>
      </c>
      <c r="AQ38" s="242">
        <v>21113.0</v>
      </c>
      <c r="AR38" s="242">
        <v>21209.0</v>
      </c>
      <c r="AS38" s="242">
        <v>21409.0</v>
      </c>
      <c r="AT38" s="242">
        <v>21615.0</v>
      </c>
      <c r="AU38" s="242">
        <v>22374.0</v>
      </c>
    </row>
    <row r="39">
      <c r="A39" s="208"/>
      <c r="B39" s="208"/>
      <c r="C39" s="217" t="s">
        <v>1181</v>
      </c>
      <c r="D39" s="243" t="s">
        <v>1140</v>
      </c>
      <c r="E39" s="244" t="s">
        <v>1182</v>
      </c>
      <c r="F39" s="208"/>
      <c r="G39" s="245" t="s">
        <v>1140</v>
      </c>
      <c r="H39" s="246">
        <v>8549.0</v>
      </c>
      <c r="I39" s="247">
        <v>8645.0</v>
      </c>
      <c r="J39" s="247">
        <v>8526.0</v>
      </c>
      <c r="K39" s="247">
        <v>8422.0</v>
      </c>
      <c r="L39" s="247">
        <v>8152.0</v>
      </c>
      <c r="M39" s="247">
        <v>7728.0</v>
      </c>
      <c r="N39" s="247">
        <v>8730.0</v>
      </c>
      <c r="O39" s="247">
        <v>8059.0</v>
      </c>
      <c r="P39" s="247">
        <v>2153.0</v>
      </c>
      <c r="Q39" s="247">
        <v>2110.0</v>
      </c>
      <c r="R39" s="247">
        <v>2184.0</v>
      </c>
      <c r="S39" s="247">
        <v>2026.0</v>
      </c>
      <c r="T39" s="247">
        <v>2082.0</v>
      </c>
      <c r="U39" s="247">
        <v>2085.0</v>
      </c>
      <c r="V39" s="247">
        <v>2580.0</v>
      </c>
      <c r="W39" s="247">
        <v>1872.0</v>
      </c>
      <c r="X39" s="247">
        <v>2271.0</v>
      </c>
      <c r="Y39" s="247">
        <v>1649.0</v>
      </c>
      <c r="Z39" s="247">
        <v>1423.0</v>
      </c>
      <c r="AA39" s="247">
        <v>1183.0</v>
      </c>
      <c r="AB39" s="247">
        <v>679.0</v>
      </c>
      <c r="AC39" s="247">
        <v>808.0</v>
      </c>
      <c r="AD39" s="247">
        <v>1864.0</v>
      </c>
      <c r="AE39" s="247">
        <v>0.0</v>
      </c>
      <c r="AF39" s="247">
        <v>1178.0</v>
      </c>
      <c r="AG39" s="247">
        <v>2357.0</v>
      </c>
      <c r="AH39" s="247">
        <v>2846.0</v>
      </c>
      <c r="AI39" s="247">
        <v>1984.0</v>
      </c>
      <c r="AJ39" s="247">
        <v>2330.0</v>
      </c>
      <c r="AK39" s="247">
        <v>8668.0</v>
      </c>
      <c r="AL39" s="248">
        <v>8011.0</v>
      </c>
      <c r="AM39" s="242">
        <v>22304.0</v>
      </c>
      <c r="AN39" s="242">
        <v>22304.0</v>
      </c>
      <c r="AO39" s="242">
        <v>21092.0</v>
      </c>
      <c r="AP39" s="242">
        <v>20216.0</v>
      </c>
      <c r="AQ39" s="242">
        <v>20359.0</v>
      </c>
      <c r="AR39" s="242">
        <v>20455.0</v>
      </c>
      <c r="AS39" s="242">
        <v>20655.0</v>
      </c>
      <c r="AT39" s="242">
        <v>20861.0</v>
      </c>
      <c r="AU39" s="242">
        <v>21620.0</v>
      </c>
    </row>
    <row r="40">
      <c r="A40" s="208"/>
      <c r="B40" s="208"/>
      <c r="C40" s="222" t="s">
        <v>1183</v>
      </c>
      <c r="D40" s="250" t="s">
        <v>1141</v>
      </c>
      <c r="E40" s="251" t="s">
        <v>1184</v>
      </c>
      <c r="F40" s="208"/>
      <c r="G40" s="245" t="s">
        <v>1141</v>
      </c>
      <c r="H40" s="246">
        <v>8805.0</v>
      </c>
      <c r="I40" s="247">
        <v>8921.0</v>
      </c>
      <c r="J40" s="247">
        <v>8999.0</v>
      </c>
      <c r="K40" s="247">
        <v>8895.0</v>
      </c>
      <c r="L40" s="247">
        <v>8345.0</v>
      </c>
      <c r="M40" s="247">
        <v>7899.0</v>
      </c>
      <c r="N40" s="247">
        <v>9127.0</v>
      </c>
      <c r="O40" s="247">
        <v>8193.0</v>
      </c>
      <c r="P40" s="247">
        <v>980.0</v>
      </c>
      <c r="Q40" s="247">
        <v>933.0</v>
      </c>
      <c r="R40" s="247">
        <v>1006.0</v>
      </c>
      <c r="S40" s="247">
        <v>930.0</v>
      </c>
      <c r="T40" s="247">
        <v>963.0</v>
      </c>
      <c r="U40" s="247">
        <v>1336.0</v>
      </c>
      <c r="V40" s="247">
        <v>1915.0</v>
      </c>
      <c r="W40" s="247">
        <v>1040.0</v>
      </c>
      <c r="X40" s="247">
        <v>1111.0</v>
      </c>
      <c r="Y40" s="247">
        <v>709.0</v>
      </c>
      <c r="Z40" s="247">
        <v>398.0</v>
      </c>
      <c r="AA40" s="247">
        <v>12.0</v>
      </c>
      <c r="AB40" s="247">
        <v>812.0</v>
      </c>
      <c r="AC40" s="247">
        <v>1183.0</v>
      </c>
      <c r="AD40" s="247">
        <v>1040.0</v>
      </c>
      <c r="AE40" s="247">
        <v>1178.0</v>
      </c>
      <c r="AF40" s="247">
        <v>0.0</v>
      </c>
      <c r="AG40" s="247">
        <v>1358.0</v>
      </c>
      <c r="AH40" s="247">
        <v>2024.0</v>
      </c>
      <c r="AI40" s="247">
        <v>1243.0</v>
      </c>
      <c r="AJ40" s="247">
        <v>1152.0</v>
      </c>
      <c r="AK40" s="247">
        <v>9383.0</v>
      </c>
      <c r="AL40" s="248">
        <v>8591.0</v>
      </c>
      <c r="AM40" s="242">
        <v>22606.0</v>
      </c>
      <c r="AN40" s="242">
        <v>21883.0</v>
      </c>
      <c r="AO40" s="242">
        <v>21394.0</v>
      </c>
      <c r="AP40" s="242">
        <v>20518.0</v>
      </c>
      <c r="AQ40" s="242">
        <v>20661.0</v>
      </c>
      <c r="AR40" s="242">
        <v>20757.0</v>
      </c>
      <c r="AS40" s="242">
        <v>20957.0</v>
      </c>
      <c r="AT40" s="242">
        <v>21163.0</v>
      </c>
      <c r="AU40" s="242">
        <v>21922.0</v>
      </c>
    </row>
    <row r="41">
      <c r="A41" s="208"/>
      <c r="B41" s="208"/>
      <c r="C41" s="217" t="s">
        <v>56</v>
      </c>
      <c r="D41" s="243" t="s">
        <v>1142</v>
      </c>
      <c r="E41" s="244" t="s">
        <v>1185</v>
      </c>
      <c r="F41" s="208"/>
      <c r="G41" s="245" t="s">
        <v>1142</v>
      </c>
      <c r="H41" s="246">
        <v>8161.0</v>
      </c>
      <c r="I41" s="247">
        <v>8293.0</v>
      </c>
      <c r="J41" s="247">
        <v>8589.0</v>
      </c>
      <c r="K41" s="247">
        <v>8490.0</v>
      </c>
      <c r="L41" s="247">
        <v>7652.0</v>
      </c>
      <c r="M41" s="247">
        <v>7202.0</v>
      </c>
      <c r="N41" s="247">
        <v>8625.0</v>
      </c>
      <c r="O41" s="247">
        <v>7446.0</v>
      </c>
      <c r="P41" s="247">
        <v>802.0</v>
      </c>
      <c r="Q41" s="247">
        <v>871.0</v>
      </c>
      <c r="R41" s="247">
        <v>906.0</v>
      </c>
      <c r="S41" s="247">
        <v>479.0</v>
      </c>
      <c r="T41" s="247">
        <v>510.0</v>
      </c>
      <c r="U41" s="247">
        <v>2214.0</v>
      </c>
      <c r="V41" s="247">
        <v>2721.0</v>
      </c>
      <c r="W41" s="247">
        <v>1943.0</v>
      </c>
      <c r="X41" s="247">
        <v>1200.0</v>
      </c>
      <c r="Y41" s="247">
        <v>1667.0</v>
      </c>
      <c r="Z41" s="247">
        <v>1494.0</v>
      </c>
      <c r="AA41" s="247">
        <v>1347.0</v>
      </c>
      <c r="AB41" s="247">
        <v>2163.0</v>
      </c>
      <c r="AC41" s="247">
        <v>1895.0</v>
      </c>
      <c r="AD41" s="247">
        <v>557.0</v>
      </c>
      <c r="AE41" s="247">
        <v>2357.0</v>
      </c>
      <c r="AF41" s="247">
        <v>1358.0</v>
      </c>
      <c r="AG41" s="247">
        <v>0.0</v>
      </c>
      <c r="AH41" s="247">
        <v>2604.0</v>
      </c>
      <c r="AI41" s="247">
        <v>601.0</v>
      </c>
      <c r="AJ41" s="247">
        <v>931.0</v>
      </c>
      <c r="AK41" s="247">
        <v>9274.0</v>
      </c>
      <c r="AL41" s="248">
        <v>8331.0</v>
      </c>
      <c r="AM41" s="242">
        <v>22367.0</v>
      </c>
      <c r="AN41" s="242">
        <v>21644.0</v>
      </c>
      <c r="AO41" s="242">
        <v>21155.0</v>
      </c>
      <c r="AP41" s="242">
        <v>20279.0</v>
      </c>
      <c r="AQ41" s="242">
        <v>20422.0</v>
      </c>
      <c r="AR41" s="242">
        <v>20518.0</v>
      </c>
      <c r="AS41" s="242">
        <v>20718.0</v>
      </c>
      <c r="AT41" s="242">
        <v>20924.0</v>
      </c>
      <c r="AU41" s="242">
        <v>21683.0</v>
      </c>
    </row>
    <row r="42">
      <c r="A42" s="208"/>
      <c r="B42" s="208"/>
      <c r="C42" s="222" t="s">
        <v>1186</v>
      </c>
      <c r="D42" s="250" t="s">
        <v>1143</v>
      </c>
      <c r="E42" s="253" t="s">
        <v>1187</v>
      </c>
      <c r="F42" s="208"/>
      <c r="G42" s="245" t="s">
        <v>1143</v>
      </c>
      <c r="H42" s="246">
        <v>10709.0</v>
      </c>
      <c r="I42" s="247">
        <v>10834.0</v>
      </c>
      <c r="J42" s="247">
        <v>10997.0</v>
      </c>
      <c r="K42" s="247">
        <v>10894.0</v>
      </c>
      <c r="L42" s="247">
        <v>10218.0</v>
      </c>
      <c r="M42" s="247">
        <v>9767.0</v>
      </c>
      <c r="N42" s="247">
        <v>11098.0</v>
      </c>
      <c r="O42" s="247">
        <v>10029.0</v>
      </c>
      <c r="P42" s="247">
        <v>1807.0</v>
      </c>
      <c r="Q42" s="247">
        <v>1745.0</v>
      </c>
      <c r="R42" s="247">
        <v>1700.0</v>
      </c>
      <c r="S42" s="247">
        <v>2198.0</v>
      </c>
      <c r="T42" s="247">
        <v>2128.0</v>
      </c>
      <c r="U42" s="247">
        <v>760.0</v>
      </c>
      <c r="V42" s="247">
        <v>434.0</v>
      </c>
      <c r="W42" s="247">
        <v>1006.0</v>
      </c>
      <c r="X42" s="247">
        <v>1405.0</v>
      </c>
      <c r="Y42" s="247">
        <v>1317.0</v>
      </c>
      <c r="Z42" s="247">
        <v>1627.0</v>
      </c>
      <c r="AA42" s="247">
        <v>2030.0</v>
      </c>
      <c r="AB42" s="247">
        <v>2170.0</v>
      </c>
      <c r="AC42" s="247">
        <v>3177.0</v>
      </c>
      <c r="AD42" s="247">
        <v>2715.0</v>
      </c>
      <c r="AE42" s="247">
        <v>2846.0</v>
      </c>
      <c r="AF42" s="247">
        <v>2024.0</v>
      </c>
      <c r="AG42" s="247">
        <v>2604.0</v>
      </c>
      <c r="AH42" s="247">
        <v>0.0</v>
      </c>
      <c r="AI42" s="247">
        <v>2925.0</v>
      </c>
      <c r="AJ42" s="247">
        <v>1681.0</v>
      </c>
      <c r="AK42" s="247">
        <v>11402.0</v>
      </c>
      <c r="AL42" s="248">
        <v>10612.0</v>
      </c>
      <c r="AM42" s="242">
        <v>19631.0</v>
      </c>
      <c r="AN42" s="242">
        <v>18909.0</v>
      </c>
      <c r="AO42" s="242">
        <v>18420.0</v>
      </c>
      <c r="AP42" s="242">
        <v>17544.0</v>
      </c>
      <c r="AQ42" s="242">
        <v>17687.0</v>
      </c>
      <c r="AR42" s="242">
        <v>17783.0</v>
      </c>
      <c r="AS42" s="242">
        <v>17983.0</v>
      </c>
      <c r="AT42" s="242">
        <v>18188.0</v>
      </c>
      <c r="AU42" s="242">
        <v>18948.0</v>
      </c>
    </row>
    <row r="43">
      <c r="A43" s="208"/>
      <c r="B43" s="208"/>
      <c r="C43" s="254" t="s">
        <v>1188</v>
      </c>
      <c r="D43" s="255" t="s">
        <v>1144</v>
      </c>
      <c r="E43" s="256" t="s">
        <v>1189</v>
      </c>
      <c r="F43" s="208"/>
      <c r="G43" s="245" t="s">
        <v>1144</v>
      </c>
      <c r="H43" s="246">
        <v>7785.0</v>
      </c>
      <c r="I43" s="247">
        <v>7911.0</v>
      </c>
      <c r="J43" s="247">
        <v>8132.0</v>
      </c>
      <c r="K43" s="247">
        <v>8031.0</v>
      </c>
      <c r="L43" s="247">
        <v>7294.0</v>
      </c>
      <c r="M43" s="247">
        <v>6844.0</v>
      </c>
      <c r="N43" s="247">
        <v>8198.0</v>
      </c>
      <c r="O43" s="247">
        <v>7111.0</v>
      </c>
      <c r="P43" s="247">
        <v>1168.0</v>
      </c>
      <c r="Q43" s="247">
        <v>1211.0</v>
      </c>
      <c r="R43" s="247">
        <v>1276.0</v>
      </c>
      <c r="S43" s="247">
        <v>755.0</v>
      </c>
      <c r="T43" s="247">
        <v>842.0</v>
      </c>
      <c r="U43" s="247">
        <v>2401.0</v>
      </c>
      <c r="V43" s="247">
        <v>2958.0</v>
      </c>
      <c r="W43" s="247">
        <v>2103.0</v>
      </c>
      <c r="X43" s="247">
        <v>1571.0</v>
      </c>
      <c r="Y43" s="247">
        <v>1780.0</v>
      </c>
      <c r="Z43" s="247">
        <v>1524.0</v>
      </c>
      <c r="AA43" s="247">
        <v>1231.0</v>
      </c>
      <c r="AB43" s="247">
        <v>1961.0</v>
      </c>
      <c r="AC43" s="247">
        <v>1390.0</v>
      </c>
      <c r="AD43" s="247">
        <v>218.0</v>
      </c>
      <c r="AE43" s="247">
        <v>1984.0</v>
      </c>
      <c r="AF43" s="247">
        <v>1243.0</v>
      </c>
      <c r="AG43" s="247">
        <v>601.0</v>
      </c>
      <c r="AH43" s="247">
        <v>2925.0</v>
      </c>
      <c r="AI43" s="247">
        <v>0.0</v>
      </c>
      <c r="AJ43" s="247">
        <v>1358.0</v>
      </c>
      <c r="AK43" s="247">
        <v>8743.0</v>
      </c>
      <c r="AL43" s="248">
        <v>7831.0</v>
      </c>
      <c r="AM43" s="242">
        <v>23152.0</v>
      </c>
      <c r="AN43" s="242">
        <v>22430.0</v>
      </c>
      <c r="AO43" s="242">
        <v>21941.0</v>
      </c>
      <c r="AP43" s="242">
        <v>21065.0</v>
      </c>
      <c r="AQ43" s="242">
        <v>21207.0</v>
      </c>
      <c r="AR43" s="242">
        <v>21304.0</v>
      </c>
      <c r="AS43" s="242">
        <v>21504.0</v>
      </c>
      <c r="AT43" s="242">
        <v>21709.0</v>
      </c>
      <c r="AU43" s="242">
        <v>22468.0</v>
      </c>
    </row>
    <row r="44">
      <c r="A44" s="208"/>
      <c r="B44" s="208"/>
      <c r="C44" s="257" t="s">
        <v>824</v>
      </c>
      <c r="D44" s="252" t="s">
        <v>1145</v>
      </c>
      <c r="E44" s="253" t="s">
        <v>1190</v>
      </c>
      <c r="F44" s="208"/>
      <c r="G44" s="245" t="s">
        <v>1145</v>
      </c>
      <c r="H44" s="246">
        <v>9087.0</v>
      </c>
      <c r="I44" s="247">
        <v>9218.0</v>
      </c>
      <c r="J44" s="247">
        <v>9483.0</v>
      </c>
      <c r="K44" s="247">
        <v>9383.0</v>
      </c>
      <c r="L44" s="247">
        <v>8581.0</v>
      </c>
      <c r="M44" s="247">
        <v>8131.0</v>
      </c>
      <c r="N44" s="247">
        <v>9535.0</v>
      </c>
      <c r="O44" s="247">
        <v>8377.0</v>
      </c>
      <c r="P44" s="247">
        <v>214.0</v>
      </c>
      <c r="Q44" s="247">
        <v>226.0</v>
      </c>
      <c r="R44" s="247">
        <v>146.0</v>
      </c>
      <c r="S44" s="247">
        <v>607.0</v>
      </c>
      <c r="T44" s="247">
        <v>517.0</v>
      </c>
      <c r="U44" s="247">
        <v>1396.0</v>
      </c>
      <c r="V44" s="247">
        <v>1840.0</v>
      </c>
      <c r="W44" s="247">
        <v>1178.0</v>
      </c>
      <c r="X44" s="247">
        <v>288.0</v>
      </c>
      <c r="Y44" s="247">
        <v>1009.0</v>
      </c>
      <c r="Z44" s="247">
        <v>1010.0</v>
      </c>
      <c r="AA44" s="247">
        <v>1147.0</v>
      </c>
      <c r="AB44" s="247">
        <v>1881.0</v>
      </c>
      <c r="AC44" s="247">
        <v>2189.0</v>
      </c>
      <c r="AD44" s="247">
        <v>1180.0</v>
      </c>
      <c r="AE44" s="247">
        <v>2330.0</v>
      </c>
      <c r="AF44" s="247">
        <v>1152.0</v>
      </c>
      <c r="AG44" s="247">
        <v>931.0</v>
      </c>
      <c r="AH44" s="247">
        <v>1681.0</v>
      </c>
      <c r="AI44" s="247">
        <v>1358.0</v>
      </c>
      <c r="AJ44" s="247">
        <v>0.0</v>
      </c>
      <c r="AK44" s="247">
        <v>10090.0</v>
      </c>
      <c r="AL44" s="247">
        <v>9188.0</v>
      </c>
      <c r="AM44" s="258">
        <v>21417.0</v>
      </c>
      <c r="AN44" s="258">
        <v>20694.0</v>
      </c>
      <c r="AO44" s="258">
        <v>20205.0</v>
      </c>
      <c r="AP44" s="258">
        <v>19329.0</v>
      </c>
      <c r="AQ44" s="258">
        <v>19472.0</v>
      </c>
      <c r="AR44" s="258">
        <v>19568.0</v>
      </c>
      <c r="AS44" s="242">
        <v>19768.0</v>
      </c>
      <c r="AT44" s="242">
        <v>19974.0</v>
      </c>
      <c r="AU44" s="242">
        <v>20733.0</v>
      </c>
    </row>
    <row r="45">
      <c r="A45" s="208"/>
      <c r="B45" s="208"/>
      <c r="C45" s="216" t="s">
        <v>816</v>
      </c>
      <c r="D45" s="216" t="s">
        <v>1146</v>
      </c>
      <c r="E45" s="217" t="s">
        <v>1191</v>
      </c>
      <c r="F45" s="208"/>
      <c r="G45" s="245" t="s">
        <v>1146</v>
      </c>
      <c r="H45" s="246">
        <v>2736.0</v>
      </c>
      <c r="I45" s="247">
        <v>2622.0</v>
      </c>
      <c r="J45" s="247">
        <v>1524.0</v>
      </c>
      <c r="K45" s="247">
        <v>1540.0</v>
      </c>
      <c r="L45" s="247">
        <v>3131.0</v>
      </c>
      <c r="M45" s="247">
        <v>3347.0</v>
      </c>
      <c r="N45" s="247">
        <v>1941.0</v>
      </c>
      <c r="O45" s="247">
        <v>3461.0</v>
      </c>
      <c r="P45" s="247">
        <v>9887.0</v>
      </c>
      <c r="Q45" s="247">
        <v>9914.0</v>
      </c>
      <c r="R45" s="247">
        <v>9990.0</v>
      </c>
      <c r="S45" s="247">
        <v>9483.0</v>
      </c>
      <c r="T45" s="247">
        <v>9574.0</v>
      </c>
      <c r="U45" s="247">
        <v>10670.0</v>
      </c>
      <c r="V45" s="247">
        <v>11218.0</v>
      </c>
      <c r="W45" s="247">
        <v>10398.0</v>
      </c>
      <c r="X45" s="247">
        <v>10263.0</v>
      </c>
      <c r="Y45" s="247">
        <v>10086.0</v>
      </c>
      <c r="Z45" s="247">
        <v>9778.0</v>
      </c>
      <c r="AA45" s="247">
        <v>9378.0</v>
      </c>
      <c r="AB45" s="247">
        <v>9335.0</v>
      </c>
      <c r="AC45" s="247">
        <v>8226.0</v>
      </c>
      <c r="AD45" s="247">
        <v>8910.0</v>
      </c>
      <c r="AE45" s="247">
        <v>8668.0</v>
      </c>
      <c r="AF45" s="247">
        <v>9383.0</v>
      </c>
      <c r="AG45" s="247">
        <v>9274.0</v>
      </c>
      <c r="AH45" s="247">
        <v>11402.0</v>
      </c>
      <c r="AI45" s="247">
        <v>8743.0</v>
      </c>
      <c r="AJ45" s="247">
        <v>10090.0</v>
      </c>
      <c r="AK45" s="247">
        <v>0.0</v>
      </c>
      <c r="AL45" s="247">
        <v>1122.0</v>
      </c>
      <c r="AM45" s="258">
        <v>42539.0</v>
      </c>
      <c r="AN45" s="258">
        <v>4110.0</v>
      </c>
      <c r="AO45" s="258">
        <v>4134.0</v>
      </c>
      <c r="AP45" s="258">
        <v>4628.0</v>
      </c>
      <c r="AQ45" s="258">
        <v>4984.0</v>
      </c>
      <c r="AR45" s="258">
        <v>5299.0</v>
      </c>
      <c r="AS45" s="242">
        <v>5706.0</v>
      </c>
      <c r="AT45" s="242">
        <v>6384.0</v>
      </c>
      <c r="AU45" s="242">
        <v>2917.0</v>
      </c>
    </row>
    <row r="46">
      <c r="A46" s="208"/>
      <c r="B46" s="208"/>
      <c r="C46" s="221" t="s">
        <v>816</v>
      </c>
      <c r="D46" s="221" t="s">
        <v>1147</v>
      </c>
      <c r="E46" s="222" t="s">
        <v>1192</v>
      </c>
      <c r="F46" s="208"/>
      <c r="G46" s="245" t="s">
        <v>1147</v>
      </c>
      <c r="H46" s="259">
        <v>1871.0</v>
      </c>
      <c r="I46" s="260">
        <v>1796.0</v>
      </c>
      <c r="J46" s="260">
        <v>784.0</v>
      </c>
      <c r="K46" s="260">
        <v>724.0</v>
      </c>
      <c r="L46" s="260">
        <v>2151.0</v>
      </c>
      <c r="M46" s="260">
        <v>2293.0</v>
      </c>
      <c r="N46" s="260">
        <v>1237.0</v>
      </c>
      <c r="O46" s="260">
        <v>2462.0</v>
      </c>
      <c r="P46" s="260">
        <v>8993.0</v>
      </c>
      <c r="Q46" s="260">
        <v>9028.0</v>
      </c>
      <c r="R46" s="260">
        <v>9100.0</v>
      </c>
      <c r="S46" s="260">
        <v>8582.0</v>
      </c>
      <c r="T46" s="260">
        <v>8671.0</v>
      </c>
      <c r="U46" s="260">
        <v>9913.0</v>
      </c>
      <c r="V46" s="260">
        <v>10482.0</v>
      </c>
      <c r="W46" s="260">
        <v>9626.0</v>
      </c>
      <c r="X46" s="260">
        <v>9384.0</v>
      </c>
      <c r="Y46" s="260">
        <v>9300.0</v>
      </c>
      <c r="Z46" s="260">
        <v>8989.0</v>
      </c>
      <c r="AA46" s="260">
        <v>8584.0</v>
      </c>
      <c r="AB46" s="260">
        <v>8651.0</v>
      </c>
      <c r="AC46" s="247">
        <v>7476.0</v>
      </c>
      <c r="AD46" s="247">
        <v>8012.0</v>
      </c>
      <c r="AE46" s="247">
        <v>8011.0</v>
      </c>
      <c r="AF46" s="247">
        <v>8591.0</v>
      </c>
      <c r="AG46" s="247">
        <v>8331.0</v>
      </c>
      <c r="AH46" s="247">
        <v>10612.0</v>
      </c>
      <c r="AI46" s="247">
        <v>7831.0</v>
      </c>
      <c r="AJ46" s="247">
        <v>9188.0</v>
      </c>
      <c r="AK46" s="247">
        <v>1122.0</v>
      </c>
      <c r="AL46" s="247">
        <v>0.0</v>
      </c>
      <c r="AM46" s="258">
        <v>5504.0</v>
      </c>
      <c r="AN46" s="258">
        <v>5504.0</v>
      </c>
      <c r="AO46" s="258">
        <v>53619.0</v>
      </c>
      <c r="AP46" s="258">
        <v>5880.0</v>
      </c>
      <c r="AQ46" s="258">
        <v>6236.0</v>
      </c>
      <c r="AR46" s="258">
        <v>6551.0</v>
      </c>
      <c r="AS46" s="242">
        <v>6958.0</v>
      </c>
      <c r="AT46" s="242">
        <v>7636.0</v>
      </c>
      <c r="AU46" s="242">
        <v>4169.0</v>
      </c>
    </row>
    <row r="47">
      <c r="A47" s="208"/>
      <c r="B47" s="208"/>
      <c r="C47" s="216" t="s">
        <v>142</v>
      </c>
      <c r="D47" s="216" t="s">
        <v>1148</v>
      </c>
      <c r="E47" s="217" t="s">
        <v>1193</v>
      </c>
      <c r="F47" s="208"/>
      <c r="G47" s="261" t="s">
        <v>1148</v>
      </c>
      <c r="H47" s="258">
        <v>7199.0</v>
      </c>
      <c r="I47" s="258">
        <v>6062.0</v>
      </c>
      <c r="J47" s="258">
        <v>6925.0</v>
      </c>
      <c r="K47" s="258">
        <v>5913.0</v>
      </c>
      <c r="L47" s="258">
        <v>7617.0</v>
      </c>
      <c r="M47" s="258">
        <v>8175.0</v>
      </c>
      <c r="N47" s="258">
        <v>6117.0</v>
      </c>
      <c r="O47" s="258">
        <v>7906.0</v>
      </c>
      <c r="P47" s="258">
        <v>21544.0</v>
      </c>
      <c r="Q47" s="258">
        <v>20870.0</v>
      </c>
      <c r="R47" s="258">
        <v>21422.0</v>
      </c>
      <c r="S47" s="258">
        <v>21924.0</v>
      </c>
      <c r="T47" s="258">
        <v>10700.0</v>
      </c>
      <c r="U47" s="258">
        <v>18629.0</v>
      </c>
      <c r="V47" s="258">
        <v>19568.0</v>
      </c>
      <c r="W47" s="258">
        <v>20515.0</v>
      </c>
      <c r="X47" s="258">
        <v>21165.0</v>
      </c>
      <c r="Y47" s="258">
        <v>20839.0</v>
      </c>
      <c r="Z47" s="258">
        <v>21129.0</v>
      </c>
      <c r="AA47" s="258">
        <v>22613.0</v>
      </c>
      <c r="AB47" s="258">
        <v>8100.0</v>
      </c>
      <c r="AC47" s="258">
        <v>23257.0</v>
      </c>
      <c r="AD47" s="258">
        <v>23057.0</v>
      </c>
      <c r="AE47" s="258">
        <v>22304.0</v>
      </c>
      <c r="AF47" s="258">
        <v>22606.0</v>
      </c>
      <c r="AG47" s="258">
        <v>22367.0</v>
      </c>
      <c r="AH47" s="258">
        <v>19631.0</v>
      </c>
      <c r="AI47" s="258">
        <v>23152.0</v>
      </c>
      <c r="AJ47" s="258">
        <v>21417.0</v>
      </c>
      <c r="AK47" s="258">
        <v>42539.0</v>
      </c>
      <c r="AL47" s="258">
        <v>5504.0</v>
      </c>
      <c r="AM47" s="258">
        <v>0.0</v>
      </c>
      <c r="AN47" s="258">
        <v>819.0</v>
      </c>
      <c r="AO47" s="258">
        <v>1435.0</v>
      </c>
      <c r="AP47" s="258">
        <v>2834.0</v>
      </c>
      <c r="AQ47" s="258">
        <v>3189.0</v>
      </c>
      <c r="AR47" s="258">
        <v>3504.0</v>
      </c>
      <c r="AS47" s="242">
        <v>3911.0</v>
      </c>
      <c r="AT47" s="242">
        <v>4589.0</v>
      </c>
      <c r="AU47" s="242">
        <v>1435.0</v>
      </c>
    </row>
    <row r="48">
      <c r="A48" s="208"/>
      <c r="B48" s="208"/>
      <c r="C48" s="221" t="s">
        <v>142</v>
      </c>
      <c r="D48" s="221" t="s">
        <v>1149</v>
      </c>
      <c r="E48" s="222" t="s">
        <v>1194</v>
      </c>
      <c r="F48" s="208"/>
      <c r="G48" s="261" t="s">
        <v>1149</v>
      </c>
      <c r="H48" s="258">
        <v>7056.0</v>
      </c>
      <c r="I48" s="258">
        <v>4119.0</v>
      </c>
      <c r="J48" s="258">
        <v>7085.0</v>
      </c>
      <c r="K48" s="258">
        <v>5771.0</v>
      </c>
      <c r="L48" s="258">
        <v>7499.0</v>
      </c>
      <c r="M48" s="258">
        <v>8032.0</v>
      </c>
      <c r="N48" s="258">
        <v>5975.0</v>
      </c>
      <c r="O48" s="258">
        <v>7764.0</v>
      </c>
      <c r="P48" s="258">
        <v>20822.0</v>
      </c>
      <c r="Q48" s="258">
        <v>20831.0</v>
      </c>
      <c r="R48" s="258">
        <v>20700.0</v>
      </c>
      <c r="S48" s="258">
        <v>21202.0</v>
      </c>
      <c r="T48" s="258">
        <v>6834.0</v>
      </c>
      <c r="U48" s="258">
        <v>19555.0</v>
      </c>
      <c r="V48" s="258">
        <v>18846.0</v>
      </c>
      <c r="W48" s="258">
        <v>19792.0</v>
      </c>
      <c r="X48" s="258">
        <v>20442.0</v>
      </c>
      <c r="Y48" s="258">
        <v>20116.0</v>
      </c>
      <c r="Z48" s="258">
        <v>20407.0</v>
      </c>
      <c r="AA48" s="258">
        <v>21891.0</v>
      </c>
      <c r="AB48" s="258">
        <v>11655.0</v>
      </c>
      <c r="AC48" s="258">
        <v>22535.0</v>
      </c>
      <c r="AD48" s="258">
        <v>22335.0</v>
      </c>
      <c r="AE48" s="258">
        <v>22304.0</v>
      </c>
      <c r="AF48" s="258">
        <v>21883.0</v>
      </c>
      <c r="AG48" s="258">
        <v>21644.0</v>
      </c>
      <c r="AH48" s="258">
        <v>18909.0</v>
      </c>
      <c r="AI48" s="258">
        <v>22430.0</v>
      </c>
      <c r="AJ48" s="258">
        <v>20694.0</v>
      </c>
      <c r="AK48" s="258">
        <v>4110.0</v>
      </c>
      <c r="AL48" s="258">
        <v>5504.0</v>
      </c>
      <c r="AM48" s="258">
        <v>819.0</v>
      </c>
      <c r="AN48" s="258">
        <v>0.0</v>
      </c>
      <c r="AO48" s="258">
        <v>607.0</v>
      </c>
      <c r="AP48" s="258">
        <v>2111.0</v>
      </c>
      <c r="AQ48" s="258">
        <v>2467.0</v>
      </c>
      <c r="AR48" s="258">
        <v>2782.0</v>
      </c>
      <c r="AS48" s="242">
        <v>3189.0</v>
      </c>
      <c r="AT48" s="242">
        <v>3867.0</v>
      </c>
      <c r="AU48" s="242">
        <v>1285.0</v>
      </c>
    </row>
    <row r="49">
      <c r="A49" s="208"/>
      <c r="B49" s="208"/>
      <c r="C49" s="216" t="s">
        <v>142</v>
      </c>
      <c r="D49" s="216" t="s">
        <v>1150</v>
      </c>
      <c r="E49" s="217" t="s">
        <v>1195</v>
      </c>
      <c r="F49" s="208"/>
      <c r="G49" s="261" t="s">
        <v>1150</v>
      </c>
      <c r="H49" s="258">
        <v>7080.0</v>
      </c>
      <c r="I49" s="258">
        <v>6977.0</v>
      </c>
      <c r="J49" s="258">
        <v>5625.0</v>
      </c>
      <c r="K49" s="258">
        <v>5795.0</v>
      </c>
      <c r="L49" s="258">
        <v>7475.0</v>
      </c>
      <c r="M49" s="258">
        <v>8056.0</v>
      </c>
      <c r="N49" s="258">
        <v>5999.0</v>
      </c>
      <c r="O49" s="258">
        <v>7788.0</v>
      </c>
      <c r="P49" s="258">
        <v>20333.0</v>
      </c>
      <c r="Q49" s="258">
        <v>20342.0</v>
      </c>
      <c r="R49" s="258">
        <v>20211.0</v>
      </c>
      <c r="S49" s="258">
        <v>20713.0</v>
      </c>
      <c r="T49" s="258">
        <v>14260.0</v>
      </c>
      <c r="U49" s="258">
        <v>19000.0</v>
      </c>
      <c r="V49" s="258">
        <v>18357.0</v>
      </c>
      <c r="W49" s="258">
        <v>19303.0</v>
      </c>
      <c r="X49" s="258">
        <v>19953.0</v>
      </c>
      <c r="Y49" s="258">
        <v>19627.0</v>
      </c>
      <c r="Z49" s="258">
        <v>19918.0</v>
      </c>
      <c r="AA49" s="258">
        <v>21402.0</v>
      </c>
      <c r="AB49" s="258">
        <v>7300.0</v>
      </c>
      <c r="AC49" s="258">
        <v>22046.0</v>
      </c>
      <c r="AD49" s="258">
        <v>21846.0</v>
      </c>
      <c r="AE49" s="258">
        <v>21092.0</v>
      </c>
      <c r="AF49" s="258">
        <v>21394.0</v>
      </c>
      <c r="AG49" s="258">
        <v>21155.0</v>
      </c>
      <c r="AH49" s="258">
        <v>18420.0</v>
      </c>
      <c r="AI49" s="258">
        <v>21941.0</v>
      </c>
      <c r="AJ49" s="258">
        <v>20205.0</v>
      </c>
      <c r="AK49" s="258">
        <v>4134.0</v>
      </c>
      <c r="AL49" s="258">
        <v>53619.0</v>
      </c>
      <c r="AM49" s="258">
        <v>1435.0</v>
      </c>
      <c r="AN49" s="258">
        <v>607.0</v>
      </c>
      <c r="AO49" s="258">
        <v>0.0</v>
      </c>
      <c r="AP49" s="258">
        <v>1622.0</v>
      </c>
      <c r="AQ49" s="258">
        <v>1978.0</v>
      </c>
      <c r="AR49" s="258">
        <v>2293.0</v>
      </c>
      <c r="AS49" s="242">
        <v>2700.0</v>
      </c>
      <c r="AT49" s="242">
        <v>3378.0</v>
      </c>
      <c r="AU49" s="242">
        <v>1404.0</v>
      </c>
    </row>
    <row r="50">
      <c r="A50" s="208"/>
      <c r="B50" s="208"/>
      <c r="C50" s="221" t="s">
        <v>142</v>
      </c>
      <c r="D50" s="221" t="s">
        <v>1151</v>
      </c>
      <c r="E50" s="222" t="s">
        <v>1196</v>
      </c>
      <c r="F50" s="208"/>
      <c r="G50" s="261" t="s">
        <v>1151</v>
      </c>
      <c r="H50" s="258">
        <v>7575.0</v>
      </c>
      <c r="I50" s="258">
        <v>6837.0</v>
      </c>
      <c r="J50" s="258">
        <v>6860.0</v>
      </c>
      <c r="K50" s="258">
        <v>6289.0</v>
      </c>
      <c r="L50" s="258">
        <v>7993.0</v>
      </c>
      <c r="M50" s="258">
        <v>8551.0</v>
      </c>
      <c r="N50" s="258">
        <v>6493.0</v>
      </c>
      <c r="O50" s="258">
        <v>8282.0</v>
      </c>
      <c r="P50" s="258">
        <v>19457.0</v>
      </c>
      <c r="Q50" s="258">
        <v>19466.0</v>
      </c>
      <c r="R50" s="258">
        <v>19335.0</v>
      </c>
      <c r="S50" s="258">
        <v>19837.0</v>
      </c>
      <c r="T50" s="258">
        <v>5630.0</v>
      </c>
      <c r="U50" s="258">
        <v>18190.0</v>
      </c>
      <c r="V50" s="258">
        <v>17481.0</v>
      </c>
      <c r="W50" s="258">
        <v>18427.0</v>
      </c>
      <c r="X50" s="258">
        <v>19077.0</v>
      </c>
      <c r="Y50" s="258">
        <v>18894.0</v>
      </c>
      <c r="Z50" s="258">
        <v>19042.0</v>
      </c>
      <c r="AA50" s="258">
        <v>20526.0</v>
      </c>
      <c r="AB50" s="258">
        <v>7567.0</v>
      </c>
      <c r="AC50" s="258">
        <v>23257.0</v>
      </c>
      <c r="AD50" s="258">
        <v>21113.0</v>
      </c>
      <c r="AE50" s="258">
        <v>20216.0</v>
      </c>
      <c r="AF50" s="258">
        <v>20518.0</v>
      </c>
      <c r="AG50" s="258">
        <v>20279.0</v>
      </c>
      <c r="AH50" s="258">
        <v>17544.0</v>
      </c>
      <c r="AI50" s="258">
        <v>21065.0</v>
      </c>
      <c r="AJ50" s="258">
        <v>19329.0</v>
      </c>
      <c r="AK50" s="258">
        <v>4628.0</v>
      </c>
      <c r="AL50" s="258">
        <v>5880.0</v>
      </c>
      <c r="AM50" s="258">
        <v>2834.0</v>
      </c>
      <c r="AN50" s="258">
        <v>3189.0</v>
      </c>
      <c r="AO50" s="258">
        <v>3504.0</v>
      </c>
      <c r="AP50" s="258">
        <v>0.0</v>
      </c>
      <c r="AQ50" s="258">
        <v>363.0</v>
      </c>
      <c r="AR50" s="258">
        <v>676.0</v>
      </c>
      <c r="AS50" s="242">
        <v>1083.0</v>
      </c>
      <c r="AT50" s="242">
        <v>1765.0</v>
      </c>
      <c r="AU50" s="242">
        <v>2208.0</v>
      </c>
    </row>
    <row r="51">
      <c r="A51" s="208"/>
      <c r="B51" s="208"/>
      <c r="C51" s="216" t="s">
        <v>142</v>
      </c>
      <c r="D51" s="216" t="s">
        <v>1152</v>
      </c>
      <c r="E51" s="217" t="s">
        <v>1197</v>
      </c>
      <c r="F51" s="208"/>
      <c r="G51" s="261" t="s">
        <v>1152</v>
      </c>
      <c r="H51" s="258">
        <v>7930.0</v>
      </c>
      <c r="I51" s="258">
        <v>7965.0</v>
      </c>
      <c r="J51" s="258">
        <v>6570.0</v>
      </c>
      <c r="K51" s="258">
        <v>6645.0</v>
      </c>
      <c r="L51" s="258">
        <v>82429.0</v>
      </c>
      <c r="M51" s="258">
        <v>8906.0</v>
      </c>
      <c r="N51" s="258">
        <v>6849.0</v>
      </c>
      <c r="O51" s="258">
        <v>8638.0</v>
      </c>
      <c r="P51" s="258">
        <v>19600.0</v>
      </c>
      <c r="Q51" s="258">
        <v>19609.0</v>
      </c>
      <c r="R51" s="258">
        <v>19477.0</v>
      </c>
      <c r="S51" s="258">
        <v>19837.0</v>
      </c>
      <c r="T51" s="258">
        <v>12204.0</v>
      </c>
      <c r="U51" s="258">
        <v>18333.0</v>
      </c>
      <c r="V51" s="258">
        <v>17624.0</v>
      </c>
      <c r="W51" s="258">
        <v>18866.0</v>
      </c>
      <c r="X51" s="258">
        <v>19220.0</v>
      </c>
      <c r="Y51" s="258">
        <v>18990.0</v>
      </c>
      <c r="Z51" s="258">
        <v>19185.0</v>
      </c>
      <c r="AA51" s="258">
        <v>20668.0</v>
      </c>
      <c r="AB51" s="258">
        <v>7567.0</v>
      </c>
      <c r="AC51" s="258">
        <v>21313.0</v>
      </c>
      <c r="AD51" s="258">
        <v>21113.0</v>
      </c>
      <c r="AE51" s="258">
        <v>20359.0</v>
      </c>
      <c r="AF51" s="258">
        <v>20661.0</v>
      </c>
      <c r="AG51" s="258">
        <v>20422.0</v>
      </c>
      <c r="AH51" s="258">
        <v>17687.0</v>
      </c>
      <c r="AI51" s="258">
        <v>21207.0</v>
      </c>
      <c r="AJ51" s="258">
        <v>19472.0</v>
      </c>
      <c r="AK51" s="258">
        <v>4984.0</v>
      </c>
      <c r="AL51" s="258">
        <v>6236.0</v>
      </c>
      <c r="AM51" s="258">
        <v>2111.0</v>
      </c>
      <c r="AN51" s="258">
        <v>2467.0</v>
      </c>
      <c r="AO51" s="258">
        <v>2782.0</v>
      </c>
      <c r="AP51" s="258">
        <v>363.0</v>
      </c>
      <c r="AQ51" s="258">
        <v>0.0</v>
      </c>
      <c r="AR51" s="258">
        <v>315.0</v>
      </c>
      <c r="AS51" s="242">
        <v>732.0</v>
      </c>
      <c r="AT51" s="242">
        <v>1413.0</v>
      </c>
      <c r="AU51" s="242">
        <v>2563.0</v>
      </c>
    </row>
    <row r="52">
      <c r="A52" s="208"/>
      <c r="B52" s="208"/>
      <c r="C52" s="221" t="s">
        <v>142</v>
      </c>
      <c r="D52" s="221" t="s">
        <v>1153</v>
      </c>
      <c r="E52" s="222" t="s">
        <v>1198</v>
      </c>
      <c r="F52" s="208"/>
      <c r="G52" s="261" t="s">
        <v>1153</v>
      </c>
      <c r="H52" s="258">
        <v>8245.0</v>
      </c>
      <c r="I52" s="258">
        <v>8333.0</v>
      </c>
      <c r="J52" s="258">
        <v>7038.0</v>
      </c>
      <c r="K52" s="258">
        <v>6960.0</v>
      </c>
      <c r="L52" s="258">
        <v>8664.0</v>
      </c>
      <c r="M52" s="258">
        <v>9221.0</v>
      </c>
      <c r="N52" s="258">
        <v>7164.0</v>
      </c>
      <c r="O52" s="258">
        <v>8953.0</v>
      </c>
      <c r="P52" s="258">
        <v>19696.0</v>
      </c>
      <c r="Q52" s="258">
        <v>19705.0</v>
      </c>
      <c r="R52" s="258">
        <v>19574.0</v>
      </c>
      <c r="S52" s="258">
        <v>19979.0</v>
      </c>
      <c r="T52" s="258">
        <v>11904.0</v>
      </c>
      <c r="U52" s="258">
        <v>18429.0</v>
      </c>
      <c r="V52" s="258">
        <v>17720.0</v>
      </c>
      <c r="W52" s="258">
        <v>18866.0</v>
      </c>
      <c r="X52" s="258">
        <v>19316.0</v>
      </c>
      <c r="Y52" s="258">
        <v>18990.0</v>
      </c>
      <c r="Z52" s="258">
        <v>19281.0</v>
      </c>
      <c r="AA52" s="258">
        <v>20765.0</v>
      </c>
      <c r="AB52" s="258">
        <v>9600.0</v>
      </c>
      <c r="AC52" s="258">
        <v>21409.0</v>
      </c>
      <c r="AD52" s="258">
        <v>21209.0</v>
      </c>
      <c r="AE52" s="258">
        <v>20455.0</v>
      </c>
      <c r="AF52" s="258">
        <v>20757.0</v>
      </c>
      <c r="AG52" s="258">
        <v>20518.0</v>
      </c>
      <c r="AH52" s="258">
        <v>17783.0</v>
      </c>
      <c r="AI52" s="258">
        <v>21304.0</v>
      </c>
      <c r="AJ52" s="258">
        <v>19568.0</v>
      </c>
      <c r="AK52" s="258">
        <v>5299.0</v>
      </c>
      <c r="AL52" s="258">
        <v>6551.0</v>
      </c>
      <c r="AM52" s="258">
        <v>1622.0</v>
      </c>
      <c r="AN52" s="258">
        <v>1978.0</v>
      </c>
      <c r="AO52" s="258">
        <v>2293.0</v>
      </c>
      <c r="AP52" s="258">
        <v>676.0</v>
      </c>
      <c r="AQ52" s="258">
        <v>315.0</v>
      </c>
      <c r="AR52" s="258">
        <v>0.0</v>
      </c>
      <c r="AS52" s="242">
        <v>430.0</v>
      </c>
      <c r="AT52" s="242">
        <v>1115.0</v>
      </c>
      <c r="AU52" s="242">
        <v>2878.0</v>
      </c>
    </row>
    <row r="53">
      <c r="A53" s="208"/>
      <c r="B53" s="208"/>
      <c r="C53" s="216" t="s">
        <v>142</v>
      </c>
      <c r="D53" s="216" t="s">
        <v>1154</v>
      </c>
      <c r="E53" s="217" t="s">
        <v>1199</v>
      </c>
      <c r="F53" s="208"/>
      <c r="G53" s="261" t="s">
        <v>1154</v>
      </c>
      <c r="H53" s="258">
        <v>8653.0</v>
      </c>
      <c r="I53" s="258">
        <v>8785.0</v>
      </c>
      <c r="J53" s="258">
        <v>7408.0</v>
      </c>
      <c r="K53" s="258">
        <v>7367.0</v>
      </c>
      <c r="L53" s="258">
        <v>9071.0</v>
      </c>
      <c r="M53" s="258">
        <v>9629.0</v>
      </c>
      <c r="N53" s="258">
        <v>7571.0</v>
      </c>
      <c r="O53" s="258">
        <v>9360.0</v>
      </c>
      <c r="P53" s="258">
        <v>19896.0</v>
      </c>
      <c r="Q53" s="258">
        <v>19905.0</v>
      </c>
      <c r="R53" s="258">
        <v>19774.0</v>
      </c>
      <c r="S53" s="258">
        <v>20276.0</v>
      </c>
      <c r="T53" s="258">
        <v>12136.0</v>
      </c>
      <c r="U53" s="258">
        <v>1961.0</v>
      </c>
      <c r="V53" s="258">
        <v>17920.0</v>
      </c>
      <c r="W53" s="258">
        <v>18666.0</v>
      </c>
      <c r="X53" s="258">
        <v>19516.0</v>
      </c>
      <c r="Y53" s="258">
        <v>19190.0</v>
      </c>
      <c r="Z53" s="258">
        <v>19281.0</v>
      </c>
      <c r="AA53" s="258">
        <v>20965.0</v>
      </c>
      <c r="AB53" s="258">
        <v>7563.0</v>
      </c>
      <c r="AC53" s="258">
        <v>21609.0</v>
      </c>
      <c r="AD53" s="258">
        <v>21409.0</v>
      </c>
      <c r="AE53" s="258">
        <v>20655.0</v>
      </c>
      <c r="AF53" s="258">
        <v>20957.0</v>
      </c>
      <c r="AG53" s="258">
        <v>20718.0</v>
      </c>
      <c r="AH53" s="258">
        <v>17983.0</v>
      </c>
      <c r="AI53" s="258">
        <v>21504.0</v>
      </c>
      <c r="AJ53" s="258">
        <v>19768.0</v>
      </c>
      <c r="AK53" s="258">
        <v>5706.0</v>
      </c>
      <c r="AL53" s="258">
        <v>6958.0</v>
      </c>
      <c r="AM53" s="258">
        <v>3911.0</v>
      </c>
      <c r="AN53" s="258">
        <v>3189.0</v>
      </c>
      <c r="AO53" s="258">
        <v>2700.0</v>
      </c>
      <c r="AP53" s="258">
        <v>1083.0</v>
      </c>
      <c r="AQ53" s="258">
        <v>732.0</v>
      </c>
      <c r="AR53" s="258">
        <v>430.0</v>
      </c>
      <c r="AS53" s="242">
        <v>0.0</v>
      </c>
      <c r="AT53" s="242">
        <v>769.0</v>
      </c>
      <c r="AU53" s="242">
        <v>3285.0</v>
      </c>
    </row>
    <row r="54">
      <c r="A54" s="208"/>
      <c r="B54" s="208"/>
      <c r="C54" s="221" t="s">
        <v>142</v>
      </c>
      <c r="D54" s="221" t="s">
        <v>1155</v>
      </c>
      <c r="E54" s="222" t="s">
        <v>1200</v>
      </c>
      <c r="F54" s="208"/>
      <c r="G54" s="261" t="s">
        <v>1155</v>
      </c>
      <c r="H54" s="258">
        <v>9330.0</v>
      </c>
      <c r="I54" s="258">
        <v>7400.0</v>
      </c>
      <c r="J54" s="258">
        <v>7223.0</v>
      </c>
      <c r="K54" s="258">
        <v>8045.0</v>
      </c>
      <c r="L54" s="258">
        <v>9749.0</v>
      </c>
      <c r="M54" s="258">
        <v>10306.0</v>
      </c>
      <c r="N54" s="258">
        <v>8249.0</v>
      </c>
      <c r="O54" s="258">
        <v>10038.0</v>
      </c>
      <c r="P54" s="258">
        <v>20102.0</v>
      </c>
      <c r="Q54" s="258">
        <v>20111.0</v>
      </c>
      <c r="R54" s="258">
        <v>19979.0</v>
      </c>
      <c r="S54" s="258">
        <v>20481.0</v>
      </c>
      <c r="T54" s="258">
        <v>11000.0</v>
      </c>
      <c r="U54" s="258">
        <v>18835.0</v>
      </c>
      <c r="V54" s="258">
        <v>18126.0</v>
      </c>
      <c r="W54" s="258">
        <v>19072.0</v>
      </c>
      <c r="X54" s="258">
        <v>19722.0</v>
      </c>
      <c r="Y54" s="258">
        <v>19396.0</v>
      </c>
      <c r="Z54" s="258">
        <v>19687.0</v>
      </c>
      <c r="AA54" s="258">
        <v>21170.0</v>
      </c>
      <c r="AB54" s="258">
        <v>7567.0</v>
      </c>
      <c r="AC54" s="258">
        <v>21815.0</v>
      </c>
      <c r="AD54" s="258">
        <v>21615.0</v>
      </c>
      <c r="AE54" s="258">
        <v>20861.0</v>
      </c>
      <c r="AF54" s="258">
        <v>21163.0</v>
      </c>
      <c r="AG54" s="258">
        <v>20924.0</v>
      </c>
      <c r="AH54" s="258">
        <v>18188.0</v>
      </c>
      <c r="AI54" s="258">
        <v>21709.0</v>
      </c>
      <c r="AJ54" s="258">
        <v>19974.0</v>
      </c>
      <c r="AK54" s="258">
        <v>6384.0</v>
      </c>
      <c r="AL54" s="258">
        <v>7636.0</v>
      </c>
      <c r="AM54" s="258">
        <v>4589.0</v>
      </c>
      <c r="AN54" s="258">
        <v>3867.0</v>
      </c>
      <c r="AO54" s="258">
        <v>3378.0</v>
      </c>
      <c r="AP54" s="258">
        <v>1765.0</v>
      </c>
      <c r="AQ54" s="258">
        <v>1413.0</v>
      </c>
      <c r="AR54" s="258">
        <v>1115.0</v>
      </c>
      <c r="AS54" s="242">
        <v>769.0</v>
      </c>
      <c r="AT54" s="242">
        <v>0.0</v>
      </c>
      <c r="AU54" s="242">
        <v>3963.0</v>
      </c>
    </row>
    <row r="55">
      <c r="A55" s="208"/>
      <c r="B55" s="208"/>
      <c r="C55" s="216" t="s">
        <v>142</v>
      </c>
      <c r="D55" s="216" t="s">
        <v>1156</v>
      </c>
      <c r="E55" s="217" t="s">
        <v>1201</v>
      </c>
      <c r="F55" s="208"/>
      <c r="G55" s="261" t="s">
        <v>1156</v>
      </c>
      <c r="H55" s="258">
        <v>5863.0</v>
      </c>
      <c r="I55" s="258">
        <v>7408.0</v>
      </c>
      <c r="J55" s="258">
        <v>5556.0</v>
      </c>
      <c r="K55" s="258">
        <v>4578.0</v>
      </c>
      <c r="L55" s="258">
        <v>6282.0</v>
      </c>
      <c r="M55" s="258">
        <v>6839.0</v>
      </c>
      <c r="N55" s="258">
        <v>4782.0</v>
      </c>
      <c r="O55" s="258">
        <v>6571.0</v>
      </c>
      <c r="P55" s="258">
        <v>20861.0</v>
      </c>
      <c r="Q55" s="258">
        <v>20870.0</v>
      </c>
      <c r="R55" s="258">
        <v>20739.0</v>
      </c>
      <c r="S55" s="258">
        <v>21241.0</v>
      </c>
      <c r="T55" s="258">
        <v>12079.0</v>
      </c>
      <c r="U55" s="258">
        <v>19594.0</v>
      </c>
      <c r="V55" s="258">
        <v>18885.0</v>
      </c>
      <c r="W55" s="258">
        <v>19831.0</v>
      </c>
      <c r="X55" s="258">
        <v>20481.0</v>
      </c>
      <c r="Y55" s="258">
        <v>20155.0</v>
      </c>
      <c r="Z55" s="258">
        <v>20446.0</v>
      </c>
      <c r="AA55" s="258">
        <v>21930.0</v>
      </c>
      <c r="AB55" s="258">
        <v>5556.0</v>
      </c>
      <c r="AC55" s="258">
        <v>22574.0</v>
      </c>
      <c r="AD55" s="258">
        <v>22374.0</v>
      </c>
      <c r="AE55" s="258">
        <v>21620.0</v>
      </c>
      <c r="AF55" s="258">
        <v>21922.0</v>
      </c>
      <c r="AG55" s="258">
        <v>21683.0</v>
      </c>
      <c r="AH55" s="258">
        <v>18948.0</v>
      </c>
      <c r="AI55" s="258">
        <v>22468.0</v>
      </c>
      <c r="AJ55" s="258">
        <v>20733.0</v>
      </c>
      <c r="AK55" s="258">
        <v>2917.0</v>
      </c>
      <c r="AL55" s="258">
        <v>4169.0</v>
      </c>
      <c r="AM55" s="258">
        <v>1435.0</v>
      </c>
      <c r="AN55" s="258">
        <v>1285.0</v>
      </c>
      <c r="AO55" s="258">
        <v>1404.0</v>
      </c>
      <c r="AP55" s="258">
        <v>2208.0</v>
      </c>
      <c r="AQ55" s="258">
        <v>2563.0</v>
      </c>
      <c r="AR55" s="258">
        <v>2878.0</v>
      </c>
      <c r="AS55" s="242">
        <v>3285.0</v>
      </c>
      <c r="AT55" s="242">
        <v>3963.0</v>
      </c>
      <c r="AU55" s="242">
        <v>0.0</v>
      </c>
    </row>
    <row r="56">
      <c r="A56" s="208"/>
      <c r="B56" s="208"/>
      <c r="C56" s="225"/>
      <c r="D56" s="225"/>
      <c r="E56" s="208"/>
      <c r="F56" s="208"/>
      <c r="G56" s="208"/>
      <c r="H56" s="208"/>
      <c r="I56" s="225"/>
      <c r="J56" s="208"/>
      <c r="K56" s="208"/>
      <c r="L56" s="208"/>
      <c r="M56" s="208"/>
      <c r="N56" s="208"/>
      <c r="O56" s="208"/>
      <c r="P56" s="208"/>
      <c r="Q56" s="208"/>
      <c r="R56" s="208"/>
      <c r="S56" s="208"/>
      <c r="T56" s="208"/>
      <c r="U56" s="208"/>
      <c r="V56" s="208"/>
      <c r="W56" s="208"/>
      <c r="X56" s="208"/>
      <c r="Y56" s="208"/>
      <c r="Z56" s="208"/>
      <c r="AA56" s="208"/>
      <c r="AB56" s="208"/>
      <c r="AC56" s="208"/>
      <c r="AD56" s="208"/>
      <c r="AE56" s="208"/>
      <c r="AF56" s="208"/>
      <c r="AG56" s="208"/>
      <c r="AH56" s="208"/>
      <c r="AI56" s="208"/>
      <c r="AJ56" s="208"/>
      <c r="AK56" s="208"/>
      <c r="AL56" s="208"/>
      <c r="AM56" s="208"/>
      <c r="AN56" s="208"/>
      <c r="AO56" s="208"/>
      <c r="AP56" s="208"/>
      <c r="AQ56" s="208"/>
      <c r="AR56" s="208"/>
      <c r="AS56" s="208"/>
      <c r="AT56" s="208"/>
      <c r="AU56" s="208"/>
    </row>
    <row r="57">
      <c r="A57" s="208"/>
      <c r="B57" s="208"/>
      <c r="C57" s="225"/>
      <c r="D57" s="225"/>
      <c r="E57" s="208"/>
      <c r="F57" s="208"/>
      <c r="G57" s="208"/>
      <c r="H57" s="208"/>
      <c r="I57" s="225"/>
      <c r="J57" s="208"/>
      <c r="K57" s="208"/>
      <c r="L57" s="208"/>
      <c r="M57" s="208"/>
      <c r="N57" s="208"/>
      <c r="O57" s="208"/>
      <c r="P57" s="208"/>
      <c r="Q57" s="208"/>
      <c r="R57" s="208"/>
      <c r="S57" s="208"/>
      <c r="T57" s="208"/>
      <c r="U57" s="208"/>
      <c r="V57" s="208"/>
      <c r="W57" s="208"/>
      <c r="X57" s="208"/>
      <c r="Y57" s="208"/>
      <c r="Z57" s="208"/>
      <c r="AA57" s="208"/>
      <c r="AB57" s="208"/>
      <c r="AC57" s="208"/>
      <c r="AD57" s="208"/>
      <c r="AE57" s="208"/>
      <c r="AF57" s="208"/>
      <c r="AG57" s="208"/>
      <c r="AH57" s="208"/>
      <c r="AI57" s="208"/>
      <c r="AJ57" s="208"/>
      <c r="AK57" s="208"/>
      <c r="AL57" s="208"/>
      <c r="AM57" s="208"/>
      <c r="AN57" s="208"/>
      <c r="AO57" s="208"/>
      <c r="AP57" s="208"/>
      <c r="AQ57" s="208"/>
      <c r="AR57" s="208"/>
      <c r="AS57" s="208"/>
      <c r="AT57" s="208"/>
      <c r="AU57" s="208"/>
    </row>
    <row r="58">
      <c r="A58" s="208"/>
      <c r="B58" s="208"/>
      <c r="C58" s="225"/>
      <c r="D58" s="225"/>
      <c r="E58" s="208"/>
      <c r="F58" s="208"/>
      <c r="G58" s="208"/>
      <c r="H58" s="208"/>
      <c r="I58" s="225"/>
      <c r="J58" s="208"/>
      <c r="K58" s="208"/>
      <c r="L58" s="208"/>
      <c r="M58" s="208"/>
      <c r="N58" s="208"/>
      <c r="O58" s="208"/>
      <c r="P58" s="208"/>
      <c r="Q58" s="208"/>
      <c r="R58" s="208"/>
      <c r="S58" s="208"/>
      <c r="T58" s="208"/>
      <c r="U58" s="208"/>
      <c r="V58" s="208"/>
      <c r="W58" s="208"/>
      <c r="X58" s="208"/>
      <c r="Y58" s="208"/>
      <c r="Z58" s="208"/>
      <c r="AA58" s="208"/>
      <c r="AB58" s="208"/>
      <c r="AC58" s="208"/>
      <c r="AD58" s="208"/>
      <c r="AE58" s="208"/>
      <c r="AF58" s="208"/>
      <c r="AG58" s="208"/>
      <c r="AH58" s="208"/>
      <c r="AI58" s="208"/>
      <c r="AJ58" s="208"/>
      <c r="AK58" s="208"/>
      <c r="AL58" s="208"/>
      <c r="AM58" s="208"/>
      <c r="AN58" s="208"/>
      <c r="AO58" s="208"/>
      <c r="AP58" s="208"/>
      <c r="AQ58" s="208"/>
      <c r="AR58" s="208"/>
      <c r="AS58" s="208"/>
      <c r="AT58" s="208"/>
      <c r="AU58" s="208"/>
    </row>
    <row r="59">
      <c r="A59" s="208"/>
      <c r="B59" s="208"/>
      <c r="C59" s="225"/>
      <c r="D59" s="225"/>
      <c r="E59" s="208"/>
      <c r="F59" s="208"/>
      <c r="G59" s="208"/>
      <c r="H59" s="208"/>
      <c r="I59" s="225"/>
      <c r="J59" s="208"/>
      <c r="K59" s="208"/>
      <c r="L59" s="208"/>
      <c r="M59" s="208"/>
      <c r="N59" s="208"/>
      <c r="O59" s="208"/>
      <c r="P59" s="208"/>
      <c r="Q59" s="208"/>
      <c r="R59" s="208"/>
      <c r="S59" s="208"/>
      <c r="T59" s="208"/>
      <c r="U59" s="208"/>
      <c r="V59" s="208"/>
      <c r="W59" s="208"/>
      <c r="X59" s="208"/>
      <c r="Y59" s="208"/>
      <c r="Z59" s="208"/>
      <c r="AA59" s="208"/>
      <c r="AB59" s="208"/>
      <c r="AC59" s="208"/>
      <c r="AD59" s="208"/>
      <c r="AE59" s="208"/>
      <c r="AF59" s="208"/>
      <c r="AG59" s="208"/>
      <c r="AH59" s="208"/>
      <c r="AI59" s="208"/>
      <c r="AJ59" s="208"/>
      <c r="AK59" s="208"/>
      <c r="AL59" s="208"/>
      <c r="AM59" s="208"/>
      <c r="AN59" s="208"/>
      <c r="AO59" s="208"/>
      <c r="AP59" s="208"/>
      <c r="AQ59" s="208"/>
      <c r="AR59" s="208"/>
      <c r="AS59" s="208"/>
      <c r="AT59" s="208"/>
      <c r="AU59" s="208"/>
    </row>
    <row r="60">
      <c r="A60" s="208"/>
      <c r="B60" s="208"/>
      <c r="C60" s="225"/>
      <c r="D60" s="225"/>
      <c r="E60" s="208"/>
      <c r="F60" s="208"/>
      <c r="G60" s="208"/>
      <c r="H60" s="208"/>
      <c r="I60" s="225"/>
      <c r="J60" s="208"/>
      <c r="K60" s="208"/>
      <c r="L60" s="208"/>
      <c r="M60" s="208"/>
      <c r="N60" s="208"/>
      <c r="O60" s="208"/>
      <c r="P60" s="208"/>
      <c r="Q60" s="208"/>
      <c r="R60" s="208"/>
      <c r="S60" s="208"/>
      <c r="T60" s="208"/>
      <c r="U60" s="208"/>
      <c r="V60" s="208"/>
      <c r="W60" s="208"/>
      <c r="X60" s="208"/>
      <c r="Y60" s="208"/>
      <c r="Z60" s="208"/>
      <c r="AA60" s="208"/>
      <c r="AB60" s="208"/>
      <c r="AC60" s="208"/>
      <c r="AD60" s="208"/>
      <c r="AE60" s="208"/>
      <c r="AF60" s="208"/>
      <c r="AG60" s="208"/>
      <c r="AH60" s="208"/>
      <c r="AI60" s="208"/>
      <c r="AJ60" s="208"/>
      <c r="AK60" s="208"/>
      <c r="AL60" s="208"/>
      <c r="AM60" s="208"/>
      <c r="AN60" s="208"/>
      <c r="AO60" s="208"/>
      <c r="AP60" s="208"/>
      <c r="AQ60" s="208"/>
      <c r="AR60" s="208"/>
      <c r="AS60" s="208"/>
      <c r="AT60" s="208"/>
      <c r="AU60" s="208"/>
    </row>
    <row r="61">
      <c r="A61" s="208"/>
      <c r="B61" s="208"/>
      <c r="C61" s="225"/>
      <c r="D61" s="225"/>
      <c r="E61" s="208"/>
      <c r="F61" s="208"/>
      <c r="G61" s="208"/>
      <c r="H61" s="208"/>
      <c r="I61" s="225"/>
      <c r="J61" s="208"/>
      <c r="K61" s="208"/>
      <c r="L61" s="208"/>
      <c r="M61" s="208"/>
      <c r="N61" s="208"/>
      <c r="O61" s="208"/>
      <c r="P61" s="208"/>
      <c r="Q61" s="208"/>
      <c r="R61" s="208"/>
      <c r="S61" s="208"/>
      <c r="T61" s="208"/>
      <c r="U61" s="208"/>
      <c r="V61" s="208"/>
      <c r="W61" s="208"/>
      <c r="X61" s="208"/>
      <c r="Y61" s="208"/>
      <c r="Z61" s="208"/>
      <c r="AA61" s="208"/>
      <c r="AB61" s="208"/>
      <c r="AC61" s="208"/>
      <c r="AD61" s="208"/>
      <c r="AE61" s="208"/>
      <c r="AF61" s="208"/>
      <c r="AG61" s="208"/>
      <c r="AH61" s="208"/>
      <c r="AI61" s="208"/>
      <c r="AJ61" s="208"/>
      <c r="AK61" s="208"/>
      <c r="AL61" s="208"/>
      <c r="AM61" s="208"/>
      <c r="AN61" s="208"/>
      <c r="AO61" s="208"/>
      <c r="AP61" s="208"/>
      <c r="AQ61" s="208"/>
      <c r="AR61" s="208"/>
      <c r="AS61" s="208"/>
      <c r="AT61" s="208"/>
      <c r="AU61" s="208"/>
    </row>
    <row r="62">
      <c r="A62" s="208"/>
      <c r="B62" s="208"/>
      <c r="C62" s="225"/>
      <c r="D62" s="225"/>
      <c r="E62" s="208"/>
      <c r="F62" s="208"/>
      <c r="G62" s="208"/>
      <c r="H62" s="208"/>
      <c r="I62" s="225"/>
      <c r="J62" s="208"/>
      <c r="K62" s="208"/>
      <c r="L62" s="208"/>
      <c r="M62" s="208"/>
      <c r="N62" s="208"/>
      <c r="O62" s="208"/>
      <c r="P62" s="208"/>
      <c r="Q62" s="208"/>
      <c r="R62" s="208"/>
      <c r="S62" s="208"/>
      <c r="T62" s="208"/>
      <c r="U62" s="208"/>
      <c r="V62" s="208"/>
      <c r="W62" s="208"/>
      <c r="X62" s="208"/>
      <c r="Y62" s="208"/>
      <c r="Z62" s="208"/>
      <c r="AA62" s="208"/>
      <c r="AB62" s="208"/>
      <c r="AC62" s="208"/>
      <c r="AD62" s="208"/>
      <c r="AE62" s="208"/>
      <c r="AF62" s="208"/>
      <c r="AG62" s="208"/>
      <c r="AH62" s="208"/>
      <c r="AI62" s="208"/>
      <c r="AJ62" s="208"/>
      <c r="AK62" s="208"/>
      <c r="AL62" s="208"/>
      <c r="AM62" s="208"/>
      <c r="AN62" s="208"/>
      <c r="AO62" s="208"/>
      <c r="AP62" s="208"/>
      <c r="AQ62" s="208"/>
      <c r="AR62" s="208"/>
      <c r="AS62" s="208"/>
      <c r="AT62" s="208"/>
      <c r="AU62" s="208"/>
    </row>
    <row r="63">
      <c r="A63" s="208"/>
      <c r="B63" s="208"/>
      <c r="C63" s="225"/>
      <c r="D63" s="225"/>
      <c r="E63" s="208"/>
      <c r="F63" s="208"/>
      <c r="G63" s="208"/>
      <c r="H63" s="208"/>
      <c r="I63" s="225"/>
      <c r="J63" s="208"/>
      <c r="K63" s="208"/>
      <c r="L63" s="208"/>
      <c r="M63" s="208"/>
      <c r="N63" s="208"/>
      <c r="O63" s="208"/>
      <c r="P63" s="208"/>
      <c r="Q63" s="208"/>
      <c r="R63" s="208"/>
      <c r="S63" s="208"/>
      <c r="T63" s="208"/>
      <c r="U63" s="208"/>
      <c r="V63" s="208"/>
      <c r="W63" s="208"/>
      <c r="X63" s="208"/>
      <c r="Y63" s="208"/>
      <c r="Z63" s="208"/>
      <c r="AA63" s="208"/>
      <c r="AB63" s="208"/>
      <c r="AC63" s="208"/>
      <c r="AD63" s="208"/>
      <c r="AE63" s="208"/>
      <c r="AF63" s="208"/>
      <c r="AG63" s="208"/>
      <c r="AH63" s="208"/>
      <c r="AI63" s="208"/>
      <c r="AJ63" s="208"/>
      <c r="AK63" s="208"/>
      <c r="AL63" s="208"/>
      <c r="AM63" s="208"/>
      <c r="AN63" s="208"/>
      <c r="AO63" s="208"/>
      <c r="AP63" s="208"/>
      <c r="AQ63" s="208"/>
      <c r="AR63" s="208"/>
      <c r="AS63" s="208"/>
      <c r="AT63" s="208"/>
      <c r="AU63" s="208"/>
    </row>
    <row r="64">
      <c r="A64" s="208"/>
      <c r="B64" s="208"/>
      <c r="C64" s="225"/>
      <c r="D64" s="225"/>
      <c r="E64" s="208"/>
      <c r="F64" s="208"/>
      <c r="G64" s="208"/>
      <c r="H64" s="208"/>
      <c r="I64" s="225"/>
      <c r="J64" s="208"/>
      <c r="K64" s="208"/>
      <c r="L64" s="208"/>
      <c r="M64" s="208"/>
      <c r="N64" s="208"/>
      <c r="O64" s="208"/>
      <c r="P64" s="208"/>
      <c r="Q64" s="208"/>
      <c r="R64" s="208"/>
      <c r="S64" s="208"/>
      <c r="T64" s="208"/>
      <c r="U64" s="208"/>
      <c r="V64" s="208"/>
      <c r="W64" s="208"/>
      <c r="X64" s="208"/>
      <c r="Y64" s="208"/>
      <c r="Z64" s="208"/>
      <c r="AA64" s="208"/>
      <c r="AB64" s="208"/>
      <c r="AC64" s="208"/>
      <c r="AD64" s="208"/>
      <c r="AE64" s="208"/>
      <c r="AF64" s="208"/>
      <c r="AG64" s="208"/>
      <c r="AH64" s="208"/>
      <c r="AI64" s="208"/>
      <c r="AJ64" s="208"/>
      <c r="AK64" s="208"/>
      <c r="AL64" s="208"/>
      <c r="AM64" s="208"/>
      <c r="AN64" s="208"/>
      <c r="AO64" s="208"/>
      <c r="AP64" s="208"/>
      <c r="AQ64" s="208"/>
      <c r="AR64" s="208"/>
      <c r="AS64" s="208"/>
      <c r="AT64" s="208"/>
      <c r="AU64" s="208"/>
    </row>
    <row r="65">
      <c r="A65" s="208"/>
      <c r="B65" s="208"/>
      <c r="C65" s="225"/>
      <c r="D65" s="225"/>
      <c r="E65" s="208"/>
      <c r="F65" s="208"/>
      <c r="G65" s="208"/>
      <c r="H65" s="208"/>
      <c r="I65" s="225"/>
      <c r="J65" s="208"/>
      <c r="K65" s="208"/>
      <c r="L65" s="208"/>
      <c r="M65" s="208"/>
      <c r="N65" s="208"/>
      <c r="O65" s="208"/>
      <c r="P65" s="208"/>
      <c r="Q65" s="208"/>
      <c r="R65" s="208"/>
      <c r="S65" s="208"/>
      <c r="T65" s="208"/>
      <c r="U65" s="208"/>
      <c r="V65" s="208"/>
      <c r="W65" s="208"/>
      <c r="X65" s="208"/>
      <c r="Y65" s="208"/>
      <c r="Z65" s="208"/>
      <c r="AA65" s="208"/>
      <c r="AB65" s="208"/>
      <c r="AC65" s="208"/>
      <c r="AD65" s="208"/>
      <c r="AE65" s="208"/>
      <c r="AF65" s="208"/>
      <c r="AG65" s="208"/>
      <c r="AH65" s="208"/>
      <c r="AI65" s="208"/>
      <c r="AJ65" s="208"/>
      <c r="AK65" s="208"/>
      <c r="AL65" s="208"/>
      <c r="AM65" s="208"/>
      <c r="AN65" s="208"/>
      <c r="AO65" s="208"/>
      <c r="AP65" s="208"/>
      <c r="AQ65" s="208"/>
      <c r="AR65" s="208"/>
      <c r="AS65" s="208"/>
      <c r="AT65" s="208"/>
      <c r="AU65" s="208"/>
    </row>
    <row r="66">
      <c r="A66" s="208"/>
      <c r="B66" s="208"/>
      <c r="C66" s="225"/>
      <c r="D66" s="225"/>
      <c r="E66" s="208"/>
      <c r="F66" s="208"/>
      <c r="G66" s="208"/>
      <c r="H66" s="208"/>
      <c r="I66" s="225"/>
      <c r="J66" s="208"/>
      <c r="K66" s="208"/>
      <c r="L66" s="208"/>
      <c r="M66" s="208"/>
      <c r="N66" s="208"/>
      <c r="O66" s="208"/>
      <c r="P66" s="208"/>
      <c r="Q66" s="208"/>
      <c r="R66" s="208"/>
      <c r="S66" s="208"/>
      <c r="T66" s="208"/>
      <c r="U66" s="208"/>
      <c r="V66" s="208"/>
      <c r="W66" s="208"/>
      <c r="X66" s="208"/>
      <c r="Y66" s="208"/>
      <c r="Z66" s="208"/>
      <c r="AA66" s="208"/>
      <c r="AB66" s="208"/>
      <c r="AC66" s="208"/>
      <c r="AD66" s="208"/>
      <c r="AE66" s="208"/>
      <c r="AF66" s="208"/>
      <c r="AG66" s="208"/>
      <c r="AH66" s="208"/>
      <c r="AI66" s="208"/>
      <c r="AJ66" s="208"/>
      <c r="AK66" s="208"/>
      <c r="AL66" s="208"/>
      <c r="AM66" s="208"/>
      <c r="AN66" s="208"/>
      <c r="AO66" s="208"/>
      <c r="AP66" s="208"/>
      <c r="AQ66" s="208"/>
      <c r="AR66" s="208"/>
      <c r="AS66" s="208"/>
      <c r="AT66" s="208"/>
      <c r="AU66" s="208"/>
    </row>
    <row r="67">
      <c r="A67" s="208"/>
      <c r="B67" s="208"/>
      <c r="C67" s="225"/>
      <c r="D67" s="225"/>
      <c r="E67" s="208"/>
      <c r="F67" s="208"/>
      <c r="G67" s="208"/>
      <c r="H67" s="208"/>
      <c r="I67" s="225"/>
      <c r="J67" s="208"/>
      <c r="K67" s="208"/>
      <c r="L67" s="208"/>
      <c r="M67" s="208"/>
      <c r="N67" s="208"/>
      <c r="O67" s="208"/>
      <c r="P67" s="208"/>
      <c r="Q67" s="208"/>
      <c r="R67" s="208"/>
      <c r="S67" s="208"/>
      <c r="T67" s="208"/>
      <c r="U67" s="208"/>
      <c r="V67" s="208"/>
      <c r="W67" s="208"/>
      <c r="X67" s="208"/>
      <c r="Y67" s="208"/>
      <c r="Z67" s="208"/>
      <c r="AA67" s="208"/>
      <c r="AB67" s="208"/>
      <c r="AC67" s="208"/>
      <c r="AD67" s="208"/>
      <c r="AE67" s="208"/>
      <c r="AF67" s="208"/>
      <c r="AG67" s="208"/>
      <c r="AH67" s="208"/>
      <c r="AI67" s="208"/>
      <c r="AJ67" s="208"/>
      <c r="AK67" s="208"/>
      <c r="AL67" s="208"/>
      <c r="AM67" s="208"/>
      <c r="AN67" s="208"/>
      <c r="AO67" s="208"/>
      <c r="AP67" s="208"/>
      <c r="AQ67" s="208"/>
      <c r="AR67" s="208"/>
      <c r="AS67" s="208"/>
      <c r="AT67" s="208"/>
      <c r="AU67" s="208"/>
    </row>
    <row r="68">
      <c r="A68" s="208"/>
      <c r="B68" s="208"/>
      <c r="C68" s="225"/>
      <c r="D68" s="225"/>
      <c r="E68" s="208"/>
      <c r="F68" s="208"/>
      <c r="G68" s="208"/>
      <c r="H68" s="208"/>
      <c r="I68" s="225"/>
      <c r="J68" s="208"/>
      <c r="K68" s="208"/>
      <c r="L68" s="208"/>
      <c r="M68" s="208"/>
      <c r="N68" s="208"/>
      <c r="O68" s="208"/>
      <c r="P68" s="208"/>
      <c r="Q68" s="208"/>
      <c r="R68" s="208"/>
      <c r="S68" s="208"/>
      <c r="T68" s="208"/>
      <c r="U68" s="208"/>
      <c r="V68" s="208"/>
      <c r="W68" s="208"/>
      <c r="X68" s="208"/>
      <c r="Y68" s="208"/>
      <c r="Z68" s="208"/>
      <c r="AA68" s="208"/>
      <c r="AB68" s="208"/>
      <c r="AC68" s="208"/>
      <c r="AD68" s="208"/>
      <c r="AE68" s="208"/>
      <c r="AF68" s="208"/>
      <c r="AG68" s="208"/>
      <c r="AH68" s="208"/>
      <c r="AI68" s="208"/>
      <c r="AJ68" s="208"/>
      <c r="AK68" s="208"/>
      <c r="AL68" s="208"/>
      <c r="AM68" s="208"/>
      <c r="AN68" s="208"/>
      <c r="AO68" s="208"/>
      <c r="AP68" s="208"/>
      <c r="AQ68" s="208"/>
      <c r="AR68" s="208"/>
      <c r="AS68" s="208"/>
      <c r="AT68" s="208"/>
      <c r="AU68" s="208"/>
    </row>
    <row r="69">
      <c r="A69" s="208"/>
      <c r="B69" s="208"/>
      <c r="C69" s="225"/>
      <c r="D69" s="225"/>
      <c r="E69" s="208"/>
      <c r="F69" s="208"/>
      <c r="G69" s="208"/>
      <c r="H69" s="208"/>
      <c r="I69" s="225"/>
      <c r="J69" s="208"/>
      <c r="K69" s="208"/>
      <c r="L69" s="208"/>
      <c r="M69" s="208"/>
      <c r="N69" s="208"/>
      <c r="O69" s="208"/>
      <c r="P69" s="208"/>
      <c r="Q69" s="208"/>
      <c r="R69" s="208"/>
      <c r="S69" s="208"/>
      <c r="T69" s="208"/>
      <c r="U69" s="208"/>
      <c r="V69" s="208"/>
      <c r="W69" s="208"/>
      <c r="X69" s="208"/>
      <c r="Y69" s="208"/>
      <c r="Z69" s="208"/>
      <c r="AA69" s="208"/>
      <c r="AB69" s="208"/>
      <c r="AC69" s="208"/>
      <c r="AD69" s="208"/>
      <c r="AE69" s="208"/>
      <c r="AF69" s="208"/>
      <c r="AG69" s="208"/>
      <c r="AH69" s="208"/>
      <c r="AI69" s="208"/>
      <c r="AJ69" s="208"/>
      <c r="AK69" s="208"/>
      <c r="AL69" s="208"/>
      <c r="AM69" s="208"/>
      <c r="AN69" s="208"/>
      <c r="AO69" s="208"/>
      <c r="AP69" s="208"/>
      <c r="AQ69" s="208"/>
      <c r="AR69" s="208"/>
      <c r="AS69" s="208"/>
      <c r="AT69" s="208"/>
      <c r="AU69" s="208"/>
    </row>
    <row r="70">
      <c r="A70" s="208"/>
      <c r="B70" s="208"/>
      <c r="C70" s="225"/>
      <c r="D70" s="225"/>
      <c r="E70" s="208"/>
      <c r="F70" s="208"/>
      <c r="G70" s="208"/>
      <c r="H70" s="208"/>
      <c r="I70" s="225"/>
      <c r="J70" s="208"/>
      <c r="K70" s="208"/>
      <c r="L70" s="208"/>
      <c r="M70" s="208"/>
      <c r="N70" s="208"/>
      <c r="O70" s="208"/>
      <c r="P70" s="208"/>
      <c r="Q70" s="208"/>
      <c r="R70" s="208"/>
      <c r="S70" s="208"/>
      <c r="T70" s="208"/>
      <c r="U70" s="208"/>
      <c r="V70" s="208"/>
      <c r="W70" s="208"/>
      <c r="X70" s="208"/>
      <c r="Y70" s="208"/>
      <c r="Z70" s="208"/>
      <c r="AA70" s="208"/>
      <c r="AB70" s="208"/>
      <c r="AC70" s="208"/>
      <c r="AD70" s="208"/>
      <c r="AE70" s="208"/>
      <c r="AF70" s="208"/>
      <c r="AG70" s="208"/>
      <c r="AH70" s="208"/>
      <c r="AI70" s="208"/>
      <c r="AJ70" s="208"/>
      <c r="AK70" s="208"/>
      <c r="AL70" s="208"/>
      <c r="AM70" s="208"/>
      <c r="AN70" s="208"/>
      <c r="AO70" s="208"/>
      <c r="AP70" s="208"/>
      <c r="AQ70" s="208"/>
      <c r="AR70" s="208"/>
      <c r="AS70" s="208"/>
      <c r="AT70" s="208"/>
      <c r="AU70" s="208"/>
    </row>
    <row r="71">
      <c r="A71" s="208"/>
      <c r="B71" s="208"/>
      <c r="C71" s="225"/>
      <c r="D71" s="225"/>
      <c r="E71" s="208"/>
      <c r="F71" s="208"/>
      <c r="G71" s="208"/>
      <c r="H71" s="208"/>
      <c r="I71" s="225"/>
      <c r="J71" s="208"/>
      <c r="K71" s="208"/>
      <c r="L71" s="208"/>
      <c r="M71" s="208"/>
      <c r="N71" s="208"/>
      <c r="O71" s="208"/>
      <c r="P71" s="208"/>
      <c r="Q71" s="208"/>
      <c r="R71" s="208"/>
      <c r="S71" s="208"/>
      <c r="T71" s="208"/>
      <c r="U71" s="208"/>
      <c r="V71" s="208"/>
      <c r="W71" s="208"/>
      <c r="X71" s="208"/>
      <c r="Y71" s="208"/>
      <c r="Z71" s="208"/>
      <c r="AA71" s="208"/>
      <c r="AB71" s="208"/>
      <c r="AC71" s="208"/>
      <c r="AD71" s="208"/>
      <c r="AE71" s="208"/>
      <c r="AF71" s="208"/>
      <c r="AG71" s="208"/>
      <c r="AH71" s="208"/>
      <c r="AI71" s="208"/>
      <c r="AJ71" s="208"/>
      <c r="AK71" s="208"/>
      <c r="AL71" s="208"/>
      <c r="AM71" s="208"/>
      <c r="AN71" s="208"/>
      <c r="AO71" s="208"/>
      <c r="AP71" s="208"/>
      <c r="AQ71" s="208"/>
      <c r="AR71" s="208"/>
      <c r="AS71" s="208"/>
      <c r="AT71" s="208"/>
      <c r="AU71" s="208"/>
    </row>
    <row r="72">
      <c r="A72" s="208"/>
      <c r="B72" s="208"/>
      <c r="C72" s="225"/>
      <c r="D72" s="225"/>
      <c r="E72" s="208"/>
      <c r="F72" s="208"/>
      <c r="G72" s="208"/>
      <c r="H72" s="208"/>
      <c r="I72" s="225"/>
      <c r="J72" s="208"/>
      <c r="K72" s="208"/>
      <c r="L72" s="208"/>
      <c r="M72" s="208"/>
      <c r="N72" s="208"/>
      <c r="O72" s="208"/>
      <c r="P72" s="208"/>
      <c r="Q72" s="208"/>
      <c r="R72" s="208"/>
      <c r="S72" s="208"/>
      <c r="T72" s="208"/>
      <c r="U72" s="208"/>
      <c r="V72" s="208"/>
      <c r="W72" s="208"/>
      <c r="X72" s="208"/>
      <c r="Y72" s="208"/>
      <c r="Z72" s="208"/>
      <c r="AA72" s="208"/>
      <c r="AB72" s="208"/>
      <c r="AC72" s="208"/>
      <c r="AD72" s="208"/>
      <c r="AE72" s="208"/>
      <c r="AF72" s="208"/>
      <c r="AG72" s="208"/>
      <c r="AH72" s="208"/>
      <c r="AI72" s="208"/>
      <c r="AJ72" s="208"/>
      <c r="AK72" s="208"/>
      <c r="AL72" s="208"/>
      <c r="AM72" s="208"/>
      <c r="AN72" s="208"/>
      <c r="AO72" s="208"/>
      <c r="AP72" s="208"/>
      <c r="AQ72" s="208"/>
      <c r="AR72" s="208"/>
      <c r="AS72" s="208"/>
      <c r="AT72" s="208"/>
      <c r="AU72" s="208"/>
    </row>
    <row r="73">
      <c r="A73" s="208"/>
      <c r="B73" s="208"/>
      <c r="C73" s="225"/>
      <c r="D73" s="225"/>
      <c r="E73" s="208"/>
      <c r="F73" s="208"/>
      <c r="G73" s="208"/>
      <c r="H73" s="208"/>
      <c r="I73" s="225"/>
      <c r="J73" s="208"/>
      <c r="K73" s="208"/>
      <c r="L73" s="208"/>
      <c r="M73" s="208"/>
      <c r="N73" s="208"/>
      <c r="O73" s="208"/>
      <c r="P73" s="208"/>
      <c r="Q73" s="208"/>
      <c r="R73" s="208"/>
      <c r="S73" s="208"/>
      <c r="T73" s="208"/>
      <c r="U73" s="208"/>
      <c r="V73" s="208"/>
      <c r="W73" s="208"/>
      <c r="X73" s="208"/>
      <c r="Y73" s="208"/>
      <c r="Z73" s="208"/>
      <c r="AA73" s="208"/>
      <c r="AB73" s="208"/>
      <c r="AC73" s="208"/>
      <c r="AD73" s="208"/>
      <c r="AE73" s="208"/>
      <c r="AF73" s="208"/>
      <c r="AG73" s="208"/>
      <c r="AH73" s="208"/>
      <c r="AI73" s="208"/>
      <c r="AJ73" s="208"/>
      <c r="AK73" s="208"/>
      <c r="AL73" s="208"/>
      <c r="AM73" s="208"/>
      <c r="AN73" s="208"/>
      <c r="AO73" s="208"/>
      <c r="AP73" s="208"/>
      <c r="AQ73" s="208"/>
      <c r="AR73" s="208"/>
      <c r="AS73" s="208"/>
      <c r="AT73" s="208"/>
      <c r="AU73" s="208"/>
    </row>
    <row r="74">
      <c r="A74" s="208"/>
      <c r="B74" s="208"/>
      <c r="C74" s="225"/>
      <c r="D74" s="225"/>
      <c r="E74" s="208"/>
      <c r="F74" s="208"/>
      <c r="G74" s="208"/>
      <c r="H74" s="208"/>
      <c r="I74" s="225"/>
      <c r="J74" s="208"/>
      <c r="K74" s="208"/>
      <c r="L74" s="208"/>
      <c r="M74" s="208"/>
      <c r="N74" s="208"/>
      <c r="O74" s="208"/>
      <c r="P74" s="208"/>
      <c r="Q74" s="208"/>
      <c r="R74" s="208"/>
      <c r="S74" s="208"/>
      <c r="T74" s="208"/>
      <c r="U74" s="208"/>
      <c r="V74" s="208"/>
      <c r="W74" s="208"/>
      <c r="X74" s="208"/>
      <c r="Y74" s="208"/>
      <c r="Z74" s="208"/>
      <c r="AA74" s="208"/>
      <c r="AB74" s="208"/>
      <c r="AC74" s="208"/>
      <c r="AD74" s="208"/>
      <c r="AE74" s="208"/>
      <c r="AF74" s="208"/>
      <c r="AG74" s="208"/>
      <c r="AH74" s="208"/>
      <c r="AI74" s="208"/>
      <c r="AJ74" s="208"/>
      <c r="AK74" s="208"/>
      <c r="AL74" s="208"/>
      <c r="AM74" s="208"/>
      <c r="AN74" s="208"/>
      <c r="AO74" s="208"/>
      <c r="AP74" s="208"/>
      <c r="AQ74" s="208"/>
      <c r="AR74" s="208"/>
      <c r="AS74" s="208"/>
      <c r="AT74" s="208"/>
      <c r="AU74" s="208"/>
    </row>
    <row r="75">
      <c r="A75" s="208"/>
      <c r="B75" s="208"/>
      <c r="C75" s="225"/>
      <c r="D75" s="225"/>
      <c r="E75" s="208"/>
      <c r="F75" s="208"/>
      <c r="G75" s="208"/>
      <c r="H75" s="208"/>
      <c r="I75" s="225"/>
      <c r="J75" s="208"/>
      <c r="K75" s="208"/>
      <c r="L75" s="208"/>
      <c r="M75" s="208"/>
      <c r="N75" s="208"/>
      <c r="O75" s="208"/>
      <c r="P75" s="208"/>
      <c r="Q75" s="208"/>
      <c r="R75" s="208"/>
      <c r="S75" s="208"/>
      <c r="T75" s="208"/>
      <c r="U75" s="208"/>
      <c r="V75" s="208"/>
      <c r="W75" s="208"/>
      <c r="X75" s="208"/>
      <c r="Y75" s="208"/>
      <c r="Z75" s="208"/>
      <c r="AA75" s="208"/>
      <c r="AB75" s="208"/>
      <c r="AC75" s="208"/>
      <c r="AD75" s="208"/>
      <c r="AE75" s="208"/>
      <c r="AF75" s="208"/>
      <c r="AG75" s="208"/>
      <c r="AH75" s="208"/>
      <c r="AI75" s="208"/>
      <c r="AJ75" s="208"/>
      <c r="AK75" s="208"/>
      <c r="AL75" s="208"/>
      <c r="AM75" s="208"/>
      <c r="AN75" s="208"/>
      <c r="AO75" s="208"/>
      <c r="AP75" s="208"/>
      <c r="AQ75" s="208"/>
      <c r="AR75" s="208"/>
      <c r="AS75" s="208"/>
      <c r="AT75" s="208"/>
      <c r="AU75" s="208"/>
    </row>
    <row r="76">
      <c r="A76" s="208"/>
      <c r="B76" s="208"/>
      <c r="C76" s="225"/>
      <c r="D76" s="225"/>
      <c r="E76" s="208"/>
      <c r="F76" s="208"/>
      <c r="G76" s="208"/>
      <c r="H76" s="208"/>
      <c r="I76" s="225"/>
      <c r="J76" s="208"/>
      <c r="K76" s="208"/>
      <c r="L76" s="208"/>
      <c r="M76" s="208"/>
      <c r="N76" s="208"/>
      <c r="O76" s="208"/>
      <c r="P76" s="208"/>
      <c r="Q76" s="208"/>
      <c r="R76" s="208"/>
      <c r="S76" s="208"/>
      <c r="T76" s="208"/>
      <c r="U76" s="208"/>
      <c r="V76" s="208"/>
      <c r="W76" s="208"/>
      <c r="X76" s="208"/>
      <c r="Y76" s="208"/>
      <c r="Z76" s="208"/>
      <c r="AA76" s="208"/>
      <c r="AB76" s="208"/>
      <c r="AC76" s="208"/>
      <c r="AD76" s="208"/>
      <c r="AE76" s="208"/>
      <c r="AF76" s="208"/>
      <c r="AG76" s="208"/>
      <c r="AH76" s="208"/>
      <c r="AI76" s="208"/>
      <c r="AJ76" s="208"/>
      <c r="AK76" s="208"/>
      <c r="AL76" s="208"/>
      <c r="AM76" s="208"/>
      <c r="AN76" s="208"/>
      <c r="AO76" s="208"/>
      <c r="AP76" s="208"/>
      <c r="AQ76" s="208"/>
      <c r="AR76" s="208"/>
      <c r="AS76" s="208"/>
      <c r="AT76" s="208"/>
      <c r="AU76" s="208"/>
    </row>
    <row r="77">
      <c r="A77" s="208"/>
      <c r="B77" s="208"/>
      <c r="C77" s="225"/>
      <c r="D77" s="225"/>
      <c r="E77" s="208"/>
      <c r="F77" s="208"/>
      <c r="G77" s="208"/>
      <c r="H77" s="208"/>
      <c r="I77" s="225"/>
      <c r="J77" s="208"/>
      <c r="K77" s="208"/>
      <c r="L77" s="208"/>
      <c r="M77" s="208"/>
      <c r="N77" s="208"/>
      <c r="O77" s="208"/>
      <c r="P77" s="208"/>
      <c r="Q77" s="208"/>
      <c r="R77" s="208"/>
      <c r="S77" s="208"/>
      <c r="T77" s="208"/>
      <c r="U77" s="208"/>
      <c r="V77" s="208"/>
      <c r="W77" s="208"/>
      <c r="X77" s="208"/>
      <c r="Y77" s="208"/>
      <c r="Z77" s="208"/>
      <c r="AA77" s="208"/>
      <c r="AB77" s="208"/>
      <c r="AC77" s="208"/>
      <c r="AD77" s="208"/>
      <c r="AE77" s="208"/>
      <c r="AF77" s="208"/>
      <c r="AG77" s="208"/>
      <c r="AH77" s="208"/>
      <c r="AI77" s="208"/>
      <c r="AJ77" s="208"/>
      <c r="AK77" s="208"/>
      <c r="AL77" s="208"/>
      <c r="AM77" s="208"/>
      <c r="AN77" s="208"/>
      <c r="AO77" s="208"/>
      <c r="AP77" s="208"/>
      <c r="AQ77" s="208"/>
      <c r="AR77" s="208"/>
      <c r="AS77" s="208"/>
      <c r="AT77" s="208"/>
      <c r="AU77" s="208"/>
    </row>
    <row r="78">
      <c r="A78" s="208"/>
      <c r="B78" s="208"/>
      <c r="C78" s="225"/>
      <c r="D78" s="225"/>
      <c r="E78" s="208"/>
      <c r="F78" s="208"/>
      <c r="G78" s="208"/>
      <c r="H78" s="208"/>
      <c r="I78" s="225"/>
      <c r="J78" s="208"/>
      <c r="K78" s="208"/>
      <c r="L78" s="208"/>
      <c r="M78" s="208"/>
      <c r="N78" s="208"/>
      <c r="O78" s="208"/>
      <c r="P78" s="208"/>
      <c r="Q78" s="208"/>
      <c r="R78" s="208"/>
      <c r="S78" s="208"/>
      <c r="T78" s="208"/>
      <c r="U78" s="208"/>
      <c r="V78" s="208"/>
      <c r="W78" s="208"/>
      <c r="X78" s="208"/>
      <c r="Y78" s="208"/>
      <c r="Z78" s="208"/>
      <c r="AA78" s="208"/>
      <c r="AB78" s="208"/>
      <c r="AC78" s="208"/>
      <c r="AD78" s="208"/>
      <c r="AE78" s="208"/>
      <c r="AF78" s="208"/>
      <c r="AG78" s="208"/>
      <c r="AH78" s="208"/>
      <c r="AI78" s="208"/>
      <c r="AJ78" s="208"/>
      <c r="AK78" s="208"/>
      <c r="AL78" s="208"/>
      <c r="AM78" s="208"/>
      <c r="AN78" s="208"/>
      <c r="AO78" s="208"/>
      <c r="AP78" s="208"/>
      <c r="AQ78" s="208"/>
      <c r="AR78" s="208"/>
      <c r="AS78" s="208"/>
      <c r="AT78" s="208"/>
      <c r="AU78" s="208"/>
    </row>
    <row r="79">
      <c r="A79" s="208"/>
      <c r="B79" s="208"/>
      <c r="C79" s="225"/>
      <c r="D79" s="225"/>
      <c r="E79" s="208"/>
      <c r="F79" s="208"/>
      <c r="G79" s="208"/>
      <c r="H79" s="208"/>
      <c r="I79" s="225"/>
      <c r="J79" s="208"/>
      <c r="K79" s="208"/>
      <c r="L79" s="208"/>
      <c r="M79" s="208"/>
      <c r="N79" s="208"/>
      <c r="O79" s="208"/>
      <c r="P79" s="208"/>
      <c r="Q79" s="208"/>
      <c r="R79" s="208"/>
      <c r="S79" s="208"/>
      <c r="T79" s="208"/>
      <c r="U79" s="208"/>
      <c r="V79" s="208"/>
      <c r="W79" s="208"/>
      <c r="X79" s="208"/>
      <c r="Y79" s="208"/>
      <c r="Z79" s="208"/>
      <c r="AA79" s="208"/>
      <c r="AB79" s="208"/>
      <c r="AC79" s="208"/>
      <c r="AD79" s="208"/>
      <c r="AE79" s="208"/>
      <c r="AF79" s="208"/>
      <c r="AG79" s="208"/>
      <c r="AH79" s="208"/>
      <c r="AI79" s="208"/>
      <c r="AJ79" s="208"/>
      <c r="AK79" s="208"/>
      <c r="AL79" s="208"/>
      <c r="AM79" s="208"/>
      <c r="AN79" s="208"/>
      <c r="AO79" s="208"/>
      <c r="AP79" s="208"/>
      <c r="AQ79" s="208"/>
      <c r="AR79" s="208"/>
      <c r="AS79" s="208"/>
      <c r="AT79" s="208"/>
      <c r="AU79" s="208"/>
    </row>
    <row r="80">
      <c r="A80" s="208"/>
      <c r="B80" s="208"/>
      <c r="C80" s="225"/>
      <c r="D80" s="225"/>
      <c r="E80" s="208"/>
      <c r="F80" s="208"/>
      <c r="G80" s="208"/>
      <c r="H80" s="208"/>
      <c r="I80" s="225"/>
      <c r="J80" s="208"/>
      <c r="K80" s="208"/>
      <c r="L80" s="208"/>
      <c r="M80" s="208"/>
      <c r="N80" s="208"/>
      <c r="O80" s="208"/>
      <c r="P80" s="208"/>
      <c r="Q80" s="208"/>
      <c r="R80" s="208"/>
      <c r="S80" s="208"/>
      <c r="T80" s="208"/>
      <c r="U80" s="208"/>
      <c r="V80" s="208"/>
      <c r="W80" s="208"/>
      <c r="X80" s="208"/>
      <c r="Y80" s="208"/>
      <c r="Z80" s="208"/>
      <c r="AA80" s="208"/>
      <c r="AB80" s="208"/>
      <c r="AC80" s="208"/>
      <c r="AD80" s="208"/>
      <c r="AE80" s="208"/>
      <c r="AF80" s="208"/>
      <c r="AG80" s="208"/>
      <c r="AH80" s="208"/>
      <c r="AI80" s="208"/>
      <c r="AJ80" s="208"/>
      <c r="AK80" s="208"/>
      <c r="AL80" s="208"/>
      <c r="AM80" s="208"/>
      <c r="AN80" s="208"/>
      <c r="AO80" s="208"/>
      <c r="AP80" s="208"/>
      <c r="AQ80" s="208"/>
      <c r="AR80" s="208"/>
      <c r="AS80" s="208"/>
      <c r="AT80" s="208"/>
      <c r="AU80" s="208"/>
    </row>
    <row r="81">
      <c r="A81" s="208"/>
      <c r="B81" s="208"/>
      <c r="C81" s="225"/>
      <c r="D81" s="225"/>
      <c r="E81" s="208"/>
      <c r="F81" s="208"/>
      <c r="G81" s="208"/>
      <c r="H81" s="208"/>
      <c r="I81" s="225"/>
      <c r="J81" s="208"/>
      <c r="K81" s="208"/>
      <c r="L81" s="208"/>
      <c r="M81" s="208"/>
      <c r="N81" s="208"/>
      <c r="O81" s="208"/>
      <c r="P81" s="208"/>
      <c r="Q81" s="208"/>
      <c r="R81" s="208"/>
      <c r="S81" s="208"/>
      <c r="T81" s="208"/>
      <c r="U81" s="208"/>
      <c r="V81" s="208"/>
      <c r="W81" s="208"/>
      <c r="X81" s="208"/>
      <c r="Y81" s="208"/>
      <c r="Z81" s="208"/>
      <c r="AA81" s="208"/>
      <c r="AB81" s="208"/>
      <c r="AC81" s="208"/>
      <c r="AD81" s="208"/>
      <c r="AE81" s="208"/>
      <c r="AF81" s="208"/>
      <c r="AG81" s="208"/>
      <c r="AH81" s="208"/>
      <c r="AI81" s="208"/>
      <c r="AJ81" s="208"/>
      <c r="AK81" s="208"/>
      <c r="AL81" s="208"/>
      <c r="AM81" s="208"/>
      <c r="AN81" s="208"/>
      <c r="AO81" s="208"/>
      <c r="AP81" s="208"/>
      <c r="AQ81" s="208"/>
      <c r="AR81" s="208"/>
      <c r="AS81" s="208"/>
      <c r="AT81" s="208"/>
      <c r="AU81" s="208"/>
    </row>
    <row r="82">
      <c r="A82" s="208"/>
      <c r="B82" s="208"/>
      <c r="C82" s="225"/>
      <c r="D82" s="225"/>
      <c r="E82" s="208"/>
      <c r="F82" s="208"/>
      <c r="G82" s="208"/>
      <c r="H82" s="208"/>
      <c r="I82" s="225"/>
      <c r="J82" s="208"/>
      <c r="K82" s="208"/>
      <c r="L82" s="208"/>
      <c r="M82" s="208"/>
      <c r="N82" s="208"/>
      <c r="O82" s="208"/>
      <c r="P82" s="208"/>
      <c r="Q82" s="208"/>
      <c r="R82" s="208"/>
      <c r="S82" s="208"/>
      <c r="T82" s="208"/>
      <c r="U82" s="208"/>
      <c r="V82" s="208"/>
      <c r="W82" s="208"/>
      <c r="X82" s="208"/>
      <c r="Y82" s="208"/>
      <c r="Z82" s="208"/>
      <c r="AA82" s="208"/>
      <c r="AB82" s="208"/>
      <c r="AC82" s="208"/>
      <c r="AD82" s="208"/>
      <c r="AE82" s="208"/>
      <c r="AF82" s="208"/>
      <c r="AG82" s="208"/>
      <c r="AH82" s="208"/>
      <c r="AI82" s="208"/>
      <c r="AJ82" s="208"/>
      <c r="AK82" s="208"/>
      <c r="AL82" s="208"/>
      <c r="AM82" s="208"/>
      <c r="AN82" s="208"/>
      <c r="AO82" s="208"/>
      <c r="AP82" s="208"/>
      <c r="AQ82" s="208"/>
      <c r="AR82" s="208"/>
      <c r="AS82" s="208"/>
      <c r="AT82" s="208"/>
      <c r="AU82" s="208"/>
    </row>
    <row r="83">
      <c r="A83" s="208"/>
      <c r="B83" s="208"/>
      <c r="C83" s="225"/>
      <c r="D83" s="225"/>
      <c r="E83" s="208"/>
      <c r="F83" s="208"/>
      <c r="G83" s="208"/>
      <c r="H83" s="208"/>
      <c r="I83" s="208"/>
      <c r="J83" s="208"/>
      <c r="K83" s="208"/>
      <c r="L83" s="208"/>
      <c r="M83" s="208"/>
      <c r="N83" s="208"/>
      <c r="O83" s="208"/>
      <c r="P83" s="208"/>
      <c r="Q83" s="208"/>
      <c r="R83" s="208"/>
      <c r="S83" s="208"/>
      <c r="T83" s="208"/>
      <c r="U83" s="208"/>
      <c r="V83" s="208"/>
      <c r="W83" s="208"/>
      <c r="X83" s="208"/>
      <c r="Y83" s="208"/>
      <c r="Z83" s="208"/>
      <c r="AA83" s="208"/>
      <c r="AB83" s="208"/>
      <c r="AC83" s="208"/>
      <c r="AD83" s="208"/>
      <c r="AE83" s="208"/>
      <c r="AF83" s="208"/>
      <c r="AG83" s="208"/>
      <c r="AH83" s="208"/>
      <c r="AI83" s="208"/>
      <c r="AJ83" s="208"/>
      <c r="AK83" s="208"/>
      <c r="AL83" s="208"/>
      <c r="AM83" s="208"/>
      <c r="AN83" s="208"/>
      <c r="AO83" s="208"/>
      <c r="AP83" s="208"/>
      <c r="AQ83" s="208"/>
      <c r="AR83" s="208"/>
      <c r="AS83" s="208"/>
      <c r="AT83" s="208"/>
      <c r="AU83" s="208"/>
    </row>
    <row r="84">
      <c r="A84" s="208"/>
      <c r="B84" s="208"/>
      <c r="C84" s="225"/>
      <c r="D84" s="225"/>
      <c r="E84" s="208"/>
      <c r="F84" s="208"/>
      <c r="G84" s="208"/>
      <c r="H84" s="208"/>
      <c r="I84" s="208"/>
      <c r="J84" s="208"/>
      <c r="K84" s="208"/>
      <c r="L84" s="208"/>
      <c r="M84" s="208"/>
      <c r="N84" s="208"/>
      <c r="O84" s="208"/>
      <c r="P84" s="208"/>
      <c r="Q84" s="208"/>
      <c r="R84" s="208"/>
      <c r="S84" s="208"/>
      <c r="T84" s="208"/>
      <c r="U84" s="208"/>
      <c r="V84" s="208"/>
      <c r="W84" s="208"/>
      <c r="X84" s="208"/>
      <c r="Y84" s="208"/>
      <c r="Z84" s="208"/>
      <c r="AA84" s="208"/>
      <c r="AB84" s="208"/>
      <c r="AC84" s="208"/>
      <c r="AD84" s="208"/>
      <c r="AE84" s="208"/>
      <c r="AF84" s="208"/>
      <c r="AG84" s="208"/>
      <c r="AH84" s="208"/>
      <c r="AI84" s="208"/>
      <c r="AJ84" s="208"/>
      <c r="AK84" s="208"/>
      <c r="AL84" s="208"/>
      <c r="AM84" s="208"/>
      <c r="AN84" s="208"/>
      <c r="AO84" s="208"/>
      <c r="AP84" s="208"/>
      <c r="AQ84" s="208"/>
      <c r="AR84" s="208"/>
      <c r="AS84" s="208"/>
      <c r="AT84" s="208"/>
      <c r="AU84" s="208"/>
    </row>
    <row r="85">
      <c r="A85" s="208"/>
      <c r="B85" s="208"/>
      <c r="C85" s="225"/>
      <c r="D85" s="225"/>
      <c r="E85" s="208"/>
      <c r="F85" s="208"/>
      <c r="G85" s="208"/>
      <c r="H85" s="208"/>
      <c r="I85" s="208"/>
      <c r="J85" s="208"/>
      <c r="K85" s="208"/>
      <c r="L85" s="208"/>
      <c r="M85" s="208"/>
      <c r="N85" s="208"/>
      <c r="O85" s="208"/>
      <c r="P85" s="208"/>
      <c r="Q85" s="208"/>
      <c r="R85" s="208"/>
      <c r="S85" s="208"/>
      <c r="T85" s="208"/>
      <c r="U85" s="208"/>
      <c r="V85" s="208"/>
      <c r="W85" s="208"/>
      <c r="X85" s="208"/>
      <c r="Y85" s="208"/>
      <c r="Z85" s="208"/>
      <c r="AA85" s="208"/>
      <c r="AB85" s="208"/>
      <c r="AC85" s="208"/>
      <c r="AD85" s="208"/>
      <c r="AE85" s="208"/>
      <c r="AF85" s="208"/>
      <c r="AG85" s="208"/>
      <c r="AH85" s="208"/>
      <c r="AI85" s="208"/>
      <c r="AJ85" s="208"/>
      <c r="AK85" s="208"/>
      <c r="AL85" s="208"/>
      <c r="AM85" s="208"/>
      <c r="AN85" s="208"/>
      <c r="AO85" s="208"/>
      <c r="AP85" s="208"/>
      <c r="AQ85" s="208"/>
      <c r="AR85" s="208"/>
      <c r="AS85" s="208"/>
      <c r="AT85" s="208"/>
      <c r="AU85" s="208"/>
    </row>
    <row r="86">
      <c r="A86" s="208"/>
      <c r="B86" s="208"/>
      <c r="C86" s="225"/>
      <c r="D86" s="225"/>
      <c r="E86" s="208"/>
      <c r="F86" s="208"/>
      <c r="G86" s="208"/>
      <c r="H86" s="208"/>
      <c r="I86" s="208"/>
      <c r="J86" s="208"/>
      <c r="K86" s="208"/>
      <c r="L86" s="208"/>
      <c r="M86" s="208"/>
      <c r="N86" s="208"/>
      <c r="O86" s="208"/>
      <c r="P86" s="208"/>
      <c r="Q86" s="208"/>
      <c r="R86" s="208"/>
      <c r="S86" s="208"/>
      <c r="T86" s="208"/>
      <c r="U86" s="208"/>
      <c r="V86" s="208"/>
      <c r="W86" s="208"/>
      <c r="X86" s="208"/>
      <c r="Y86" s="208"/>
      <c r="Z86" s="208"/>
      <c r="AA86" s="208"/>
      <c r="AB86" s="208"/>
      <c r="AC86" s="208"/>
      <c r="AD86" s="208"/>
      <c r="AE86" s="208"/>
      <c r="AF86" s="208"/>
      <c r="AG86" s="208"/>
      <c r="AH86" s="208"/>
      <c r="AI86" s="208"/>
      <c r="AJ86" s="208"/>
      <c r="AK86" s="208"/>
      <c r="AL86" s="208"/>
      <c r="AM86" s="208"/>
      <c r="AN86" s="208"/>
      <c r="AO86" s="208"/>
      <c r="AP86" s="208"/>
      <c r="AQ86" s="208"/>
      <c r="AR86" s="208"/>
      <c r="AS86" s="208"/>
      <c r="AT86" s="208"/>
      <c r="AU86" s="208"/>
    </row>
    <row r="87">
      <c r="A87" s="208"/>
      <c r="B87" s="208"/>
      <c r="C87" s="225"/>
      <c r="D87" s="225"/>
      <c r="E87" s="208"/>
      <c r="F87" s="208"/>
      <c r="G87" s="208"/>
      <c r="H87" s="208"/>
      <c r="I87" s="208"/>
      <c r="J87" s="208"/>
      <c r="K87" s="208"/>
      <c r="L87" s="208"/>
      <c r="M87" s="208"/>
      <c r="N87" s="208"/>
      <c r="O87" s="208"/>
      <c r="P87" s="208"/>
      <c r="Q87" s="208"/>
      <c r="R87" s="208"/>
      <c r="S87" s="208"/>
      <c r="T87" s="208"/>
      <c r="U87" s="208"/>
      <c r="V87" s="208"/>
      <c r="W87" s="208"/>
      <c r="X87" s="208"/>
      <c r="Y87" s="208"/>
      <c r="Z87" s="208"/>
      <c r="AA87" s="208"/>
      <c r="AB87" s="208"/>
      <c r="AC87" s="208"/>
      <c r="AD87" s="208"/>
      <c r="AE87" s="208"/>
      <c r="AF87" s="208"/>
      <c r="AG87" s="208"/>
      <c r="AH87" s="208"/>
      <c r="AI87" s="208"/>
      <c r="AJ87" s="208"/>
      <c r="AK87" s="208"/>
      <c r="AL87" s="208"/>
      <c r="AM87" s="208"/>
      <c r="AN87" s="208"/>
      <c r="AO87" s="208"/>
      <c r="AP87" s="208"/>
      <c r="AQ87" s="208"/>
      <c r="AR87" s="208"/>
      <c r="AS87" s="208"/>
      <c r="AT87" s="208"/>
      <c r="AU87" s="208"/>
    </row>
    <row r="88">
      <c r="A88" s="208"/>
      <c r="B88" s="208"/>
      <c r="C88" s="225"/>
      <c r="D88" s="225"/>
      <c r="E88" s="208"/>
      <c r="F88" s="208"/>
      <c r="G88" s="208"/>
      <c r="H88" s="208"/>
      <c r="I88" s="208"/>
      <c r="J88" s="208"/>
      <c r="K88" s="208"/>
      <c r="L88" s="208"/>
      <c r="M88" s="208"/>
      <c r="N88" s="208"/>
      <c r="O88" s="208"/>
      <c r="P88" s="208"/>
      <c r="Q88" s="208"/>
      <c r="R88" s="208"/>
      <c r="S88" s="208"/>
      <c r="T88" s="208"/>
      <c r="U88" s="208"/>
      <c r="V88" s="208"/>
      <c r="W88" s="208"/>
      <c r="X88" s="208"/>
      <c r="Y88" s="208"/>
      <c r="Z88" s="208"/>
      <c r="AA88" s="208"/>
      <c r="AB88" s="208"/>
      <c r="AC88" s="208"/>
      <c r="AD88" s="208"/>
      <c r="AE88" s="208"/>
      <c r="AF88" s="208"/>
      <c r="AG88" s="208"/>
      <c r="AH88" s="208"/>
      <c r="AI88" s="208"/>
      <c r="AJ88" s="208"/>
      <c r="AK88" s="208"/>
      <c r="AL88" s="208"/>
      <c r="AM88" s="208"/>
      <c r="AN88" s="208"/>
      <c r="AO88" s="208"/>
      <c r="AP88" s="208"/>
      <c r="AQ88" s="208"/>
      <c r="AR88" s="208"/>
      <c r="AS88" s="208"/>
      <c r="AT88" s="208"/>
      <c r="AU88" s="208"/>
    </row>
    <row r="89">
      <c r="A89" s="208"/>
      <c r="B89" s="208"/>
      <c r="C89" s="225"/>
      <c r="D89" s="225"/>
      <c r="E89" s="208"/>
      <c r="F89" s="208"/>
      <c r="G89" s="208"/>
      <c r="H89" s="208"/>
      <c r="I89" s="208"/>
      <c r="J89" s="208"/>
      <c r="K89" s="208"/>
      <c r="L89" s="208"/>
      <c r="M89" s="208"/>
      <c r="N89" s="208"/>
      <c r="O89" s="208"/>
      <c r="P89" s="208"/>
      <c r="Q89" s="208"/>
      <c r="R89" s="208"/>
      <c r="S89" s="208"/>
      <c r="T89" s="208"/>
      <c r="U89" s="208"/>
      <c r="V89" s="208"/>
      <c r="W89" s="208"/>
      <c r="X89" s="208"/>
      <c r="Y89" s="208"/>
      <c r="Z89" s="208"/>
      <c r="AA89" s="208"/>
      <c r="AB89" s="208"/>
      <c r="AC89" s="208"/>
      <c r="AD89" s="208"/>
      <c r="AE89" s="208"/>
      <c r="AF89" s="208"/>
      <c r="AG89" s="208"/>
      <c r="AH89" s="208"/>
      <c r="AI89" s="208"/>
      <c r="AJ89" s="208"/>
      <c r="AK89" s="208"/>
      <c r="AL89" s="208"/>
      <c r="AM89" s="208"/>
      <c r="AN89" s="208"/>
      <c r="AO89" s="208"/>
      <c r="AP89" s="208"/>
      <c r="AQ89" s="208"/>
      <c r="AR89" s="208"/>
      <c r="AS89" s="208"/>
      <c r="AT89" s="208"/>
      <c r="AU89" s="208"/>
    </row>
    <row r="90">
      <c r="A90" s="208"/>
      <c r="B90" s="208"/>
      <c r="C90" s="225"/>
      <c r="D90" s="225"/>
      <c r="E90" s="208"/>
      <c r="F90" s="208"/>
      <c r="G90" s="208"/>
      <c r="H90" s="208"/>
      <c r="I90" s="208"/>
      <c r="J90" s="208"/>
      <c r="K90" s="208"/>
      <c r="L90" s="208"/>
      <c r="M90" s="208"/>
      <c r="N90" s="208"/>
      <c r="O90" s="208"/>
      <c r="P90" s="208"/>
      <c r="Q90" s="208"/>
      <c r="R90" s="208"/>
      <c r="S90" s="208"/>
      <c r="T90" s="208"/>
      <c r="U90" s="208"/>
      <c r="V90" s="208"/>
      <c r="W90" s="208"/>
      <c r="X90" s="208"/>
      <c r="Y90" s="208"/>
      <c r="Z90" s="208"/>
      <c r="AA90" s="208"/>
      <c r="AB90" s="208"/>
      <c r="AC90" s="208"/>
      <c r="AD90" s="208"/>
      <c r="AE90" s="208"/>
      <c r="AF90" s="208"/>
      <c r="AG90" s="208"/>
      <c r="AH90" s="208"/>
      <c r="AI90" s="208"/>
      <c r="AJ90" s="208"/>
      <c r="AK90" s="208"/>
      <c r="AL90" s="208"/>
      <c r="AM90" s="208"/>
      <c r="AN90" s="208"/>
      <c r="AO90" s="208"/>
      <c r="AP90" s="208"/>
      <c r="AQ90" s="208"/>
      <c r="AR90" s="208"/>
      <c r="AS90" s="208"/>
      <c r="AT90" s="208"/>
      <c r="AU90" s="208"/>
    </row>
    <row r="91">
      <c r="A91" s="208"/>
      <c r="B91" s="208"/>
      <c r="C91" s="225"/>
      <c r="D91" s="225"/>
      <c r="E91" s="208"/>
      <c r="F91" s="208"/>
      <c r="G91" s="208"/>
      <c r="H91" s="208"/>
      <c r="I91" s="208"/>
      <c r="J91" s="208"/>
      <c r="K91" s="208"/>
      <c r="L91" s="208"/>
      <c r="M91" s="208"/>
      <c r="N91" s="208"/>
      <c r="O91" s="208"/>
      <c r="P91" s="208"/>
      <c r="Q91" s="208"/>
      <c r="R91" s="208"/>
      <c r="S91" s="208"/>
      <c r="T91" s="208"/>
      <c r="U91" s="208"/>
      <c r="V91" s="208"/>
      <c r="W91" s="208"/>
      <c r="X91" s="208"/>
      <c r="Y91" s="208"/>
      <c r="Z91" s="208"/>
      <c r="AA91" s="208"/>
      <c r="AB91" s="208"/>
      <c r="AC91" s="208"/>
      <c r="AD91" s="208"/>
      <c r="AE91" s="208"/>
      <c r="AF91" s="208"/>
      <c r="AG91" s="208"/>
      <c r="AH91" s="208"/>
      <c r="AI91" s="208"/>
      <c r="AJ91" s="208"/>
      <c r="AK91" s="208"/>
      <c r="AL91" s="208"/>
      <c r="AM91" s="208"/>
      <c r="AN91" s="208"/>
      <c r="AO91" s="208"/>
      <c r="AP91" s="208"/>
      <c r="AQ91" s="208"/>
      <c r="AR91" s="208"/>
      <c r="AS91" s="208"/>
      <c r="AT91" s="208"/>
      <c r="AU91" s="208"/>
    </row>
    <row r="92">
      <c r="A92" s="208"/>
      <c r="B92" s="208"/>
      <c r="C92" s="225"/>
      <c r="D92" s="225"/>
      <c r="E92" s="208"/>
      <c r="F92" s="208"/>
      <c r="G92" s="208"/>
      <c r="H92" s="208"/>
      <c r="I92" s="208"/>
      <c r="J92" s="208"/>
      <c r="K92" s="208"/>
      <c r="L92" s="208"/>
      <c r="M92" s="208"/>
      <c r="N92" s="208"/>
      <c r="O92" s="208"/>
      <c r="P92" s="208"/>
      <c r="Q92" s="208"/>
      <c r="R92" s="208"/>
      <c r="S92" s="208"/>
      <c r="T92" s="208"/>
      <c r="U92" s="208"/>
      <c r="V92" s="208"/>
      <c r="W92" s="208"/>
      <c r="X92" s="208"/>
      <c r="Y92" s="208"/>
      <c r="Z92" s="208"/>
      <c r="AA92" s="208"/>
      <c r="AB92" s="208"/>
      <c r="AC92" s="208"/>
      <c r="AD92" s="208"/>
      <c r="AE92" s="208"/>
      <c r="AF92" s="208"/>
      <c r="AG92" s="208"/>
      <c r="AH92" s="208"/>
      <c r="AI92" s="208"/>
      <c r="AJ92" s="208"/>
      <c r="AK92" s="208"/>
      <c r="AL92" s="208"/>
      <c r="AM92" s="208"/>
      <c r="AN92" s="208"/>
      <c r="AO92" s="208"/>
      <c r="AP92" s="208"/>
      <c r="AQ92" s="208"/>
      <c r="AR92" s="208"/>
      <c r="AS92" s="208"/>
      <c r="AT92" s="208"/>
      <c r="AU92" s="208"/>
    </row>
    <row r="93">
      <c r="A93" s="208"/>
      <c r="B93" s="208"/>
      <c r="C93" s="225"/>
      <c r="D93" s="225"/>
      <c r="E93" s="208"/>
      <c r="F93" s="208"/>
      <c r="G93" s="208"/>
      <c r="H93" s="208"/>
      <c r="I93" s="208"/>
      <c r="J93" s="208"/>
      <c r="K93" s="208"/>
      <c r="L93" s="208"/>
      <c r="M93" s="208"/>
      <c r="N93" s="208"/>
      <c r="O93" s="208"/>
      <c r="P93" s="208"/>
      <c r="Q93" s="208"/>
      <c r="R93" s="208"/>
      <c r="S93" s="208"/>
      <c r="T93" s="208"/>
      <c r="U93" s="208"/>
      <c r="V93" s="208"/>
      <c r="W93" s="208"/>
      <c r="X93" s="208"/>
      <c r="Y93" s="208"/>
      <c r="Z93" s="208"/>
      <c r="AA93" s="208"/>
      <c r="AB93" s="208"/>
      <c r="AC93" s="208"/>
      <c r="AD93" s="208"/>
      <c r="AE93" s="208"/>
      <c r="AF93" s="208"/>
      <c r="AG93" s="208"/>
      <c r="AH93" s="208"/>
      <c r="AI93" s="208"/>
      <c r="AJ93" s="208"/>
      <c r="AK93" s="208"/>
      <c r="AL93" s="208"/>
      <c r="AM93" s="208"/>
      <c r="AN93" s="208"/>
      <c r="AO93" s="208"/>
      <c r="AP93" s="208"/>
      <c r="AQ93" s="208"/>
      <c r="AR93" s="208"/>
      <c r="AS93" s="208"/>
      <c r="AT93" s="208"/>
      <c r="AU93" s="208"/>
    </row>
    <row r="94">
      <c r="A94" s="208"/>
      <c r="B94" s="208"/>
      <c r="C94" s="225"/>
      <c r="D94" s="225"/>
      <c r="E94" s="208"/>
      <c r="F94" s="208"/>
      <c r="G94" s="208"/>
      <c r="H94" s="208"/>
      <c r="I94" s="208"/>
      <c r="J94" s="208"/>
      <c r="K94" s="208"/>
      <c r="L94" s="208"/>
      <c r="M94" s="208"/>
      <c r="N94" s="208"/>
      <c r="O94" s="208"/>
      <c r="P94" s="208"/>
      <c r="Q94" s="208"/>
      <c r="R94" s="208"/>
      <c r="S94" s="208"/>
      <c r="T94" s="208"/>
      <c r="U94" s="208"/>
      <c r="V94" s="208"/>
      <c r="W94" s="208"/>
      <c r="X94" s="208"/>
      <c r="Y94" s="208"/>
      <c r="Z94" s="208"/>
      <c r="AA94" s="208"/>
      <c r="AB94" s="208"/>
      <c r="AC94" s="208"/>
      <c r="AD94" s="208"/>
      <c r="AE94" s="208"/>
      <c r="AF94" s="208"/>
      <c r="AG94" s="208"/>
      <c r="AH94" s="208"/>
      <c r="AI94" s="208"/>
      <c r="AJ94" s="208"/>
      <c r="AK94" s="208"/>
      <c r="AL94" s="208"/>
      <c r="AM94" s="208"/>
      <c r="AN94" s="208"/>
      <c r="AO94" s="208"/>
      <c r="AP94" s="208"/>
      <c r="AQ94" s="208"/>
      <c r="AR94" s="208"/>
      <c r="AS94" s="208"/>
      <c r="AT94" s="208"/>
      <c r="AU94" s="208"/>
    </row>
    <row r="95">
      <c r="A95" s="208"/>
      <c r="B95" s="208"/>
      <c r="C95" s="225"/>
      <c r="D95" s="225"/>
      <c r="E95" s="208"/>
      <c r="F95" s="208"/>
      <c r="G95" s="208"/>
      <c r="H95" s="208"/>
      <c r="I95" s="208"/>
      <c r="J95" s="208"/>
      <c r="K95" s="208"/>
      <c r="L95" s="208"/>
      <c r="M95" s="208"/>
      <c r="N95" s="208"/>
      <c r="O95" s="208"/>
      <c r="P95" s="208"/>
      <c r="Q95" s="208"/>
      <c r="R95" s="208"/>
      <c r="S95" s="208"/>
      <c r="T95" s="208"/>
      <c r="U95" s="208"/>
      <c r="V95" s="208"/>
      <c r="W95" s="208"/>
      <c r="X95" s="208"/>
      <c r="Y95" s="208"/>
      <c r="Z95" s="208"/>
      <c r="AA95" s="208"/>
      <c r="AB95" s="208"/>
      <c r="AC95" s="208"/>
      <c r="AD95" s="208"/>
      <c r="AE95" s="208"/>
      <c r="AF95" s="208"/>
      <c r="AG95" s="208"/>
      <c r="AH95" s="208"/>
      <c r="AI95" s="208"/>
      <c r="AJ95" s="208"/>
      <c r="AK95" s="208"/>
      <c r="AL95" s="208"/>
      <c r="AM95" s="208"/>
      <c r="AN95" s="208"/>
      <c r="AO95" s="208"/>
      <c r="AP95" s="208"/>
      <c r="AQ95" s="208"/>
      <c r="AR95" s="208"/>
      <c r="AS95" s="208"/>
      <c r="AT95" s="208"/>
      <c r="AU95" s="208"/>
    </row>
    <row r="96">
      <c r="A96" s="208"/>
      <c r="B96" s="208"/>
      <c r="C96" s="225"/>
      <c r="D96" s="225"/>
      <c r="E96" s="208"/>
      <c r="F96" s="208"/>
      <c r="G96" s="208"/>
      <c r="H96" s="208"/>
      <c r="I96" s="208"/>
      <c r="J96" s="208"/>
      <c r="K96" s="208"/>
      <c r="L96" s="208"/>
      <c r="M96" s="208"/>
      <c r="N96" s="208"/>
      <c r="O96" s="208"/>
      <c r="P96" s="208"/>
      <c r="Q96" s="208"/>
      <c r="R96" s="208"/>
      <c r="S96" s="208"/>
      <c r="T96" s="208"/>
      <c r="U96" s="208"/>
      <c r="V96" s="208"/>
      <c r="W96" s="208"/>
      <c r="X96" s="208"/>
      <c r="Y96" s="208"/>
      <c r="Z96" s="208"/>
      <c r="AA96" s="208"/>
      <c r="AB96" s="208"/>
      <c r="AC96" s="208"/>
      <c r="AD96" s="208"/>
      <c r="AE96" s="208"/>
      <c r="AF96" s="208"/>
      <c r="AG96" s="208"/>
      <c r="AH96" s="208"/>
      <c r="AI96" s="208"/>
      <c r="AJ96" s="208"/>
      <c r="AK96" s="208"/>
      <c r="AL96" s="208"/>
      <c r="AM96" s="208"/>
      <c r="AN96" s="208"/>
      <c r="AO96" s="208"/>
      <c r="AP96" s="208"/>
      <c r="AQ96" s="208"/>
      <c r="AR96" s="208"/>
      <c r="AS96" s="208"/>
      <c r="AT96" s="208"/>
      <c r="AU96" s="208"/>
    </row>
    <row r="97">
      <c r="A97" s="208"/>
      <c r="B97" s="208"/>
      <c r="C97" s="225"/>
      <c r="D97" s="225"/>
      <c r="E97" s="208"/>
      <c r="F97" s="208"/>
      <c r="G97" s="208"/>
      <c r="H97" s="208"/>
      <c r="I97" s="208"/>
      <c r="J97" s="208"/>
      <c r="K97" s="208"/>
      <c r="L97" s="208"/>
      <c r="M97" s="208"/>
      <c r="N97" s="208"/>
      <c r="O97" s="208"/>
      <c r="P97" s="208"/>
      <c r="Q97" s="208"/>
      <c r="R97" s="208"/>
      <c r="S97" s="208"/>
      <c r="T97" s="208"/>
      <c r="U97" s="208"/>
      <c r="V97" s="208"/>
      <c r="W97" s="208"/>
      <c r="X97" s="208"/>
      <c r="Y97" s="208"/>
      <c r="Z97" s="208"/>
      <c r="AA97" s="208"/>
      <c r="AB97" s="208"/>
      <c r="AC97" s="208"/>
      <c r="AD97" s="208"/>
      <c r="AE97" s="208"/>
      <c r="AF97" s="208"/>
      <c r="AG97" s="208"/>
      <c r="AH97" s="208"/>
      <c r="AI97" s="208"/>
      <c r="AJ97" s="208"/>
      <c r="AK97" s="208"/>
      <c r="AL97" s="208"/>
      <c r="AM97" s="208"/>
      <c r="AN97" s="208"/>
      <c r="AO97" s="208"/>
      <c r="AP97" s="208"/>
      <c r="AQ97" s="208"/>
      <c r="AR97" s="208"/>
      <c r="AS97" s="208"/>
      <c r="AT97" s="208"/>
      <c r="AU97" s="208"/>
    </row>
    <row r="98">
      <c r="A98" s="208"/>
      <c r="B98" s="208"/>
      <c r="C98" s="225"/>
      <c r="D98" s="225"/>
      <c r="E98" s="208"/>
      <c r="F98" s="208"/>
      <c r="G98" s="208"/>
      <c r="H98" s="208"/>
      <c r="I98" s="208"/>
      <c r="J98" s="208"/>
      <c r="K98" s="208"/>
      <c r="L98" s="208"/>
      <c r="M98" s="208"/>
      <c r="N98" s="208"/>
      <c r="O98" s="208"/>
      <c r="P98" s="208"/>
      <c r="Q98" s="208"/>
      <c r="R98" s="208"/>
      <c r="S98" s="208"/>
      <c r="T98" s="208"/>
      <c r="U98" s="208"/>
      <c r="V98" s="208"/>
      <c r="W98" s="208"/>
      <c r="X98" s="208"/>
      <c r="Y98" s="208"/>
      <c r="Z98" s="208"/>
      <c r="AA98" s="208"/>
      <c r="AB98" s="208"/>
      <c r="AC98" s="208"/>
      <c r="AD98" s="208"/>
      <c r="AE98" s="208"/>
      <c r="AF98" s="208"/>
      <c r="AG98" s="208"/>
      <c r="AH98" s="208"/>
      <c r="AI98" s="208"/>
      <c r="AJ98" s="208"/>
      <c r="AK98" s="208"/>
      <c r="AL98" s="208"/>
      <c r="AM98" s="208"/>
      <c r="AN98" s="208"/>
      <c r="AO98" s="208"/>
      <c r="AP98" s="208"/>
      <c r="AQ98" s="208"/>
      <c r="AR98" s="208"/>
      <c r="AS98" s="208"/>
      <c r="AT98" s="208"/>
      <c r="AU98" s="208"/>
    </row>
    <row r="99">
      <c r="A99" s="208"/>
      <c r="B99" s="208"/>
      <c r="C99" s="225"/>
      <c r="D99" s="225"/>
      <c r="E99" s="208"/>
      <c r="F99" s="208"/>
      <c r="G99" s="208"/>
      <c r="H99" s="208"/>
      <c r="I99" s="208"/>
      <c r="J99" s="208"/>
      <c r="K99" s="208"/>
      <c r="L99" s="208"/>
      <c r="M99" s="208"/>
      <c r="N99" s="208"/>
      <c r="O99" s="208"/>
      <c r="P99" s="208"/>
      <c r="Q99" s="208"/>
      <c r="R99" s="208"/>
      <c r="S99" s="208"/>
      <c r="T99" s="208"/>
      <c r="U99" s="208"/>
      <c r="V99" s="208"/>
      <c r="W99" s="208"/>
      <c r="X99" s="208"/>
      <c r="Y99" s="208"/>
      <c r="Z99" s="208"/>
      <c r="AA99" s="208"/>
      <c r="AB99" s="208"/>
      <c r="AC99" s="208"/>
      <c r="AD99" s="208"/>
      <c r="AE99" s="208"/>
      <c r="AF99" s="208"/>
      <c r="AG99" s="208"/>
      <c r="AH99" s="208"/>
      <c r="AI99" s="208"/>
      <c r="AJ99" s="208"/>
      <c r="AK99" s="208"/>
      <c r="AL99" s="208"/>
      <c r="AM99" s="208"/>
      <c r="AN99" s="208"/>
      <c r="AO99" s="208"/>
      <c r="AP99" s="208"/>
      <c r="AQ99" s="208"/>
      <c r="AR99" s="208"/>
      <c r="AS99" s="208"/>
      <c r="AT99" s="208"/>
      <c r="AU99" s="208"/>
    </row>
    <row r="100">
      <c r="A100" s="208"/>
      <c r="B100" s="208"/>
      <c r="C100" s="225"/>
      <c r="D100" s="225"/>
      <c r="E100" s="208"/>
      <c r="F100" s="208"/>
      <c r="G100" s="208"/>
      <c r="H100" s="208"/>
      <c r="I100" s="208"/>
      <c r="J100" s="208"/>
      <c r="K100" s="208"/>
      <c r="L100" s="208"/>
      <c r="M100" s="208"/>
      <c r="N100" s="208"/>
      <c r="O100" s="208"/>
      <c r="P100" s="208"/>
      <c r="Q100" s="208"/>
      <c r="R100" s="208"/>
      <c r="S100" s="208"/>
      <c r="T100" s="208"/>
      <c r="U100" s="208"/>
      <c r="V100" s="208"/>
      <c r="W100" s="208"/>
      <c r="X100" s="208"/>
      <c r="Y100" s="208"/>
      <c r="Z100" s="208"/>
      <c r="AA100" s="208"/>
      <c r="AB100" s="208"/>
      <c r="AC100" s="208"/>
      <c r="AD100" s="208"/>
      <c r="AE100" s="208"/>
      <c r="AF100" s="208"/>
      <c r="AG100" s="208"/>
      <c r="AH100" s="208"/>
      <c r="AI100" s="208"/>
      <c r="AJ100" s="208"/>
      <c r="AK100" s="208"/>
      <c r="AL100" s="208"/>
      <c r="AM100" s="208"/>
      <c r="AN100" s="208"/>
      <c r="AO100" s="208"/>
      <c r="AP100" s="208"/>
      <c r="AQ100" s="208"/>
      <c r="AR100" s="208"/>
      <c r="AS100" s="208"/>
      <c r="AT100" s="208"/>
      <c r="AU100" s="208"/>
    </row>
    <row r="101">
      <c r="A101" s="208"/>
      <c r="B101" s="208"/>
      <c r="C101" s="225"/>
      <c r="D101" s="225"/>
      <c r="E101" s="208"/>
      <c r="F101" s="208"/>
      <c r="G101" s="208"/>
      <c r="H101" s="208"/>
      <c r="I101" s="208"/>
      <c r="J101" s="208"/>
      <c r="K101" s="208"/>
      <c r="L101" s="208"/>
      <c r="M101" s="208"/>
      <c r="N101" s="208"/>
      <c r="O101" s="208"/>
      <c r="P101" s="208"/>
      <c r="Q101" s="208"/>
      <c r="R101" s="208"/>
      <c r="S101" s="208"/>
      <c r="T101" s="208"/>
      <c r="U101" s="208"/>
      <c r="V101" s="208"/>
      <c r="W101" s="208"/>
      <c r="X101" s="208"/>
      <c r="Y101" s="208"/>
      <c r="Z101" s="208"/>
      <c r="AA101" s="208"/>
      <c r="AB101" s="208"/>
      <c r="AC101" s="208"/>
      <c r="AD101" s="208"/>
      <c r="AE101" s="208"/>
      <c r="AF101" s="208"/>
      <c r="AG101" s="208"/>
      <c r="AH101" s="208"/>
      <c r="AI101" s="208"/>
      <c r="AJ101" s="208"/>
      <c r="AK101" s="208"/>
      <c r="AL101" s="208"/>
      <c r="AM101" s="208"/>
      <c r="AN101" s="208"/>
      <c r="AO101" s="208"/>
      <c r="AP101" s="208"/>
      <c r="AQ101" s="208"/>
      <c r="AR101" s="208"/>
      <c r="AS101" s="208"/>
      <c r="AT101" s="208"/>
      <c r="AU101" s="208"/>
    </row>
    <row r="102">
      <c r="A102" s="208"/>
      <c r="B102" s="208"/>
      <c r="C102" s="225"/>
      <c r="D102" s="225"/>
      <c r="E102" s="208"/>
      <c r="F102" s="208"/>
      <c r="G102" s="208"/>
      <c r="H102" s="208"/>
      <c r="I102" s="208"/>
      <c r="J102" s="208"/>
      <c r="K102" s="208"/>
      <c r="L102" s="208"/>
      <c r="M102" s="208"/>
      <c r="N102" s="208"/>
      <c r="O102" s="208"/>
      <c r="P102" s="208"/>
      <c r="Q102" s="208"/>
      <c r="R102" s="208"/>
      <c r="S102" s="208"/>
      <c r="T102" s="208"/>
      <c r="U102" s="208"/>
      <c r="V102" s="208"/>
      <c r="W102" s="208"/>
      <c r="X102" s="208"/>
      <c r="Y102" s="208"/>
      <c r="Z102" s="208"/>
      <c r="AA102" s="208"/>
      <c r="AB102" s="208"/>
      <c r="AC102" s="208"/>
      <c r="AD102" s="208"/>
      <c r="AE102" s="208"/>
      <c r="AF102" s="208"/>
      <c r="AG102" s="208"/>
      <c r="AH102" s="208"/>
      <c r="AI102" s="208"/>
      <c r="AJ102" s="208"/>
      <c r="AK102" s="208"/>
      <c r="AL102" s="208"/>
      <c r="AM102" s="208"/>
      <c r="AN102" s="208"/>
      <c r="AO102" s="208"/>
      <c r="AP102" s="208"/>
      <c r="AQ102" s="208"/>
      <c r="AR102" s="208"/>
      <c r="AS102" s="208"/>
      <c r="AT102" s="208"/>
      <c r="AU102" s="208"/>
    </row>
    <row r="103">
      <c r="A103" s="208"/>
      <c r="B103" s="208"/>
      <c r="C103" s="225"/>
      <c r="D103" s="225"/>
      <c r="E103" s="208"/>
      <c r="F103" s="208"/>
      <c r="G103" s="208"/>
      <c r="H103" s="208"/>
      <c r="I103" s="208"/>
      <c r="J103" s="208"/>
      <c r="K103" s="208"/>
      <c r="L103" s="208"/>
      <c r="M103" s="208"/>
      <c r="N103" s="208"/>
      <c r="O103" s="208"/>
      <c r="P103" s="208"/>
      <c r="Q103" s="208"/>
      <c r="R103" s="208"/>
      <c r="S103" s="208"/>
      <c r="T103" s="208"/>
      <c r="U103" s="208"/>
      <c r="V103" s="208"/>
      <c r="W103" s="208"/>
      <c r="X103" s="208"/>
      <c r="Y103" s="208"/>
      <c r="Z103" s="208"/>
      <c r="AA103" s="208"/>
      <c r="AB103" s="208"/>
      <c r="AC103" s="208"/>
      <c r="AD103" s="208"/>
      <c r="AE103" s="208"/>
      <c r="AF103" s="208"/>
      <c r="AG103" s="208"/>
      <c r="AH103" s="208"/>
      <c r="AI103" s="208"/>
      <c r="AJ103" s="208"/>
      <c r="AK103" s="208"/>
      <c r="AL103" s="208"/>
      <c r="AM103" s="208"/>
      <c r="AN103" s="208"/>
      <c r="AO103" s="208"/>
      <c r="AP103" s="208"/>
      <c r="AQ103" s="208"/>
      <c r="AR103" s="208"/>
      <c r="AS103" s="208"/>
      <c r="AT103" s="208"/>
      <c r="AU103" s="208"/>
    </row>
    <row r="104">
      <c r="A104" s="208"/>
      <c r="B104" s="208"/>
      <c r="C104" s="225"/>
      <c r="D104" s="225"/>
      <c r="E104" s="208"/>
      <c r="F104" s="208"/>
      <c r="G104" s="208"/>
      <c r="H104" s="208"/>
      <c r="I104" s="208"/>
      <c r="J104" s="208"/>
      <c r="K104" s="208"/>
      <c r="L104" s="208"/>
      <c r="M104" s="208"/>
      <c r="N104" s="208"/>
      <c r="O104" s="208"/>
      <c r="P104" s="208"/>
      <c r="Q104" s="208"/>
      <c r="R104" s="208"/>
      <c r="S104" s="208"/>
      <c r="T104" s="208"/>
      <c r="U104" s="208"/>
      <c r="V104" s="208"/>
      <c r="W104" s="208"/>
      <c r="X104" s="208"/>
      <c r="Y104" s="208"/>
      <c r="Z104" s="208"/>
      <c r="AA104" s="208"/>
      <c r="AB104" s="208"/>
      <c r="AC104" s="208"/>
      <c r="AD104" s="208"/>
      <c r="AE104" s="208"/>
      <c r="AF104" s="208"/>
      <c r="AG104" s="208"/>
      <c r="AH104" s="208"/>
      <c r="AI104" s="208"/>
      <c r="AJ104" s="208"/>
      <c r="AK104" s="208"/>
      <c r="AL104" s="208"/>
      <c r="AM104" s="208"/>
      <c r="AN104" s="208"/>
      <c r="AO104" s="208"/>
      <c r="AP104" s="208"/>
      <c r="AQ104" s="208"/>
      <c r="AR104" s="208"/>
      <c r="AS104" s="208"/>
      <c r="AT104" s="208"/>
      <c r="AU104" s="208"/>
    </row>
    <row r="105">
      <c r="A105" s="208"/>
      <c r="B105" s="208"/>
      <c r="C105" s="225"/>
      <c r="D105" s="225"/>
      <c r="E105" s="208"/>
      <c r="F105" s="208"/>
      <c r="G105" s="208"/>
      <c r="H105" s="208"/>
      <c r="I105" s="208"/>
      <c r="J105" s="208"/>
      <c r="K105" s="208"/>
      <c r="L105" s="208"/>
      <c r="M105" s="208"/>
      <c r="N105" s="208"/>
      <c r="O105" s="208"/>
      <c r="P105" s="208"/>
      <c r="Q105" s="208"/>
      <c r="R105" s="208"/>
      <c r="S105" s="208"/>
      <c r="T105" s="208"/>
      <c r="U105" s="208"/>
      <c r="V105" s="208"/>
      <c r="W105" s="208"/>
      <c r="X105" s="208"/>
      <c r="Y105" s="208"/>
      <c r="Z105" s="208"/>
      <c r="AA105" s="208"/>
      <c r="AB105" s="208"/>
      <c r="AC105" s="208"/>
      <c r="AD105" s="208"/>
      <c r="AE105" s="208"/>
      <c r="AF105" s="208"/>
      <c r="AG105" s="208"/>
      <c r="AH105" s="208"/>
      <c r="AI105" s="208"/>
      <c r="AJ105" s="208"/>
      <c r="AK105" s="208"/>
      <c r="AL105" s="208"/>
      <c r="AM105" s="208"/>
      <c r="AN105" s="208"/>
      <c r="AO105" s="208"/>
      <c r="AP105" s="208"/>
      <c r="AQ105" s="208"/>
      <c r="AR105" s="208"/>
      <c r="AS105" s="208"/>
      <c r="AT105" s="208"/>
      <c r="AU105" s="208"/>
    </row>
    <row r="106">
      <c r="A106" s="208"/>
      <c r="B106" s="208"/>
      <c r="C106" s="225"/>
      <c r="D106" s="225"/>
      <c r="E106" s="208"/>
      <c r="F106" s="208"/>
      <c r="G106" s="208"/>
      <c r="H106" s="208"/>
      <c r="I106" s="208"/>
      <c r="J106" s="208"/>
      <c r="K106" s="208"/>
      <c r="L106" s="208"/>
      <c r="M106" s="208"/>
      <c r="N106" s="208"/>
      <c r="O106" s="208"/>
      <c r="P106" s="208"/>
      <c r="Q106" s="208"/>
      <c r="R106" s="208"/>
      <c r="S106" s="208"/>
      <c r="T106" s="208"/>
      <c r="U106" s="208"/>
      <c r="V106" s="208"/>
      <c r="W106" s="208"/>
      <c r="X106" s="208"/>
      <c r="Y106" s="208"/>
      <c r="Z106" s="208"/>
      <c r="AA106" s="208"/>
      <c r="AB106" s="208"/>
      <c r="AC106" s="208"/>
      <c r="AD106" s="208"/>
      <c r="AE106" s="208"/>
      <c r="AF106" s="208"/>
      <c r="AG106" s="208"/>
      <c r="AH106" s="208"/>
      <c r="AI106" s="208"/>
      <c r="AJ106" s="208"/>
      <c r="AK106" s="208"/>
      <c r="AL106" s="208"/>
      <c r="AM106" s="208"/>
      <c r="AN106" s="208"/>
      <c r="AO106" s="208"/>
      <c r="AP106" s="208"/>
      <c r="AQ106" s="208"/>
      <c r="AR106" s="208"/>
      <c r="AS106" s="208"/>
      <c r="AT106" s="208"/>
      <c r="AU106" s="208"/>
    </row>
    <row r="107">
      <c r="A107" s="208"/>
      <c r="B107" s="208"/>
      <c r="C107" s="225"/>
      <c r="D107" s="225"/>
      <c r="E107" s="208"/>
      <c r="F107" s="208"/>
      <c r="G107" s="208"/>
      <c r="H107" s="208"/>
      <c r="I107" s="208"/>
      <c r="J107" s="208"/>
      <c r="K107" s="208"/>
      <c r="L107" s="208"/>
      <c r="M107" s="208"/>
      <c r="N107" s="208"/>
      <c r="O107" s="208"/>
      <c r="P107" s="208"/>
      <c r="Q107" s="208"/>
      <c r="R107" s="208"/>
      <c r="S107" s="208"/>
      <c r="T107" s="208"/>
      <c r="U107" s="208"/>
      <c r="V107" s="208"/>
      <c r="W107" s="208"/>
      <c r="X107" s="208"/>
      <c r="Y107" s="208"/>
      <c r="Z107" s="208"/>
      <c r="AA107" s="208"/>
      <c r="AB107" s="208"/>
      <c r="AC107" s="208"/>
      <c r="AD107" s="208"/>
      <c r="AE107" s="208"/>
      <c r="AF107" s="208"/>
      <c r="AG107" s="208"/>
      <c r="AH107" s="208"/>
      <c r="AI107" s="208"/>
      <c r="AJ107" s="208"/>
      <c r="AK107" s="208"/>
      <c r="AL107" s="208"/>
      <c r="AM107" s="208"/>
      <c r="AN107" s="208"/>
      <c r="AO107" s="208"/>
      <c r="AP107" s="208"/>
      <c r="AQ107" s="208"/>
      <c r="AR107" s="208"/>
      <c r="AS107" s="208"/>
      <c r="AT107" s="208"/>
      <c r="AU107" s="208"/>
    </row>
    <row r="108">
      <c r="A108" s="208"/>
      <c r="B108" s="208"/>
      <c r="C108" s="225"/>
      <c r="D108" s="225"/>
      <c r="E108" s="208"/>
      <c r="F108" s="208"/>
      <c r="G108" s="208"/>
      <c r="H108" s="208"/>
      <c r="I108" s="208"/>
      <c r="J108" s="208"/>
      <c r="K108" s="208"/>
      <c r="L108" s="208"/>
      <c r="M108" s="208"/>
      <c r="N108" s="208"/>
      <c r="O108" s="208"/>
      <c r="P108" s="208"/>
      <c r="Q108" s="208"/>
      <c r="R108" s="208"/>
      <c r="S108" s="208"/>
      <c r="T108" s="208"/>
      <c r="U108" s="208"/>
      <c r="V108" s="208"/>
      <c r="W108" s="208"/>
      <c r="X108" s="208"/>
      <c r="Y108" s="208"/>
      <c r="Z108" s="208"/>
      <c r="AA108" s="208"/>
      <c r="AB108" s="208"/>
      <c r="AC108" s="208"/>
      <c r="AD108" s="208"/>
      <c r="AE108" s="208"/>
      <c r="AF108" s="208"/>
      <c r="AG108" s="208"/>
      <c r="AH108" s="208"/>
      <c r="AI108" s="208"/>
      <c r="AJ108" s="208"/>
      <c r="AK108" s="208"/>
      <c r="AL108" s="208"/>
      <c r="AM108" s="208"/>
      <c r="AN108" s="208"/>
      <c r="AO108" s="208"/>
      <c r="AP108" s="208"/>
      <c r="AQ108" s="208"/>
      <c r="AR108" s="208"/>
      <c r="AS108" s="208"/>
      <c r="AT108" s="208"/>
      <c r="AU108" s="208"/>
    </row>
    <row r="109">
      <c r="A109" s="208"/>
      <c r="B109" s="208"/>
      <c r="C109" s="225"/>
      <c r="D109" s="225"/>
      <c r="E109" s="208"/>
      <c r="F109" s="208"/>
      <c r="G109" s="208"/>
      <c r="H109" s="208"/>
      <c r="I109" s="208"/>
      <c r="J109" s="208"/>
      <c r="K109" s="208"/>
      <c r="L109" s="208"/>
      <c r="M109" s="208"/>
      <c r="N109" s="208"/>
      <c r="O109" s="208"/>
      <c r="P109" s="208"/>
      <c r="Q109" s="208"/>
      <c r="R109" s="208"/>
      <c r="S109" s="208"/>
      <c r="T109" s="208"/>
      <c r="U109" s="208"/>
      <c r="V109" s="208"/>
      <c r="W109" s="208"/>
      <c r="X109" s="208"/>
      <c r="Y109" s="208"/>
      <c r="Z109" s="208"/>
      <c r="AA109" s="208"/>
      <c r="AB109" s="208"/>
      <c r="AC109" s="208"/>
      <c r="AD109" s="208"/>
      <c r="AE109" s="208"/>
      <c r="AF109" s="208"/>
      <c r="AG109" s="208"/>
      <c r="AH109" s="208"/>
      <c r="AI109" s="208"/>
      <c r="AJ109" s="208"/>
      <c r="AK109" s="208"/>
      <c r="AL109" s="208"/>
      <c r="AM109" s="208"/>
      <c r="AN109" s="208"/>
      <c r="AO109" s="208"/>
      <c r="AP109" s="208"/>
      <c r="AQ109" s="208"/>
      <c r="AR109" s="208"/>
      <c r="AS109" s="208"/>
      <c r="AT109" s="208"/>
      <c r="AU109" s="208"/>
    </row>
    <row r="110">
      <c r="A110" s="208"/>
      <c r="B110" s="208"/>
      <c r="C110" s="225"/>
      <c r="D110" s="225"/>
      <c r="E110" s="208"/>
      <c r="F110" s="208"/>
      <c r="G110" s="208"/>
      <c r="H110" s="208"/>
      <c r="I110" s="208"/>
      <c r="J110" s="208"/>
      <c r="K110" s="208"/>
      <c r="L110" s="208"/>
      <c r="M110" s="208"/>
      <c r="N110" s="208"/>
      <c r="O110" s="208"/>
      <c r="P110" s="208"/>
      <c r="Q110" s="208"/>
      <c r="R110" s="208"/>
      <c r="S110" s="208"/>
      <c r="T110" s="208"/>
      <c r="U110" s="208"/>
      <c r="V110" s="208"/>
      <c r="W110" s="208"/>
      <c r="X110" s="208"/>
      <c r="Y110" s="208"/>
      <c r="Z110" s="208"/>
      <c r="AA110" s="208"/>
      <c r="AB110" s="208"/>
      <c r="AC110" s="208"/>
      <c r="AD110" s="208"/>
      <c r="AE110" s="208"/>
      <c r="AF110" s="208"/>
      <c r="AG110" s="208"/>
      <c r="AH110" s="208"/>
      <c r="AI110" s="208"/>
      <c r="AJ110" s="208"/>
      <c r="AK110" s="208"/>
      <c r="AL110" s="208"/>
      <c r="AM110" s="208"/>
      <c r="AN110" s="208"/>
      <c r="AO110" s="208"/>
      <c r="AP110" s="208"/>
      <c r="AQ110" s="208"/>
      <c r="AR110" s="208"/>
      <c r="AS110" s="208"/>
      <c r="AT110" s="208"/>
      <c r="AU110" s="208"/>
    </row>
    <row r="111">
      <c r="A111" s="208"/>
      <c r="B111" s="208"/>
      <c r="C111" s="225"/>
      <c r="D111" s="225"/>
      <c r="E111" s="208"/>
      <c r="F111" s="208"/>
      <c r="G111" s="208"/>
      <c r="H111" s="208"/>
      <c r="I111" s="208"/>
      <c r="J111" s="208"/>
      <c r="K111" s="208"/>
      <c r="L111" s="208"/>
      <c r="M111" s="208"/>
      <c r="N111" s="208"/>
      <c r="O111" s="208"/>
      <c r="P111" s="208"/>
      <c r="Q111" s="208"/>
      <c r="R111" s="208"/>
      <c r="S111" s="208"/>
      <c r="T111" s="208"/>
      <c r="U111" s="208"/>
      <c r="V111" s="208"/>
      <c r="W111" s="208"/>
      <c r="X111" s="208"/>
      <c r="Y111" s="208"/>
      <c r="Z111" s="208"/>
      <c r="AA111" s="208"/>
      <c r="AB111" s="208"/>
      <c r="AC111" s="208"/>
      <c r="AD111" s="208"/>
      <c r="AE111" s="208"/>
      <c r="AF111" s="208"/>
      <c r="AG111" s="208"/>
      <c r="AH111" s="208"/>
      <c r="AI111" s="208"/>
      <c r="AJ111" s="208"/>
      <c r="AK111" s="208"/>
      <c r="AL111" s="208"/>
      <c r="AM111" s="208"/>
      <c r="AN111" s="208"/>
      <c r="AO111" s="208"/>
      <c r="AP111" s="208"/>
      <c r="AQ111" s="208"/>
      <c r="AR111" s="208"/>
      <c r="AS111" s="208"/>
      <c r="AT111" s="208"/>
      <c r="AU111" s="208"/>
    </row>
    <row r="112">
      <c r="A112" s="208"/>
      <c r="B112" s="208"/>
      <c r="C112" s="225"/>
      <c r="D112" s="225"/>
      <c r="E112" s="208"/>
      <c r="F112" s="208"/>
      <c r="G112" s="208"/>
      <c r="H112" s="208"/>
      <c r="I112" s="208"/>
      <c r="J112" s="208"/>
      <c r="K112" s="208"/>
      <c r="L112" s="208"/>
      <c r="M112" s="208"/>
      <c r="N112" s="208"/>
      <c r="O112" s="208"/>
      <c r="P112" s="208"/>
      <c r="Q112" s="208"/>
      <c r="R112" s="208"/>
      <c r="S112" s="208"/>
      <c r="T112" s="208"/>
      <c r="U112" s="208"/>
      <c r="V112" s="208"/>
      <c r="W112" s="208"/>
      <c r="X112" s="208"/>
      <c r="Y112" s="208"/>
      <c r="Z112" s="208"/>
      <c r="AA112" s="208"/>
      <c r="AB112" s="208"/>
      <c r="AC112" s="208"/>
      <c r="AD112" s="208"/>
      <c r="AE112" s="208"/>
      <c r="AF112" s="208"/>
      <c r="AG112" s="208"/>
      <c r="AH112" s="208"/>
      <c r="AI112" s="208"/>
      <c r="AJ112" s="208"/>
      <c r="AK112" s="208"/>
      <c r="AL112" s="208"/>
      <c r="AM112" s="208"/>
      <c r="AN112" s="208"/>
      <c r="AO112" s="208"/>
      <c r="AP112" s="208"/>
      <c r="AQ112" s="208"/>
      <c r="AR112" s="208"/>
      <c r="AS112" s="208"/>
      <c r="AT112" s="208"/>
      <c r="AU112" s="208"/>
    </row>
    <row r="113">
      <c r="A113" s="208"/>
      <c r="B113" s="208"/>
      <c r="C113" s="225"/>
      <c r="D113" s="225"/>
      <c r="E113" s="208"/>
      <c r="F113" s="208"/>
      <c r="G113" s="208"/>
      <c r="H113" s="208"/>
      <c r="I113" s="208"/>
      <c r="J113" s="208"/>
      <c r="K113" s="208"/>
      <c r="L113" s="208"/>
      <c r="M113" s="208"/>
      <c r="N113" s="208"/>
      <c r="O113" s="208"/>
      <c r="P113" s="208"/>
      <c r="Q113" s="208"/>
      <c r="R113" s="208"/>
      <c r="S113" s="208"/>
      <c r="T113" s="208"/>
      <c r="U113" s="208"/>
      <c r="V113" s="208"/>
      <c r="W113" s="208"/>
      <c r="X113" s="208"/>
      <c r="Y113" s="208"/>
      <c r="Z113" s="208"/>
      <c r="AA113" s="208"/>
      <c r="AB113" s="208"/>
      <c r="AC113" s="208"/>
      <c r="AD113" s="208"/>
      <c r="AE113" s="208"/>
      <c r="AF113" s="208"/>
      <c r="AG113" s="208"/>
      <c r="AH113" s="208"/>
      <c r="AI113" s="208"/>
      <c r="AJ113" s="208"/>
      <c r="AK113" s="208"/>
      <c r="AL113" s="208"/>
      <c r="AM113" s="208"/>
      <c r="AN113" s="208"/>
      <c r="AO113" s="208"/>
      <c r="AP113" s="208"/>
      <c r="AQ113" s="208"/>
      <c r="AR113" s="208"/>
      <c r="AS113" s="208"/>
      <c r="AT113" s="208"/>
      <c r="AU113" s="208"/>
    </row>
    <row r="114">
      <c r="A114" s="208"/>
      <c r="B114" s="208"/>
      <c r="C114" s="225"/>
      <c r="D114" s="225"/>
      <c r="E114" s="208"/>
      <c r="F114" s="208"/>
      <c r="G114" s="208"/>
      <c r="H114" s="208"/>
      <c r="I114" s="208"/>
      <c r="J114" s="208"/>
      <c r="K114" s="208"/>
      <c r="L114" s="208"/>
      <c r="M114" s="208"/>
      <c r="N114" s="208"/>
      <c r="O114" s="208"/>
      <c r="P114" s="208"/>
      <c r="Q114" s="208"/>
      <c r="R114" s="208"/>
      <c r="S114" s="208"/>
      <c r="T114" s="208"/>
      <c r="U114" s="208"/>
      <c r="V114" s="208"/>
      <c r="W114" s="208"/>
      <c r="X114" s="208"/>
      <c r="Y114" s="208"/>
      <c r="Z114" s="208"/>
      <c r="AA114" s="208"/>
      <c r="AB114" s="208"/>
      <c r="AC114" s="208"/>
      <c r="AD114" s="208"/>
      <c r="AE114" s="208"/>
      <c r="AF114" s="208"/>
      <c r="AG114" s="208"/>
      <c r="AH114" s="208"/>
      <c r="AI114" s="208"/>
      <c r="AJ114" s="208"/>
      <c r="AK114" s="208"/>
      <c r="AL114" s="208"/>
      <c r="AM114" s="208"/>
      <c r="AN114" s="208"/>
      <c r="AO114" s="208"/>
      <c r="AP114" s="208"/>
      <c r="AQ114" s="208"/>
      <c r="AR114" s="208"/>
      <c r="AS114" s="208"/>
      <c r="AT114" s="208"/>
      <c r="AU114" s="208"/>
    </row>
    <row r="115">
      <c r="A115" s="208"/>
      <c r="B115" s="208"/>
      <c r="C115" s="225"/>
      <c r="D115" s="225"/>
      <c r="E115" s="208"/>
      <c r="F115" s="208"/>
      <c r="G115" s="208"/>
      <c r="H115" s="208"/>
      <c r="I115" s="208"/>
      <c r="J115" s="208"/>
      <c r="K115" s="208"/>
      <c r="L115" s="208"/>
      <c r="M115" s="208"/>
      <c r="N115" s="208"/>
      <c r="O115" s="208"/>
      <c r="P115" s="208"/>
      <c r="Q115" s="208"/>
      <c r="R115" s="208"/>
      <c r="S115" s="208"/>
      <c r="T115" s="208"/>
      <c r="U115" s="208"/>
      <c r="V115" s="208"/>
      <c r="W115" s="208"/>
      <c r="X115" s="208"/>
      <c r="Y115" s="208"/>
      <c r="Z115" s="208"/>
      <c r="AA115" s="208"/>
      <c r="AB115" s="208"/>
      <c r="AC115" s="208"/>
      <c r="AD115" s="208"/>
      <c r="AE115" s="208"/>
      <c r="AF115" s="208"/>
      <c r="AG115" s="208"/>
      <c r="AH115" s="208"/>
      <c r="AI115" s="208"/>
      <c r="AJ115" s="208"/>
      <c r="AK115" s="208"/>
      <c r="AL115" s="208"/>
      <c r="AM115" s="208"/>
      <c r="AN115" s="208"/>
      <c r="AO115" s="208"/>
      <c r="AP115" s="208"/>
      <c r="AQ115" s="208"/>
      <c r="AR115" s="208"/>
      <c r="AS115" s="208"/>
      <c r="AT115" s="208"/>
      <c r="AU115" s="208"/>
    </row>
    <row r="116">
      <c r="A116" s="208"/>
      <c r="B116" s="208"/>
      <c r="C116" s="225"/>
      <c r="D116" s="225"/>
      <c r="E116" s="208"/>
      <c r="F116" s="208"/>
      <c r="G116" s="208"/>
      <c r="H116" s="208"/>
      <c r="I116" s="208"/>
      <c r="J116" s="208"/>
      <c r="K116" s="208"/>
      <c r="L116" s="208"/>
      <c r="M116" s="208"/>
      <c r="N116" s="208"/>
      <c r="O116" s="208"/>
      <c r="P116" s="208"/>
      <c r="Q116" s="208"/>
      <c r="R116" s="208"/>
      <c r="S116" s="208"/>
      <c r="T116" s="208"/>
      <c r="U116" s="208"/>
      <c r="V116" s="208"/>
      <c r="W116" s="208"/>
      <c r="X116" s="208"/>
      <c r="Y116" s="208"/>
      <c r="Z116" s="208"/>
      <c r="AA116" s="208"/>
      <c r="AB116" s="208"/>
      <c r="AC116" s="208"/>
      <c r="AD116" s="208"/>
      <c r="AE116" s="208"/>
      <c r="AF116" s="208"/>
      <c r="AG116" s="208"/>
      <c r="AH116" s="208"/>
      <c r="AI116" s="208"/>
      <c r="AJ116" s="208"/>
      <c r="AK116" s="208"/>
      <c r="AL116" s="208"/>
      <c r="AM116" s="208"/>
      <c r="AN116" s="208"/>
      <c r="AO116" s="208"/>
      <c r="AP116" s="208"/>
      <c r="AQ116" s="208"/>
      <c r="AR116" s="208"/>
      <c r="AS116" s="208"/>
      <c r="AT116" s="208"/>
      <c r="AU116" s="208"/>
    </row>
    <row r="117">
      <c r="A117" s="208"/>
      <c r="B117" s="208"/>
      <c r="C117" s="225"/>
      <c r="D117" s="225"/>
      <c r="E117" s="208"/>
      <c r="F117" s="208"/>
      <c r="G117" s="208"/>
      <c r="H117" s="208"/>
      <c r="I117" s="208"/>
      <c r="J117" s="208"/>
      <c r="K117" s="208"/>
      <c r="L117" s="208"/>
      <c r="M117" s="208"/>
      <c r="N117" s="208"/>
      <c r="O117" s="208"/>
      <c r="P117" s="208"/>
      <c r="Q117" s="208"/>
      <c r="R117" s="208"/>
      <c r="S117" s="208"/>
      <c r="T117" s="208"/>
      <c r="U117" s="208"/>
      <c r="V117" s="208"/>
      <c r="W117" s="208"/>
      <c r="X117" s="208"/>
      <c r="Y117" s="208"/>
      <c r="Z117" s="208"/>
      <c r="AA117" s="208"/>
      <c r="AB117" s="208"/>
      <c r="AC117" s="208"/>
      <c r="AD117" s="208"/>
      <c r="AE117" s="208"/>
      <c r="AF117" s="208"/>
      <c r="AG117" s="208"/>
      <c r="AH117" s="208"/>
      <c r="AI117" s="208"/>
      <c r="AJ117" s="208"/>
      <c r="AK117" s="208"/>
      <c r="AL117" s="208"/>
      <c r="AM117" s="208"/>
      <c r="AN117" s="208"/>
      <c r="AO117" s="208"/>
      <c r="AP117" s="208"/>
      <c r="AQ117" s="208"/>
      <c r="AR117" s="208"/>
      <c r="AS117" s="208"/>
      <c r="AT117" s="208"/>
      <c r="AU117" s="208"/>
    </row>
    <row r="118">
      <c r="A118" s="208"/>
      <c r="B118" s="208"/>
      <c r="C118" s="225"/>
      <c r="D118" s="225"/>
      <c r="E118" s="208"/>
      <c r="F118" s="208"/>
      <c r="G118" s="208"/>
      <c r="H118" s="208"/>
      <c r="I118" s="208"/>
      <c r="J118" s="208"/>
      <c r="K118" s="208"/>
      <c r="L118" s="208"/>
      <c r="M118" s="208"/>
      <c r="N118" s="208"/>
      <c r="O118" s="208"/>
      <c r="P118" s="208"/>
      <c r="Q118" s="208"/>
      <c r="R118" s="208"/>
      <c r="S118" s="208"/>
      <c r="T118" s="208"/>
      <c r="U118" s="208"/>
      <c r="V118" s="208"/>
      <c r="W118" s="208"/>
      <c r="X118" s="208"/>
      <c r="Y118" s="208"/>
      <c r="Z118" s="208"/>
      <c r="AA118" s="208"/>
      <c r="AB118" s="208"/>
      <c r="AC118" s="208"/>
      <c r="AD118" s="208"/>
      <c r="AE118" s="208"/>
      <c r="AF118" s="208"/>
      <c r="AG118" s="208"/>
      <c r="AH118" s="208"/>
      <c r="AI118" s="208"/>
      <c r="AJ118" s="208"/>
      <c r="AK118" s="208"/>
      <c r="AL118" s="208"/>
      <c r="AM118" s="208"/>
      <c r="AN118" s="208"/>
      <c r="AO118" s="208"/>
      <c r="AP118" s="208"/>
      <c r="AQ118" s="208"/>
      <c r="AR118" s="208"/>
      <c r="AS118" s="208"/>
      <c r="AT118" s="208"/>
      <c r="AU118" s="208"/>
    </row>
    <row r="119">
      <c r="A119" s="208"/>
      <c r="B119" s="208"/>
      <c r="C119" s="225"/>
      <c r="D119" s="225"/>
      <c r="E119" s="208"/>
      <c r="F119" s="208"/>
      <c r="G119" s="208"/>
      <c r="H119" s="208"/>
      <c r="I119" s="208"/>
      <c r="J119" s="208"/>
      <c r="K119" s="208"/>
      <c r="L119" s="208"/>
      <c r="M119" s="208"/>
      <c r="N119" s="208"/>
      <c r="O119" s="208"/>
      <c r="P119" s="208"/>
      <c r="Q119" s="208"/>
      <c r="R119" s="208"/>
      <c r="S119" s="208"/>
      <c r="T119" s="208"/>
      <c r="U119" s="208"/>
      <c r="V119" s="208"/>
      <c r="W119" s="208"/>
      <c r="X119" s="208"/>
      <c r="Y119" s="208"/>
      <c r="Z119" s="208"/>
      <c r="AA119" s="208"/>
      <c r="AB119" s="208"/>
      <c r="AC119" s="208"/>
      <c r="AD119" s="208"/>
      <c r="AE119" s="208"/>
      <c r="AF119" s="208"/>
      <c r="AG119" s="208"/>
      <c r="AH119" s="208"/>
      <c r="AI119" s="208"/>
      <c r="AJ119" s="208"/>
      <c r="AK119" s="208"/>
      <c r="AL119" s="208"/>
      <c r="AM119" s="208"/>
      <c r="AN119" s="208"/>
      <c r="AO119" s="208"/>
      <c r="AP119" s="208"/>
      <c r="AQ119" s="208"/>
      <c r="AR119" s="208"/>
      <c r="AS119" s="208"/>
      <c r="AT119" s="208"/>
      <c r="AU119" s="208"/>
    </row>
    <row r="120">
      <c r="A120" s="208"/>
      <c r="B120" s="208"/>
      <c r="C120" s="225"/>
      <c r="D120" s="225"/>
      <c r="E120" s="208"/>
      <c r="F120" s="208"/>
      <c r="G120" s="208"/>
      <c r="H120" s="208"/>
      <c r="I120" s="208"/>
      <c r="J120" s="208"/>
      <c r="K120" s="208"/>
      <c r="L120" s="208"/>
      <c r="M120" s="208"/>
      <c r="N120" s="208"/>
      <c r="O120" s="208"/>
      <c r="P120" s="208"/>
      <c r="Q120" s="208"/>
      <c r="R120" s="208"/>
      <c r="S120" s="208"/>
      <c r="T120" s="208"/>
      <c r="U120" s="208"/>
      <c r="V120" s="208"/>
      <c r="W120" s="208"/>
      <c r="X120" s="208"/>
      <c r="Y120" s="208"/>
      <c r="Z120" s="208"/>
      <c r="AA120" s="208"/>
      <c r="AB120" s="208"/>
      <c r="AC120" s="208"/>
      <c r="AD120" s="208"/>
      <c r="AE120" s="208"/>
      <c r="AF120" s="208"/>
      <c r="AG120" s="208"/>
      <c r="AH120" s="208"/>
      <c r="AI120" s="208"/>
      <c r="AJ120" s="208"/>
      <c r="AK120" s="208"/>
      <c r="AL120" s="208"/>
      <c r="AM120" s="208"/>
      <c r="AN120" s="208"/>
      <c r="AO120" s="208"/>
      <c r="AP120" s="208"/>
      <c r="AQ120" s="208"/>
      <c r="AR120" s="208"/>
      <c r="AS120" s="208"/>
      <c r="AT120" s="208"/>
      <c r="AU120" s="208"/>
    </row>
    <row r="121">
      <c r="A121" s="208"/>
      <c r="B121" s="208"/>
      <c r="C121" s="225"/>
      <c r="D121" s="225"/>
      <c r="E121" s="208"/>
      <c r="F121" s="208"/>
      <c r="G121" s="208"/>
      <c r="H121" s="208"/>
      <c r="I121" s="208"/>
      <c r="J121" s="208"/>
      <c r="K121" s="208"/>
      <c r="L121" s="208"/>
      <c r="M121" s="208"/>
      <c r="N121" s="208"/>
      <c r="O121" s="208"/>
      <c r="P121" s="208"/>
      <c r="Q121" s="208"/>
      <c r="R121" s="208"/>
      <c r="S121" s="208"/>
      <c r="T121" s="208"/>
      <c r="U121" s="208"/>
      <c r="V121" s="208"/>
      <c r="W121" s="208"/>
      <c r="X121" s="208"/>
      <c r="Y121" s="208"/>
      <c r="Z121" s="208"/>
      <c r="AA121" s="208"/>
      <c r="AB121" s="208"/>
      <c r="AC121" s="208"/>
      <c r="AD121" s="208"/>
      <c r="AE121" s="208"/>
      <c r="AF121" s="208"/>
      <c r="AG121" s="208"/>
      <c r="AH121" s="208"/>
      <c r="AI121" s="208"/>
      <c r="AJ121" s="208"/>
      <c r="AK121" s="208"/>
      <c r="AL121" s="208"/>
      <c r="AM121" s="208"/>
      <c r="AN121" s="208"/>
      <c r="AO121" s="208"/>
      <c r="AP121" s="208"/>
      <c r="AQ121" s="208"/>
      <c r="AR121" s="208"/>
      <c r="AS121" s="208"/>
      <c r="AT121" s="208"/>
      <c r="AU121" s="208"/>
    </row>
    <row r="122">
      <c r="A122" s="208"/>
      <c r="B122" s="208"/>
      <c r="C122" s="225"/>
      <c r="D122" s="225"/>
      <c r="E122" s="208"/>
      <c r="F122" s="208"/>
      <c r="G122" s="208"/>
      <c r="H122" s="208"/>
      <c r="I122" s="208"/>
      <c r="J122" s="208"/>
      <c r="K122" s="208"/>
      <c r="L122" s="208"/>
      <c r="M122" s="208"/>
      <c r="N122" s="208"/>
      <c r="O122" s="208"/>
      <c r="P122" s="208"/>
      <c r="Q122" s="208"/>
      <c r="R122" s="208"/>
      <c r="S122" s="208"/>
      <c r="T122" s="208"/>
      <c r="U122" s="208"/>
      <c r="V122" s="208"/>
      <c r="W122" s="208"/>
      <c r="X122" s="208"/>
      <c r="Y122" s="208"/>
      <c r="Z122" s="208"/>
      <c r="AA122" s="208"/>
      <c r="AB122" s="208"/>
      <c r="AC122" s="208"/>
      <c r="AD122" s="208"/>
      <c r="AE122" s="208"/>
      <c r="AF122" s="208"/>
      <c r="AG122" s="208"/>
      <c r="AH122" s="208"/>
      <c r="AI122" s="208"/>
      <c r="AJ122" s="208"/>
      <c r="AK122" s="208"/>
      <c r="AL122" s="208"/>
      <c r="AM122" s="208"/>
      <c r="AN122" s="208"/>
      <c r="AO122" s="208"/>
      <c r="AP122" s="208"/>
      <c r="AQ122" s="208"/>
      <c r="AR122" s="208"/>
      <c r="AS122" s="208"/>
      <c r="AT122" s="208"/>
      <c r="AU122" s="208"/>
    </row>
    <row r="123">
      <c r="A123" s="208"/>
      <c r="B123" s="208"/>
      <c r="C123" s="225"/>
      <c r="D123" s="225"/>
      <c r="E123" s="208"/>
      <c r="F123" s="208"/>
      <c r="G123" s="208"/>
      <c r="H123" s="208"/>
      <c r="I123" s="208"/>
      <c r="J123" s="208"/>
      <c r="K123" s="208"/>
      <c r="L123" s="208"/>
      <c r="M123" s="208"/>
      <c r="N123" s="208"/>
      <c r="O123" s="208"/>
      <c r="P123" s="208"/>
      <c r="Q123" s="208"/>
      <c r="R123" s="208"/>
      <c r="S123" s="208"/>
      <c r="T123" s="208"/>
      <c r="U123" s="208"/>
      <c r="V123" s="208"/>
      <c r="W123" s="208"/>
      <c r="X123" s="208"/>
      <c r="Y123" s="208"/>
      <c r="Z123" s="208"/>
      <c r="AA123" s="208"/>
      <c r="AB123" s="208"/>
      <c r="AC123" s="208"/>
      <c r="AD123" s="208"/>
      <c r="AE123" s="208"/>
      <c r="AF123" s="208"/>
      <c r="AG123" s="208"/>
      <c r="AH123" s="208"/>
      <c r="AI123" s="208"/>
      <c r="AJ123" s="208"/>
      <c r="AK123" s="208"/>
      <c r="AL123" s="208"/>
      <c r="AM123" s="208"/>
      <c r="AN123" s="208"/>
      <c r="AO123" s="208"/>
      <c r="AP123" s="208"/>
      <c r="AQ123" s="208"/>
      <c r="AR123" s="208"/>
      <c r="AS123" s="208"/>
      <c r="AT123" s="208"/>
      <c r="AU123" s="208"/>
    </row>
    <row r="124">
      <c r="A124" s="208"/>
      <c r="B124" s="208"/>
      <c r="C124" s="225"/>
      <c r="D124" s="225"/>
      <c r="E124" s="208"/>
      <c r="F124" s="208"/>
      <c r="G124" s="208"/>
      <c r="H124" s="208"/>
      <c r="I124" s="208"/>
      <c r="J124" s="208"/>
      <c r="K124" s="208"/>
      <c r="L124" s="208"/>
      <c r="M124" s="208"/>
      <c r="N124" s="208"/>
      <c r="O124" s="208"/>
      <c r="P124" s="208"/>
      <c r="Q124" s="208"/>
      <c r="R124" s="208"/>
      <c r="S124" s="208"/>
      <c r="T124" s="208"/>
      <c r="U124" s="208"/>
      <c r="V124" s="208"/>
      <c r="W124" s="208"/>
      <c r="X124" s="208"/>
      <c r="Y124" s="208"/>
      <c r="Z124" s="208"/>
      <c r="AA124" s="208"/>
      <c r="AB124" s="208"/>
      <c r="AC124" s="208"/>
      <c r="AD124" s="208"/>
      <c r="AE124" s="208"/>
      <c r="AF124" s="208"/>
      <c r="AG124" s="208"/>
      <c r="AH124" s="208"/>
      <c r="AI124" s="208"/>
      <c r="AJ124" s="208"/>
      <c r="AK124" s="208"/>
      <c r="AL124" s="208"/>
      <c r="AM124" s="208"/>
      <c r="AN124" s="208"/>
      <c r="AO124" s="208"/>
      <c r="AP124" s="208"/>
      <c r="AQ124" s="208"/>
      <c r="AR124" s="208"/>
      <c r="AS124" s="208"/>
      <c r="AT124" s="208"/>
      <c r="AU124" s="208"/>
    </row>
    <row r="125">
      <c r="A125" s="208"/>
      <c r="B125" s="208"/>
      <c r="C125" s="225"/>
      <c r="D125" s="225"/>
      <c r="E125" s="208"/>
      <c r="F125" s="208"/>
      <c r="G125" s="208"/>
      <c r="H125" s="208"/>
      <c r="I125" s="208"/>
      <c r="J125" s="208"/>
      <c r="K125" s="208"/>
      <c r="L125" s="208"/>
      <c r="M125" s="208"/>
      <c r="N125" s="208"/>
      <c r="O125" s="208"/>
      <c r="P125" s="208"/>
      <c r="Q125" s="208"/>
      <c r="R125" s="208"/>
      <c r="S125" s="208"/>
      <c r="T125" s="208"/>
      <c r="U125" s="208"/>
      <c r="V125" s="208"/>
      <c r="W125" s="208"/>
      <c r="X125" s="208"/>
      <c r="Y125" s="208"/>
      <c r="Z125" s="208"/>
      <c r="AA125" s="208"/>
      <c r="AB125" s="208"/>
      <c r="AC125" s="208"/>
      <c r="AD125" s="208"/>
      <c r="AE125" s="208"/>
      <c r="AF125" s="208"/>
      <c r="AG125" s="208"/>
      <c r="AH125" s="208"/>
      <c r="AI125" s="208"/>
      <c r="AJ125" s="208"/>
      <c r="AK125" s="208"/>
      <c r="AL125" s="208"/>
      <c r="AM125" s="208"/>
      <c r="AN125" s="208"/>
      <c r="AO125" s="208"/>
      <c r="AP125" s="208"/>
      <c r="AQ125" s="208"/>
      <c r="AR125" s="208"/>
      <c r="AS125" s="208"/>
      <c r="AT125" s="208"/>
      <c r="AU125" s="208"/>
    </row>
    <row r="126">
      <c r="A126" s="208"/>
      <c r="B126" s="208"/>
      <c r="C126" s="225"/>
      <c r="D126" s="225"/>
      <c r="E126" s="208"/>
      <c r="F126" s="208"/>
      <c r="G126" s="208"/>
      <c r="H126" s="208"/>
      <c r="I126" s="208"/>
      <c r="J126" s="208"/>
      <c r="K126" s="208"/>
      <c r="L126" s="208"/>
      <c r="M126" s="208"/>
      <c r="N126" s="208"/>
      <c r="O126" s="208"/>
      <c r="P126" s="208"/>
      <c r="Q126" s="208"/>
      <c r="R126" s="208"/>
      <c r="S126" s="208"/>
      <c r="T126" s="208"/>
      <c r="U126" s="208"/>
      <c r="V126" s="208"/>
      <c r="W126" s="208"/>
      <c r="X126" s="208"/>
      <c r="Y126" s="208"/>
      <c r="Z126" s="208"/>
      <c r="AA126" s="208"/>
      <c r="AB126" s="208"/>
      <c r="AC126" s="208"/>
      <c r="AD126" s="208"/>
      <c r="AE126" s="208"/>
      <c r="AF126" s="208"/>
      <c r="AG126" s="208"/>
      <c r="AH126" s="208"/>
      <c r="AI126" s="208"/>
      <c r="AJ126" s="208"/>
      <c r="AK126" s="208"/>
      <c r="AL126" s="208"/>
      <c r="AM126" s="208"/>
      <c r="AN126" s="208"/>
      <c r="AO126" s="208"/>
      <c r="AP126" s="208"/>
      <c r="AQ126" s="208"/>
      <c r="AR126" s="208"/>
      <c r="AS126" s="208"/>
      <c r="AT126" s="208"/>
      <c r="AU126" s="208"/>
    </row>
    <row r="127">
      <c r="A127" s="208"/>
      <c r="B127" s="208"/>
      <c r="C127" s="225"/>
      <c r="D127" s="225"/>
      <c r="E127" s="208"/>
      <c r="F127" s="208"/>
      <c r="G127" s="208"/>
      <c r="H127" s="208"/>
      <c r="I127" s="208"/>
      <c r="J127" s="208"/>
      <c r="K127" s="208"/>
      <c r="L127" s="208"/>
      <c r="M127" s="208"/>
      <c r="N127" s="208"/>
      <c r="O127" s="208"/>
      <c r="P127" s="208"/>
      <c r="Q127" s="208"/>
      <c r="R127" s="208"/>
      <c r="S127" s="208"/>
      <c r="T127" s="208"/>
      <c r="U127" s="208"/>
      <c r="V127" s="208"/>
      <c r="W127" s="208"/>
      <c r="X127" s="208"/>
      <c r="Y127" s="208"/>
      <c r="Z127" s="208"/>
      <c r="AA127" s="208"/>
      <c r="AB127" s="208"/>
      <c r="AC127" s="208"/>
      <c r="AD127" s="208"/>
      <c r="AE127" s="208"/>
      <c r="AF127" s="208"/>
      <c r="AG127" s="208"/>
      <c r="AH127" s="208"/>
      <c r="AI127" s="208"/>
      <c r="AJ127" s="208"/>
      <c r="AK127" s="208"/>
      <c r="AL127" s="208"/>
      <c r="AM127" s="208"/>
      <c r="AN127" s="208"/>
      <c r="AO127" s="208"/>
      <c r="AP127" s="208"/>
      <c r="AQ127" s="208"/>
      <c r="AR127" s="208"/>
      <c r="AS127" s="208"/>
      <c r="AT127" s="208"/>
      <c r="AU127" s="208"/>
    </row>
    <row r="128">
      <c r="A128" s="208"/>
      <c r="B128" s="208"/>
      <c r="C128" s="225"/>
      <c r="D128" s="225"/>
      <c r="E128" s="208"/>
      <c r="F128" s="208"/>
      <c r="G128" s="208"/>
      <c r="H128" s="208"/>
      <c r="I128" s="208"/>
      <c r="J128" s="208"/>
      <c r="K128" s="208"/>
      <c r="L128" s="208"/>
      <c r="M128" s="208"/>
      <c r="N128" s="208"/>
      <c r="O128" s="208"/>
      <c r="P128" s="208"/>
      <c r="Q128" s="208"/>
      <c r="R128" s="208"/>
      <c r="S128" s="208"/>
      <c r="T128" s="208"/>
      <c r="U128" s="208"/>
      <c r="V128" s="208"/>
      <c r="W128" s="208"/>
      <c r="X128" s="208"/>
      <c r="Y128" s="208"/>
      <c r="Z128" s="208"/>
      <c r="AA128" s="208"/>
      <c r="AB128" s="208"/>
      <c r="AC128" s="208"/>
      <c r="AD128" s="208"/>
      <c r="AE128" s="208"/>
      <c r="AF128" s="208"/>
      <c r="AG128" s="208"/>
      <c r="AH128" s="208"/>
      <c r="AI128" s="208"/>
      <c r="AJ128" s="208"/>
      <c r="AK128" s="208"/>
      <c r="AL128" s="208"/>
      <c r="AM128" s="208"/>
      <c r="AN128" s="208"/>
      <c r="AO128" s="208"/>
      <c r="AP128" s="208"/>
      <c r="AQ128" s="208"/>
      <c r="AR128" s="208"/>
      <c r="AS128" s="208"/>
      <c r="AT128" s="208"/>
      <c r="AU128" s="208"/>
    </row>
    <row r="129">
      <c r="A129" s="208"/>
      <c r="B129" s="208"/>
      <c r="C129" s="225"/>
      <c r="D129" s="225"/>
      <c r="E129" s="208"/>
      <c r="F129" s="208"/>
      <c r="G129" s="208"/>
      <c r="H129" s="208"/>
      <c r="I129" s="208"/>
      <c r="J129" s="208"/>
      <c r="K129" s="208"/>
      <c r="L129" s="208"/>
      <c r="M129" s="208"/>
      <c r="N129" s="208"/>
      <c r="O129" s="208"/>
      <c r="P129" s="208"/>
      <c r="Q129" s="208"/>
      <c r="R129" s="208"/>
      <c r="S129" s="208"/>
      <c r="T129" s="208"/>
      <c r="U129" s="208"/>
      <c r="V129" s="208"/>
      <c r="W129" s="208"/>
      <c r="X129" s="208"/>
      <c r="Y129" s="208"/>
      <c r="Z129" s="208"/>
      <c r="AA129" s="208"/>
      <c r="AB129" s="208"/>
      <c r="AC129" s="208"/>
      <c r="AD129" s="208"/>
      <c r="AE129" s="208"/>
      <c r="AF129" s="208"/>
      <c r="AG129" s="208"/>
      <c r="AH129" s="208"/>
      <c r="AI129" s="208"/>
      <c r="AJ129" s="208"/>
      <c r="AK129" s="208"/>
      <c r="AL129" s="208"/>
      <c r="AM129" s="208"/>
      <c r="AN129" s="208"/>
      <c r="AO129" s="208"/>
      <c r="AP129" s="208"/>
      <c r="AQ129" s="208"/>
      <c r="AR129" s="208"/>
      <c r="AS129" s="208"/>
      <c r="AT129" s="208"/>
      <c r="AU129" s="208"/>
    </row>
    <row r="130">
      <c r="A130" s="208"/>
      <c r="B130" s="208"/>
      <c r="C130" s="225"/>
      <c r="D130" s="225"/>
      <c r="E130" s="208"/>
      <c r="F130" s="208"/>
      <c r="G130" s="208"/>
      <c r="H130" s="208"/>
      <c r="I130" s="208"/>
      <c r="J130" s="208"/>
      <c r="K130" s="208"/>
      <c r="L130" s="208"/>
      <c r="M130" s="208"/>
      <c r="N130" s="208"/>
      <c r="O130" s="208"/>
      <c r="P130" s="208"/>
      <c r="Q130" s="208"/>
      <c r="R130" s="208"/>
      <c r="S130" s="208"/>
      <c r="T130" s="208"/>
      <c r="U130" s="208"/>
      <c r="V130" s="208"/>
      <c r="W130" s="208"/>
      <c r="X130" s="208"/>
      <c r="Y130" s="208"/>
      <c r="Z130" s="208"/>
      <c r="AA130" s="208"/>
      <c r="AB130" s="208"/>
      <c r="AC130" s="208"/>
      <c r="AD130" s="208"/>
      <c r="AE130" s="208"/>
      <c r="AF130" s="208"/>
      <c r="AG130" s="208"/>
      <c r="AH130" s="208"/>
      <c r="AI130" s="208"/>
      <c r="AJ130" s="208"/>
      <c r="AK130" s="208"/>
      <c r="AL130" s="208"/>
      <c r="AM130" s="208"/>
      <c r="AN130" s="208"/>
      <c r="AO130" s="208"/>
      <c r="AP130" s="208"/>
      <c r="AQ130" s="208"/>
      <c r="AR130" s="208"/>
      <c r="AS130" s="208"/>
      <c r="AT130" s="208"/>
      <c r="AU130" s="208"/>
    </row>
    <row r="131">
      <c r="A131" s="208"/>
      <c r="B131" s="208"/>
      <c r="C131" s="225"/>
      <c r="D131" s="225"/>
      <c r="E131" s="208"/>
      <c r="F131" s="208"/>
      <c r="G131" s="208"/>
      <c r="H131" s="208"/>
      <c r="I131" s="208"/>
      <c r="J131" s="208"/>
      <c r="K131" s="208"/>
      <c r="L131" s="208"/>
      <c r="M131" s="208"/>
      <c r="N131" s="208"/>
      <c r="O131" s="208"/>
      <c r="P131" s="208"/>
      <c r="Q131" s="208"/>
      <c r="R131" s="208"/>
      <c r="S131" s="208"/>
      <c r="T131" s="208"/>
      <c r="U131" s="208"/>
      <c r="V131" s="208"/>
      <c r="W131" s="208"/>
      <c r="X131" s="208"/>
      <c r="Y131" s="208"/>
      <c r="Z131" s="208"/>
      <c r="AA131" s="208"/>
      <c r="AB131" s="208"/>
      <c r="AC131" s="208"/>
      <c r="AD131" s="208"/>
      <c r="AE131" s="208"/>
      <c r="AF131" s="208"/>
      <c r="AG131" s="208"/>
      <c r="AH131" s="208"/>
      <c r="AI131" s="208"/>
      <c r="AJ131" s="208"/>
      <c r="AK131" s="208"/>
      <c r="AL131" s="208"/>
      <c r="AM131" s="208"/>
      <c r="AN131" s="208"/>
      <c r="AO131" s="208"/>
      <c r="AP131" s="208"/>
      <c r="AQ131" s="208"/>
      <c r="AR131" s="208"/>
      <c r="AS131" s="208"/>
      <c r="AT131" s="208"/>
      <c r="AU131" s="208"/>
    </row>
    <row r="132">
      <c r="A132" s="208"/>
      <c r="B132" s="208"/>
      <c r="C132" s="225"/>
      <c r="D132" s="225"/>
      <c r="E132" s="208"/>
      <c r="F132" s="208"/>
      <c r="G132" s="208"/>
      <c r="H132" s="208"/>
      <c r="I132" s="208"/>
      <c r="J132" s="208"/>
      <c r="K132" s="208"/>
      <c r="L132" s="208"/>
      <c r="M132" s="208"/>
      <c r="N132" s="208"/>
      <c r="O132" s="208"/>
      <c r="P132" s="208"/>
      <c r="Q132" s="208"/>
      <c r="R132" s="208"/>
      <c r="S132" s="208"/>
      <c r="T132" s="208"/>
      <c r="U132" s="208"/>
      <c r="V132" s="208"/>
      <c r="W132" s="208"/>
      <c r="X132" s="208"/>
      <c r="Y132" s="208"/>
      <c r="Z132" s="208"/>
      <c r="AA132" s="208"/>
      <c r="AB132" s="208"/>
      <c r="AC132" s="208"/>
      <c r="AD132" s="208"/>
      <c r="AE132" s="208"/>
      <c r="AF132" s="208"/>
      <c r="AG132" s="208"/>
      <c r="AH132" s="208"/>
      <c r="AI132" s="208"/>
      <c r="AJ132" s="208"/>
      <c r="AK132" s="208"/>
      <c r="AL132" s="208"/>
      <c r="AM132" s="208"/>
      <c r="AN132" s="208"/>
      <c r="AO132" s="208"/>
      <c r="AP132" s="208"/>
      <c r="AQ132" s="208"/>
      <c r="AR132" s="208"/>
      <c r="AS132" s="208"/>
      <c r="AT132" s="208"/>
      <c r="AU132" s="208"/>
    </row>
    <row r="133">
      <c r="A133" s="208"/>
      <c r="B133" s="208"/>
      <c r="C133" s="225"/>
      <c r="D133" s="225"/>
      <c r="E133" s="208"/>
      <c r="F133" s="208"/>
      <c r="G133" s="208"/>
      <c r="H133" s="208"/>
      <c r="I133" s="208"/>
      <c r="J133" s="208"/>
      <c r="K133" s="208"/>
      <c r="L133" s="208"/>
      <c r="M133" s="208"/>
      <c r="N133" s="208"/>
      <c r="O133" s="208"/>
      <c r="P133" s="208"/>
      <c r="Q133" s="208"/>
      <c r="R133" s="208"/>
      <c r="S133" s="208"/>
      <c r="T133" s="208"/>
      <c r="U133" s="208"/>
      <c r="V133" s="208"/>
      <c r="W133" s="208"/>
      <c r="X133" s="208"/>
      <c r="Y133" s="208"/>
      <c r="Z133" s="208"/>
      <c r="AA133" s="208"/>
      <c r="AB133" s="208"/>
      <c r="AC133" s="208"/>
      <c r="AD133" s="208"/>
      <c r="AE133" s="208"/>
      <c r="AF133" s="208"/>
      <c r="AG133" s="208"/>
      <c r="AH133" s="208"/>
      <c r="AI133" s="208"/>
      <c r="AJ133" s="208"/>
      <c r="AK133" s="208"/>
      <c r="AL133" s="208"/>
      <c r="AM133" s="208"/>
      <c r="AN133" s="208"/>
      <c r="AO133" s="208"/>
      <c r="AP133" s="208"/>
      <c r="AQ133" s="208"/>
      <c r="AR133" s="208"/>
      <c r="AS133" s="208"/>
      <c r="AT133" s="208"/>
      <c r="AU133" s="208"/>
    </row>
    <row r="134">
      <c r="A134" s="208"/>
      <c r="B134" s="208"/>
      <c r="C134" s="225"/>
      <c r="D134" s="225"/>
      <c r="E134" s="208"/>
      <c r="F134" s="208"/>
      <c r="G134" s="208"/>
      <c r="H134" s="208"/>
      <c r="I134" s="208"/>
      <c r="J134" s="208"/>
      <c r="K134" s="208"/>
      <c r="L134" s="208"/>
      <c r="M134" s="208"/>
      <c r="N134" s="208"/>
      <c r="O134" s="208"/>
      <c r="P134" s="208"/>
      <c r="Q134" s="208"/>
      <c r="R134" s="208"/>
      <c r="S134" s="208"/>
      <c r="T134" s="208"/>
      <c r="U134" s="208"/>
      <c r="V134" s="208"/>
      <c r="W134" s="208"/>
      <c r="X134" s="208"/>
      <c r="Y134" s="208"/>
      <c r="Z134" s="208"/>
      <c r="AA134" s="208"/>
      <c r="AB134" s="208"/>
      <c r="AC134" s="208"/>
      <c r="AD134" s="208"/>
      <c r="AE134" s="208"/>
      <c r="AF134" s="208"/>
      <c r="AG134" s="208"/>
      <c r="AH134" s="208"/>
      <c r="AI134" s="208"/>
      <c r="AJ134" s="208"/>
      <c r="AK134" s="208"/>
      <c r="AL134" s="208"/>
      <c r="AM134" s="208"/>
      <c r="AN134" s="208"/>
      <c r="AO134" s="208"/>
      <c r="AP134" s="208"/>
      <c r="AQ134" s="208"/>
      <c r="AR134" s="208"/>
      <c r="AS134" s="208"/>
      <c r="AT134" s="208"/>
      <c r="AU134" s="208"/>
    </row>
    <row r="135">
      <c r="A135" s="208"/>
      <c r="B135" s="208"/>
      <c r="C135" s="225"/>
      <c r="D135" s="225"/>
      <c r="E135" s="208"/>
      <c r="F135" s="208"/>
      <c r="G135" s="208"/>
      <c r="H135" s="208"/>
      <c r="I135" s="208"/>
      <c r="J135" s="208"/>
      <c r="K135" s="208"/>
      <c r="L135" s="208"/>
      <c r="M135" s="208"/>
      <c r="N135" s="208"/>
      <c r="O135" s="208"/>
      <c r="P135" s="208"/>
      <c r="Q135" s="208"/>
      <c r="R135" s="208"/>
      <c r="S135" s="208"/>
      <c r="T135" s="208"/>
      <c r="U135" s="208"/>
      <c r="V135" s="208"/>
      <c r="W135" s="208"/>
      <c r="X135" s="208"/>
      <c r="Y135" s="208"/>
      <c r="Z135" s="208"/>
      <c r="AA135" s="208"/>
      <c r="AB135" s="208"/>
      <c r="AC135" s="208"/>
      <c r="AD135" s="208"/>
      <c r="AE135" s="208"/>
      <c r="AF135" s="208"/>
      <c r="AG135" s="208"/>
      <c r="AH135" s="208"/>
      <c r="AI135" s="208"/>
      <c r="AJ135" s="208"/>
      <c r="AK135" s="208"/>
      <c r="AL135" s="208"/>
      <c r="AM135" s="208"/>
      <c r="AN135" s="208"/>
      <c r="AO135" s="208"/>
      <c r="AP135" s="208"/>
      <c r="AQ135" s="208"/>
      <c r="AR135" s="208"/>
      <c r="AS135" s="208"/>
      <c r="AT135" s="208"/>
      <c r="AU135" s="208"/>
    </row>
    <row r="136">
      <c r="A136" s="208"/>
      <c r="B136" s="208"/>
      <c r="C136" s="225"/>
      <c r="D136" s="225"/>
      <c r="E136" s="208"/>
      <c r="F136" s="208"/>
      <c r="G136" s="208"/>
      <c r="H136" s="208"/>
      <c r="I136" s="208"/>
      <c r="J136" s="208"/>
      <c r="K136" s="208"/>
      <c r="L136" s="208"/>
      <c r="M136" s="208"/>
      <c r="N136" s="208"/>
      <c r="O136" s="208"/>
      <c r="P136" s="208"/>
      <c r="Q136" s="208"/>
      <c r="R136" s="208"/>
      <c r="S136" s="208"/>
      <c r="T136" s="208"/>
      <c r="U136" s="208"/>
      <c r="V136" s="208"/>
      <c r="W136" s="208"/>
      <c r="X136" s="208"/>
      <c r="Y136" s="208"/>
      <c r="Z136" s="208"/>
      <c r="AA136" s="208"/>
      <c r="AB136" s="208"/>
      <c r="AC136" s="208"/>
      <c r="AD136" s="208"/>
      <c r="AE136" s="208"/>
      <c r="AF136" s="208"/>
      <c r="AG136" s="208"/>
      <c r="AH136" s="208"/>
      <c r="AI136" s="208"/>
      <c r="AJ136" s="208"/>
      <c r="AK136" s="208"/>
      <c r="AL136" s="208"/>
      <c r="AM136" s="208"/>
      <c r="AN136" s="208"/>
      <c r="AO136" s="208"/>
      <c r="AP136" s="208"/>
      <c r="AQ136" s="208"/>
      <c r="AR136" s="208"/>
      <c r="AS136" s="208"/>
      <c r="AT136" s="208"/>
      <c r="AU136" s="208"/>
    </row>
    <row r="137">
      <c r="A137" s="208"/>
      <c r="B137" s="208"/>
      <c r="C137" s="225"/>
      <c r="D137" s="225"/>
      <c r="E137" s="208"/>
      <c r="F137" s="208"/>
      <c r="G137" s="208"/>
      <c r="H137" s="208"/>
      <c r="I137" s="208"/>
      <c r="J137" s="208"/>
      <c r="K137" s="208"/>
      <c r="L137" s="208"/>
      <c r="M137" s="208"/>
      <c r="N137" s="208"/>
      <c r="O137" s="208"/>
      <c r="P137" s="208"/>
      <c r="Q137" s="208"/>
      <c r="R137" s="208"/>
      <c r="S137" s="208"/>
      <c r="T137" s="208"/>
      <c r="U137" s="208"/>
      <c r="V137" s="208"/>
      <c r="W137" s="208"/>
      <c r="X137" s="208"/>
      <c r="Y137" s="208"/>
      <c r="Z137" s="208"/>
      <c r="AA137" s="208"/>
      <c r="AB137" s="208"/>
      <c r="AC137" s="208"/>
      <c r="AD137" s="208"/>
      <c r="AE137" s="208"/>
      <c r="AF137" s="208"/>
      <c r="AG137" s="208"/>
      <c r="AH137" s="208"/>
      <c r="AI137" s="208"/>
      <c r="AJ137" s="208"/>
      <c r="AK137" s="208"/>
      <c r="AL137" s="208"/>
      <c r="AM137" s="208"/>
      <c r="AN137" s="208"/>
      <c r="AO137" s="208"/>
      <c r="AP137" s="208"/>
      <c r="AQ137" s="208"/>
      <c r="AR137" s="208"/>
      <c r="AS137" s="208"/>
      <c r="AT137" s="208"/>
      <c r="AU137" s="208"/>
    </row>
    <row r="138">
      <c r="A138" s="208"/>
      <c r="B138" s="208"/>
      <c r="C138" s="225"/>
      <c r="D138" s="225"/>
      <c r="E138" s="208"/>
      <c r="F138" s="208"/>
      <c r="G138" s="208"/>
      <c r="H138" s="208"/>
      <c r="I138" s="208"/>
      <c r="J138" s="208"/>
      <c r="K138" s="208"/>
      <c r="L138" s="208"/>
      <c r="M138" s="208"/>
      <c r="N138" s="208"/>
      <c r="O138" s="208"/>
      <c r="P138" s="208"/>
      <c r="Q138" s="208"/>
      <c r="R138" s="208"/>
      <c r="S138" s="208"/>
      <c r="T138" s="208"/>
      <c r="U138" s="208"/>
      <c r="V138" s="208"/>
      <c r="W138" s="208"/>
      <c r="X138" s="208"/>
      <c r="Y138" s="208"/>
      <c r="Z138" s="208"/>
      <c r="AA138" s="208"/>
      <c r="AB138" s="208"/>
      <c r="AC138" s="208"/>
      <c r="AD138" s="208"/>
      <c r="AE138" s="208"/>
      <c r="AF138" s="208"/>
      <c r="AG138" s="208"/>
      <c r="AH138" s="208"/>
      <c r="AI138" s="208"/>
      <c r="AJ138" s="208"/>
      <c r="AK138" s="208"/>
      <c r="AL138" s="208"/>
      <c r="AM138" s="208"/>
      <c r="AN138" s="208"/>
      <c r="AO138" s="208"/>
      <c r="AP138" s="208"/>
      <c r="AQ138" s="208"/>
      <c r="AR138" s="208"/>
      <c r="AS138" s="208"/>
      <c r="AT138" s="208"/>
      <c r="AU138" s="208"/>
    </row>
    <row r="139">
      <c r="A139" s="208"/>
      <c r="B139" s="208"/>
      <c r="C139" s="225"/>
      <c r="D139" s="225"/>
      <c r="E139" s="208"/>
      <c r="F139" s="208"/>
      <c r="G139" s="208"/>
      <c r="H139" s="208"/>
      <c r="I139" s="208"/>
      <c r="J139" s="208"/>
      <c r="K139" s="208"/>
      <c r="L139" s="208"/>
      <c r="M139" s="208"/>
      <c r="N139" s="208"/>
      <c r="O139" s="208"/>
      <c r="P139" s="208"/>
      <c r="Q139" s="208"/>
      <c r="R139" s="208"/>
      <c r="S139" s="208"/>
      <c r="T139" s="208"/>
      <c r="U139" s="208"/>
      <c r="V139" s="208"/>
      <c r="W139" s="208"/>
      <c r="X139" s="208"/>
      <c r="Y139" s="208"/>
      <c r="Z139" s="208"/>
      <c r="AA139" s="208"/>
      <c r="AB139" s="208"/>
      <c r="AC139" s="208"/>
      <c r="AD139" s="208"/>
      <c r="AE139" s="208"/>
      <c r="AF139" s="208"/>
      <c r="AG139" s="208"/>
      <c r="AH139" s="208"/>
      <c r="AI139" s="208"/>
      <c r="AJ139" s="208"/>
      <c r="AK139" s="208"/>
      <c r="AL139" s="208"/>
      <c r="AM139" s="208"/>
      <c r="AN139" s="208"/>
      <c r="AO139" s="208"/>
      <c r="AP139" s="208"/>
      <c r="AQ139" s="208"/>
      <c r="AR139" s="208"/>
      <c r="AS139" s="208"/>
      <c r="AT139" s="208"/>
      <c r="AU139" s="208"/>
    </row>
    <row r="140">
      <c r="A140" s="208"/>
      <c r="B140" s="208"/>
      <c r="C140" s="225"/>
      <c r="D140" s="225"/>
      <c r="E140" s="208"/>
      <c r="F140" s="208"/>
      <c r="G140" s="208"/>
      <c r="H140" s="208"/>
      <c r="I140" s="208"/>
      <c r="J140" s="208"/>
      <c r="K140" s="208"/>
      <c r="L140" s="208"/>
      <c r="M140" s="208"/>
      <c r="N140" s="208"/>
      <c r="O140" s="208"/>
      <c r="P140" s="208"/>
      <c r="Q140" s="208"/>
      <c r="R140" s="208"/>
      <c r="S140" s="208"/>
      <c r="T140" s="208"/>
      <c r="U140" s="208"/>
      <c r="V140" s="208"/>
      <c r="W140" s="208"/>
      <c r="X140" s="208"/>
      <c r="Y140" s="208"/>
      <c r="Z140" s="208"/>
      <c r="AA140" s="208"/>
      <c r="AB140" s="208"/>
      <c r="AC140" s="208"/>
      <c r="AD140" s="208"/>
      <c r="AE140" s="208"/>
      <c r="AF140" s="208"/>
      <c r="AG140" s="208"/>
      <c r="AH140" s="208"/>
      <c r="AI140" s="208"/>
      <c r="AJ140" s="208"/>
      <c r="AK140" s="208"/>
      <c r="AL140" s="208"/>
      <c r="AM140" s="208"/>
      <c r="AN140" s="208"/>
      <c r="AO140" s="208"/>
      <c r="AP140" s="208"/>
      <c r="AQ140" s="208"/>
      <c r="AR140" s="208"/>
      <c r="AS140" s="208"/>
      <c r="AT140" s="208"/>
      <c r="AU140" s="208"/>
    </row>
    <row r="141">
      <c r="A141" s="208"/>
      <c r="B141" s="208"/>
      <c r="C141" s="225"/>
      <c r="D141" s="225"/>
      <c r="E141" s="208"/>
      <c r="F141" s="208"/>
      <c r="G141" s="208"/>
      <c r="H141" s="208"/>
      <c r="I141" s="208"/>
      <c r="J141" s="208"/>
      <c r="K141" s="208"/>
      <c r="L141" s="208"/>
      <c r="M141" s="208"/>
      <c r="N141" s="208"/>
      <c r="O141" s="208"/>
      <c r="P141" s="208"/>
      <c r="Q141" s="208"/>
      <c r="R141" s="208"/>
      <c r="S141" s="208"/>
      <c r="T141" s="208"/>
      <c r="U141" s="208"/>
      <c r="V141" s="208"/>
      <c r="W141" s="208"/>
      <c r="X141" s="208"/>
      <c r="Y141" s="208"/>
      <c r="Z141" s="208"/>
      <c r="AA141" s="208"/>
      <c r="AB141" s="208"/>
      <c r="AC141" s="208"/>
      <c r="AD141" s="208"/>
      <c r="AE141" s="208"/>
      <c r="AF141" s="208"/>
      <c r="AG141" s="208"/>
      <c r="AH141" s="208"/>
      <c r="AI141" s="208"/>
      <c r="AJ141" s="208"/>
      <c r="AK141" s="208"/>
      <c r="AL141" s="208"/>
      <c r="AM141" s="208"/>
      <c r="AN141" s="208"/>
      <c r="AO141" s="208"/>
      <c r="AP141" s="208"/>
      <c r="AQ141" s="208"/>
      <c r="AR141" s="208"/>
      <c r="AS141" s="208"/>
      <c r="AT141" s="208"/>
      <c r="AU141" s="208"/>
    </row>
    <row r="142">
      <c r="A142" s="208"/>
      <c r="B142" s="208"/>
      <c r="C142" s="225"/>
      <c r="D142" s="225"/>
      <c r="E142" s="208"/>
      <c r="F142" s="208"/>
      <c r="G142" s="208"/>
      <c r="H142" s="208"/>
      <c r="I142" s="208"/>
      <c r="J142" s="208"/>
      <c r="K142" s="208"/>
      <c r="L142" s="208"/>
      <c r="M142" s="208"/>
      <c r="N142" s="208"/>
      <c r="O142" s="208"/>
      <c r="P142" s="208"/>
      <c r="Q142" s="208"/>
      <c r="R142" s="208"/>
      <c r="S142" s="208"/>
      <c r="T142" s="208"/>
      <c r="U142" s="208"/>
      <c r="V142" s="208"/>
      <c r="W142" s="208"/>
      <c r="X142" s="208"/>
      <c r="Y142" s="208"/>
      <c r="Z142" s="208"/>
      <c r="AA142" s="208"/>
      <c r="AB142" s="208"/>
      <c r="AC142" s="208"/>
      <c r="AD142" s="208"/>
      <c r="AE142" s="208"/>
      <c r="AF142" s="208"/>
      <c r="AG142" s="208"/>
      <c r="AH142" s="208"/>
      <c r="AI142" s="208"/>
      <c r="AJ142" s="208"/>
      <c r="AK142" s="208"/>
      <c r="AL142" s="208"/>
      <c r="AM142" s="208"/>
      <c r="AN142" s="208"/>
      <c r="AO142" s="208"/>
      <c r="AP142" s="208"/>
      <c r="AQ142" s="208"/>
      <c r="AR142" s="208"/>
      <c r="AS142" s="208"/>
      <c r="AT142" s="208"/>
      <c r="AU142" s="208"/>
    </row>
    <row r="143">
      <c r="A143" s="208"/>
      <c r="B143" s="208"/>
      <c r="C143" s="225"/>
      <c r="D143" s="225"/>
      <c r="E143" s="208"/>
      <c r="F143" s="208"/>
      <c r="G143" s="208"/>
      <c r="H143" s="208"/>
      <c r="I143" s="208"/>
      <c r="J143" s="208"/>
      <c r="K143" s="208"/>
      <c r="L143" s="208"/>
      <c r="M143" s="208"/>
      <c r="N143" s="208"/>
      <c r="O143" s="208"/>
      <c r="P143" s="208"/>
      <c r="Q143" s="208"/>
      <c r="R143" s="208"/>
      <c r="S143" s="208"/>
      <c r="T143" s="208"/>
      <c r="U143" s="208"/>
      <c r="V143" s="208"/>
      <c r="W143" s="208"/>
      <c r="X143" s="208"/>
      <c r="Y143" s="208"/>
      <c r="Z143" s="208"/>
      <c r="AA143" s="208"/>
      <c r="AB143" s="208"/>
      <c r="AC143" s="208"/>
      <c r="AD143" s="208"/>
      <c r="AE143" s="208"/>
      <c r="AF143" s="208"/>
      <c r="AG143" s="208"/>
      <c r="AH143" s="208"/>
      <c r="AI143" s="208"/>
      <c r="AJ143" s="208"/>
      <c r="AK143" s="208"/>
      <c r="AL143" s="208"/>
      <c r="AM143" s="208"/>
      <c r="AN143" s="208"/>
      <c r="AO143" s="208"/>
      <c r="AP143" s="208"/>
      <c r="AQ143" s="208"/>
      <c r="AR143" s="208"/>
      <c r="AS143" s="208"/>
      <c r="AT143" s="208"/>
      <c r="AU143" s="208"/>
    </row>
    <row r="144">
      <c r="A144" s="208"/>
      <c r="B144" s="208"/>
      <c r="C144" s="225"/>
      <c r="D144" s="225"/>
      <c r="E144" s="208"/>
      <c r="F144" s="208"/>
      <c r="G144" s="208"/>
      <c r="H144" s="208"/>
      <c r="I144" s="208"/>
      <c r="J144" s="208"/>
      <c r="K144" s="208"/>
      <c r="L144" s="208"/>
      <c r="M144" s="208"/>
      <c r="N144" s="208"/>
      <c r="O144" s="208"/>
      <c r="P144" s="208"/>
      <c r="Q144" s="208"/>
      <c r="R144" s="208"/>
      <c r="S144" s="208"/>
      <c r="T144" s="208"/>
      <c r="U144" s="208"/>
      <c r="V144" s="208"/>
      <c r="W144" s="208"/>
      <c r="X144" s="208"/>
      <c r="Y144" s="208"/>
      <c r="Z144" s="208"/>
      <c r="AA144" s="208"/>
      <c r="AB144" s="208"/>
      <c r="AC144" s="208"/>
      <c r="AD144" s="208"/>
      <c r="AE144" s="208"/>
      <c r="AF144" s="208"/>
      <c r="AG144" s="208"/>
      <c r="AH144" s="208"/>
      <c r="AI144" s="208"/>
      <c r="AJ144" s="208"/>
      <c r="AK144" s="208"/>
      <c r="AL144" s="208"/>
      <c r="AM144" s="208"/>
      <c r="AN144" s="208"/>
      <c r="AO144" s="208"/>
      <c r="AP144" s="208"/>
      <c r="AQ144" s="208"/>
      <c r="AR144" s="208"/>
      <c r="AS144" s="208"/>
      <c r="AT144" s="208"/>
      <c r="AU144" s="208"/>
    </row>
    <row r="145">
      <c r="A145" s="208"/>
      <c r="B145" s="208"/>
      <c r="C145" s="225"/>
      <c r="D145" s="225"/>
      <c r="E145" s="208"/>
      <c r="F145" s="208"/>
      <c r="G145" s="208"/>
      <c r="H145" s="208"/>
      <c r="I145" s="208"/>
      <c r="J145" s="208"/>
      <c r="K145" s="208"/>
      <c r="L145" s="208"/>
      <c r="M145" s="208"/>
      <c r="N145" s="208"/>
      <c r="O145" s="208"/>
      <c r="P145" s="208"/>
      <c r="Q145" s="208"/>
      <c r="R145" s="208"/>
      <c r="S145" s="208"/>
      <c r="T145" s="208"/>
      <c r="U145" s="208"/>
      <c r="V145" s="208"/>
      <c r="W145" s="208"/>
      <c r="X145" s="208"/>
      <c r="Y145" s="208"/>
      <c r="Z145" s="208"/>
      <c r="AA145" s="208"/>
      <c r="AB145" s="208"/>
      <c r="AC145" s="208"/>
      <c r="AD145" s="208"/>
      <c r="AE145" s="208"/>
      <c r="AF145" s="208"/>
      <c r="AG145" s="208"/>
      <c r="AH145" s="208"/>
      <c r="AI145" s="208"/>
      <c r="AJ145" s="208"/>
      <c r="AK145" s="208"/>
      <c r="AL145" s="208"/>
      <c r="AM145" s="208"/>
      <c r="AN145" s="208"/>
      <c r="AO145" s="208"/>
      <c r="AP145" s="208"/>
      <c r="AQ145" s="208"/>
      <c r="AR145" s="208"/>
      <c r="AS145" s="208"/>
      <c r="AT145" s="208"/>
      <c r="AU145" s="208"/>
    </row>
    <row r="146">
      <c r="A146" s="208"/>
      <c r="B146" s="208"/>
      <c r="C146" s="225"/>
      <c r="D146" s="225"/>
      <c r="E146" s="208"/>
      <c r="F146" s="208"/>
      <c r="G146" s="208"/>
      <c r="H146" s="208"/>
      <c r="I146" s="208"/>
      <c r="J146" s="208"/>
      <c r="K146" s="208"/>
      <c r="L146" s="208"/>
      <c r="M146" s="208"/>
      <c r="N146" s="208"/>
      <c r="O146" s="208"/>
      <c r="P146" s="208"/>
      <c r="Q146" s="208"/>
      <c r="R146" s="208"/>
      <c r="S146" s="208"/>
      <c r="T146" s="208"/>
      <c r="U146" s="208"/>
      <c r="V146" s="208"/>
      <c r="W146" s="208"/>
      <c r="X146" s="208"/>
      <c r="Y146" s="208"/>
      <c r="Z146" s="208"/>
      <c r="AA146" s="208"/>
      <c r="AB146" s="208"/>
      <c r="AC146" s="208"/>
      <c r="AD146" s="208"/>
      <c r="AE146" s="208"/>
      <c r="AF146" s="208"/>
      <c r="AG146" s="208"/>
      <c r="AH146" s="208"/>
      <c r="AI146" s="208"/>
      <c r="AJ146" s="208"/>
      <c r="AK146" s="208"/>
      <c r="AL146" s="208"/>
      <c r="AM146" s="208"/>
      <c r="AN146" s="208"/>
      <c r="AO146" s="208"/>
      <c r="AP146" s="208"/>
      <c r="AQ146" s="208"/>
      <c r="AR146" s="208"/>
      <c r="AS146" s="208"/>
      <c r="AT146" s="208"/>
      <c r="AU146" s="208"/>
    </row>
    <row r="147">
      <c r="A147" s="208"/>
      <c r="B147" s="208"/>
      <c r="C147" s="225"/>
      <c r="D147" s="225"/>
      <c r="E147" s="208"/>
      <c r="F147" s="208"/>
      <c r="G147" s="208"/>
      <c r="H147" s="208"/>
      <c r="I147" s="208"/>
      <c r="J147" s="208"/>
      <c r="K147" s="208"/>
      <c r="L147" s="208"/>
      <c r="M147" s="208"/>
      <c r="N147" s="208"/>
      <c r="O147" s="208"/>
      <c r="P147" s="208"/>
      <c r="Q147" s="208"/>
      <c r="R147" s="208"/>
      <c r="S147" s="208"/>
      <c r="T147" s="208"/>
      <c r="U147" s="208"/>
      <c r="V147" s="208"/>
      <c r="W147" s="208"/>
      <c r="X147" s="208"/>
      <c r="Y147" s="208"/>
      <c r="Z147" s="208"/>
      <c r="AA147" s="208"/>
      <c r="AB147" s="208"/>
      <c r="AC147" s="208"/>
      <c r="AD147" s="208"/>
      <c r="AE147" s="208"/>
      <c r="AF147" s="208"/>
      <c r="AG147" s="208"/>
      <c r="AH147" s="208"/>
      <c r="AI147" s="208"/>
      <c r="AJ147" s="208"/>
      <c r="AK147" s="208"/>
      <c r="AL147" s="208"/>
      <c r="AM147" s="208"/>
      <c r="AN147" s="208"/>
      <c r="AO147" s="208"/>
      <c r="AP147" s="208"/>
      <c r="AQ147" s="208"/>
      <c r="AR147" s="208"/>
      <c r="AS147" s="208"/>
      <c r="AT147" s="208"/>
      <c r="AU147" s="208"/>
    </row>
    <row r="148">
      <c r="A148" s="208"/>
      <c r="B148" s="208"/>
      <c r="C148" s="225"/>
      <c r="D148" s="225"/>
      <c r="E148" s="208"/>
      <c r="F148" s="208"/>
      <c r="G148" s="208"/>
      <c r="H148" s="208"/>
      <c r="I148" s="208"/>
      <c r="J148" s="208"/>
      <c r="K148" s="208"/>
      <c r="L148" s="208"/>
      <c r="M148" s="208"/>
      <c r="N148" s="208"/>
      <c r="O148" s="208"/>
      <c r="P148" s="208"/>
      <c r="Q148" s="208"/>
      <c r="R148" s="208"/>
      <c r="S148" s="208"/>
      <c r="T148" s="208"/>
      <c r="U148" s="208"/>
      <c r="V148" s="208"/>
      <c r="W148" s="208"/>
      <c r="X148" s="208"/>
      <c r="Y148" s="208"/>
      <c r="Z148" s="208"/>
      <c r="AA148" s="208"/>
      <c r="AB148" s="208"/>
      <c r="AC148" s="208"/>
      <c r="AD148" s="208"/>
      <c r="AE148" s="208"/>
      <c r="AF148" s="208"/>
      <c r="AG148" s="208"/>
      <c r="AH148" s="208"/>
      <c r="AI148" s="208"/>
      <c r="AJ148" s="208"/>
      <c r="AK148" s="208"/>
      <c r="AL148" s="208"/>
      <c r="AM148" s="208"/>
      <c r="AN148" s="208"/>
      <c r="AO148" s="208"/>
      <c r="AP148" s="208"/>
      <c r="AQ148" s="208"/>
      <c r="AR148" s="208"/>
      <c r="AS148" s="208"/>
      <c r="AT148" s="208"/>
      <c r="AU148" s="208"/>
    </row>
    <row r="149">
      <c r="A149" s="208"/>
      <c r="B149" s="208"/>
      <c r="C149" s="225"/>
      <c r="D149" s="225"/>
      <c r="E149" s="208"/>
      <c r="F149" s="208"/>
      <c r="G149" s="208"/>
      <c r="H149" s="208"/>
      <c r="I149" s="208"/>
      <c r="J149" s="208"/>
      <c r="K149" s="208"/>
      <c r="L149" s="208"/>
      <c r="M149" s="208"/>
      <c r="N149" s="208"/>
      <c r="O149" s="208"/>
      <c r="P149" s="208"/>
      <c r="Q149" s="208"/>
      <c r="R149" s="208"/>
      <c r="S149" s="208"/>
      <c r="T149" s="208"/>
      <c r="U149" s="208"/>
      <c r="V149" s="208"/>
      <c r="W149" s="208"/>
      <c r="X149" s="208"/>
      <c r="Y149" s="208"/>
      <c r="Z149" s="208"/>
      <c r="AA149" s="208"/>
      <c r="AB149" s="208"/>
      <c r="AC149" s="208"/>
      <c r="AD149" s="208"/>
      <c r="AE149" s="208"/>
      <c r="AF149" s="208"/>
      <c r="AG149" s="208"/>
      <c r="AH149" s="208"/>
      <c r="AI149" s="208"/>
      <c r="AJ149" s="208"/>
      <c r="AK149" s="208"/>
      <c r="AL149" s="208"/>
      <c r="AM149" s="208"/>
      <c r="AN149" s="208"/>
      <c r="AO149" s="208"/>
      <c r="AP149" s="208"/>
      <c r="AQ149" s="208"/>
      <c r="AR149" s="208"/>
      <c r="AS149" s="208"/>
      <c r="AT149" s="208"/>
      <c r="AU149" s="208"/>
    </row>
    <row r="150">
      <c r="A150" s="208"/>
      <c r="B150" s="208"/>
      <c r="C150" s="225"/>
      <c r="D150" s="225"/>
      <c r="E150" s="208"/>
      <c r="F150" s="208"/>
      <c r="G150" s="208"/>
      <c r="H150" s="208"/>
      <c r="I150" s="208"/>
      <c r="J150" s="208"/>
      <c r="K150" s="208"/>
      <c r="L150" s="208"/>
      <c r="M150" s="208"/>
      <c r="N150" s="208"/>
      <c r="O150" s="208"/>
      <c r="P150" s="208"/>
      <c r="Q150" s="208"/>
      <c r="R150" s="208"/>
      <c r="S150" s="208"/>
      <c r="T150" s="208"/>
      <c r="U150" s="208"/>
      <c r="V150" s="208"/>
      <c r="W150" s="208"/>
      <c r="X150" s="208"/>
      <c r="Y150" s="208"/>
      <c r="Z150" s="208"/>
      <c r="AA150" s="208"/>
      <c r="AB150" s="208"/>
      <c r="AC150" s="208"/>
      <c r="AD150" s="208"/>
      <c r="AE150" s="208"/>
      <c r="AF150" s="208"/>
      <c r="AG150" s="208"/>
      <c r="AH150" s="208"/>
      <c r="AI150" s="208"/>
      <c r="AJ150" s="208"/>
      <c r="AK150" s="208"/>
      <c r="AL150" s="208"/>
      <c r="AM150" s="208"/>
      <c r="AN150" s="208"/>
      <c r="AO150" s="208"/>
      <c r="AP150" s="208"/>
      <c r="AQ150" s="208"/>
      <c r="AR150" s="208"/>
      <c r="AS150" s="208"/>
      <c r="AT150" s="208"/>
      <c r="AU150" s="208"/>
    </row>
    <row r="151">
      <c r="A151" s="208"/>
      <c r="B151" s="208"/>
      <c r="C151" s="225"/>
      <c r="D151" s="225"/>
      <c r="E151" s="208"/>
      <c r="F151" s="208"/>
      <c r="G151" s="208"/>
      <c r="H151" s="208"/>
      <c r="I151" s="208"/>
      <c r="J151" s="208"/>
      <c r="K151" s="208"/>
      <c r="L151" s="208"/>
      <c r="M151" s="208"/>
      <c r="N151" s="208"/>
      <c r="O151" s="208"/>
      <c r="P151" s="208"/>
      <c r="Q151" s="208"/>
      <c r="R151" s="208"/>
      <c r="S151" s="208"/>
      <c r="T151" s="208"/>
      <c r="U151" s="208"/>
      <c r="V151" s="208"/>
      <c r="W151" s="208"/>
      <c r="X151" s="208"/>
      <c r="Y151" s="208"/>
      <c r="Z151" s="208"/>
      <c r="AA151" s="208"/>
      <c r="AB151" s="208"/>
      <c r="AC151" s="208"/>
      <c r="AD151" s="208"/>
      <c r="AE151" s="208"/>
      <c r="AF151" s="208"/>
      <c r="AG151" s="208"/>
      <c r="AH151" s="208"/>
      <c r="AI151" s="208"/>
      <c r="AJ151" s="208"/>
      <c r="AK151" s="208"/>
      <c r="AL151" s="208"/>
      <c r="AM151" s="208"/>
      <c r="AN151" s="208"/>
      <c r="AO151" s="208"/>
      <c r="AP151" s="208"/>
      <c r="AQ151" s="208"/>
      <c r="AR151" s="208"/>
      <c r="AS151" s="208"/>
      <c r="AT151" s="208"/>
      <c r="AU151" s="208"/>
    </row>
    <row r="152">
      <c r="A152" s="208"/>
      <c r="B152" s="208"/>
      <c r="C152" s="225"/>
      <c r="D152" s="225"/>
      <c r="E152" s="208"/>
      <c r="F152" s="208"/>
      <c r="G152" s="208"/>
      <c r="H152" s="208"/>
      <c r="I152" s="208"/>
      <c r="J152" s="208"/>
      <c r="K152" s="208"/>
      <c r="L152" s="208"/>
      <c r="M152" s="208"/>
      <c r="N152" s="208"/>
      <c r="O152" s="208"/>
      <c r="P152" s="208"/>
      <c r="Q152" s="208"/>
      <c r="R152" s="208"/>
      <c r="S152" s="208"/>
      <c r="T152" s="208"/>
      <c r="U152" s="208"/>
      <c r="V152" s="208"/>
      <c r="W152" s="208"/>
      <c r="X152" s="208"/>
      <c r="Y152" s="208"/>
      <c r="Z152" s="208"/>
      <c r="AA152" s="208"/>
      <c r="AB152" s="208"/>
      <c r="AC152" s="208"/>
      <c r="AD152" s="208"/>
      <c r="AE152" s="208"/>
      <c r="AF152" s="208"/>
      <c r="AG152" s="208"/>
      <c r="AH152" s="208"/>
      <c r="AI152" s="208"/>
      <c r="AJ152" s="208"/>
      <c r="AK152" s="208"/>
      <c r="AL152" s="208"/>
      <c r="AM152" s="208"/>
      <c r="AN152" s="208"/>
      <c r="AO152" s="208"/>
      <c r="AP152" s="208"/>
      <c r="AQ152" s="208"/>
      <c r="AR152" s="208"/>
      <c r="AS152" s="208"/>
      <c r="AT152" s="208"/>
      <c r="AU152" s="208"/>
    </row>
    <row r="153">
      <c r="A153" s="208"/>
      <c r="B153" s="208"/>
      <c r="C153" s="225"/>
      <c r="D153" s="225"/>
      <c r="E153" s="208"/>
      <c r="F153" s="208"/>
      <c r="G153" s="208"/>
      <c r="H153" s="208"/>
      <c r="I153" s="208"/>
      <c r="J153" s="208"/>
      <c r="K153" s="208"/>
      <c r="L153" s="208"/>
      <c r="M153" s="208"/>
      <c r="N153" s="208"/>
      <c r="O153" s="208"/>
      <c r="P153" s="208"/>
      <c r="Q153" s="208"/>
      <c r="R153" s="208"/>
      <c r="S153" s="208"/>
      <c r="T153" s="208"/>
      <c r="U153" s="208"/>
      <c r="V153" s="208"/>
      <c r="W153" s="208"/>
      <c r="X153" s="208"/>
      <c r="Y153" s="208"/>
      <c r="Z153" s="208"/>
      <c r="AA153" s="208"/>
      <c r="AB153" s="208"/>
      <c r="AC153" s="208"/>
      <c r="AD153" s="208"/>
      <c r="AE153" s="208"/>
      <c r="AF153" s="208"/>
      <c r="AG153" s="208"/>
      <c r="AH153" s="208"/>
      <c r="AI153" s="208"/>
      <c r="AJ153" s="208"/>
      <c r="AK153" s="208"/>
      <c r="AL153" s="208"/>
      <c r="AM153" s="208"/>
      <c r="AN153" s="208"/>
      <c r="AO153" s="208"/>
      <c r="AP153" s="208"/>
      <c r="AQ153" s="208"/>
      <c r="AR153" s="208"/>
      <c r="AS153" s="208"/>
      <c r="AT153" s="208"/>
      <c r="AU153" s="208"/>
    </row>
    <row r="154">
      <c r="A154" s="208"/>
      <c r="B154" s="208"/>
      <c r="C154" s="225"/>
      <c r="D154" s="225"/>
      <c r="E154" s="208"/>
      <c r="F154" s="208"/>
      <c r="G154" s="208"/>
      <c r="H154" s="208"/>
      <c r="I154" s="208"/>
      <c r="J154" s="208"/>
      <c r="K154" s="208"/>
      <c r="L154" s="208"/>
      <c r="M154" s="208"/>
      <c r="N154" s="208"/>
      <c r="O154" s="208"/>
      <c r="P154" s="208"/>
      <c r="Q154" s="208"/>
      <c r="R154" s="208"/>
      <c r="S154" s="208"/>
      <c r="T154" s="208"/>
      <c r="U154" s="208"/>
      <c r="V154" s="208"/>
      <c r="W154" s="208"/>
      <c r="X154" s="208"/>
      <c r="Y154" s="208"/>
      <c r="Z154" s="208"/>
      <c r="AA154" s="208"/>
      <c r="AB154" s="208"/>
      <c r="AC154" s="208"/>
      <c r="AD154" s="208"/>
      <c r="AE154" s="208"/>
      <c r="AF154" s="208"/>
      <c r="AG154" s="208"/>
      <c r="AH154" s="208"/>
      <c r="AI154" s="208"/>
      <c r="AJ154" s="208"/>
      <c r="AK154" s="208"/>
      <c r="AL154" s="208"/>
      <c r="AM154" s="208"/>
      <c r="AN154" s="208"/>
      <c r="AO154" s="208"/>
      <c r="AP154" s="208"/>
      <c r="AQ154" s="208"/>
      <c r="AR154" s="208"/>
      <c r="AS154" s="208"/>
      <c r="AT154" s="208"/>
      <c r="AU154" s="208"/>
    </row>
    <row r="155">
      <c r="A155" s="208"/>
      <c r="B155" s="208"/>
      <c r="C155" s="225"/>
      <c r="D155" s="225"/>
      <c r="E155" s="208"/>
      <c r="F155" s="208"/>
      <c r="G155" s="208"/>
      <c r="H155" s="208"/>
      <c r="I155" s="208"/>
      <c r="J155" s="208"/>
      <c r="K155" s="208"/>
      <c r="L155" s="208"/>
      <c r="M155" s="208"/>
      <c r="N155" s="208"/>
      <c r="O155" s="208"/>
      <c r="P155" s="208"/>
      <c r="Q155" s="208"/>
      <c r="R155" s="208"/>
      <c r="S155" s="208"/>
      <c r="T155" s="208"/>
      <c r="U155" s="208"/>
      <c r="V155" s="208"/>
      <c r="W155" s="208"/>
      <c r="X155" s="208"/>
      <c r="Y155" s="208"/>
      <c r="Z155" s="208"/>
      <c r="AA155" s="208"/>
      <c r="AB155" s="208"/>
      <c r="AC155" s="208"/>
      <c r="AD155" s="208"/>
      <c r="AE155" s="208"/>
      <c r="AF155" s="208"/>
      <c r="AG155" s="208"/>
      <c r="AH155" s="208"/>
      <c r="AI155" s="208"/>
      <c r="AJ155" s="208"/>
      <c r="AK155" s="208"/>
      <c r="AL155" s="208"/>
      <c r="AM155" s="208"/>
      <c r="AN155" s="208"/>
      <c r="AO155" s="208"/>
      <c r="AP155" s="208"/>
      <c r="AQ155" s="208"/>
      <c r="AR155" s="208"/>
      <c r="AS155" s="208"/>
      <c r="AT155" s="208"/>
      <c r="AU155" s="208"/>
    </row>
    <row r="156">
      <c r="A156" s="208"/>
      <c r="B156" s="208"/>
      <c r="C156" s="225"/>
      <c r="D156" s="225"/>
      <c r="E156" s="208"/>
      <c r="F156" s="208"/>
      <c r="G156" s="208"/>
      <c r="H156" s="208"/>
      <c r="I156" s="208"/>
      <c r="J156" s="208"/>
      <c r="K156" s="208"/>
      <c r="L156" s="208"/>
      <c r="M156" s="208"/>
      <c r="N156" s="208"/>
      <c r="O156" s="208"/>
      <c r="P156" s="208"/>
      <c r="Q156" s="208"/>
      <c r="R156" s="208"/>
      <c r="S156" s="208"/>
      <c r="T156" s="208"/>
      <c r="U156" s="208"/>
      <c r="V156" s="208"/>
      <c r="W156" s="208"/>
      <c r="X156" s="208"/>
      <c r="Y156" s="208"/>
      <c r="Z156" s="208"/>
      <c r="AA156" s="208"/>
      <c r="AB156" s="208"/>
      <c r="AC156" s="208"/>
      <c r="AD156" s="208"/>
      <c r="AE156" s="208"/>
      <c r="AF156" s="208"/>
      <c r="AG156" s="208"/>
      <c r="AH156" s="208"/>
      <c r="AI156" s="208"/>
      <c r="AJ156" s="208"/>
      <c r="AK156" s="208"/>
      <c r="AL156" s="208"/>
      <c r="AM156" s="208"/>
      <c r="AN156" s="208"/>
      <c r="AO156" s="208"/>
      <c r="AP156" s="208"/>
      <c r="AQ156" s="208"/>
      <c r="AR156" s="208"/>
      <c r="AS156" s="208"/>
      <c r="AT156" s="208"/>
      <c r="AU156" s="208"/>
    </row>
    <row r="157">
      <c r="A157" s="208"/>
      <c r="B157" s="208"/>
      <c r="C157" s="225"/>
      <c r="D157" s="225"/>
      <c r="E157" s="208"/>
      <c r="F157" s="208"/>
      <c r="G157" s="208"/>
      <c r="H157" s="208"/>
      <c r="I157" s="208"/>
      <c r="J157" s="208"/>
      <c r="K157" s="208"/>
      <c r="L157" s="208"/>
      <c r="M157" s="208"/>
      <c r="N157" s="208"/>
      <c r="O157" s="208"/>
      <c r="P157" s="208"/>
      <c r="Q157" s="208"/>
      <c r="R157" s="208"/>
      <c r="S157" s="208"/>
      <c r="T157" s="208"/>
      <c r="U157" s="208"/>
      <c r="V157" s="208"/>
      <c r="W157" s="208"/>
      <c r="X157" s="208"/>
      <c r="Y157" s="208"/>
      <c r="Z157" s="208"/>
      <c r="AA157" s="208"/>
      <c r="AB157" s="208"/>
      <c r="AC157" s="208"/>
      <c r="AD157" s="208"/>
      <c r="AE157" s="208"/>
      <c r="AF157" s="208"/>
      <c r="AG157" s="208"/>
      <c r="AH157" s="208"/>
      <c r="AI157" s="208"/>
      <c r="AJ157" s="208"/>
      <c r="AK157" s="208"/>
      <c r="AL157" s="208"/>
      <c r="AM157" s="208"/>
      <c r="AN157" s="208"/>
      <c r="AO157" s="208"/>
      <c r="AP157" s="208"/>
      <c r="AQ157" s="208"/>
      <c r="AR157" s="208"/>
      <c r="AS157" s="208"/>
      <c r="AT157" s="208"/>
      <c r="AU157" s="208"/>
    </row>
    <row r="158">
      <c r="A158" s="208"/>
      <c r="B158" s="208"/>
      <c r="C158" s="208"/>
      <c r="D158" s="225"/>
      <c r="E158" s="208"/>
      <c r="F158" s="208"/>
      <c r="G158" s="208"/>
      <c r="H158" s="208"/>
      <c r="I158" s="208"/>
      <c r="J158" s="208"/>
      <c r="K158" s="208"/>
      <c r="L158" s="208"/>
      <c r="M158" s="208"/>
      <c r="N158" s="208"/>
      <c r="O158" s="208"/>
      <c r="P158" s="208"/>
      <c r="Q158" s="208"/>
      <c r="R158" s="208"/>
      <c r="S158" s="208"/>
      <c r="T158" s="208"/>
      <c r="U158" s="208"/>
      <c r="V158" s="208"/>
      <c r="W158" s="208"/>
      <c r="X158" s="208"/>
      <c r="Y158" s="208"/>
      <c r="Z158" s="208"/>
      <c r="AA158" s="208"/>
      <c r="AB158" s="208"/>
      <c r="AC158" s="208"/>
      <c r="AD158" s="208"/>
      <c r="AE158" s="208"/>
      <c r="AF158" s="208"/>
      <c r="AG158" s="208"/>
      <c r="AH158" s="208"/>
      <c r="AI158" s="208"/>
      <c r="AJ158" s="208"/>
      <c r="AK158" s="208"/>
      <c r="AL158" s="208"/>
      <c r="AM158" s="208"/>
      <c r="AN158" s="208"/>
      <c r="AO158" s="208"/>
      <c r="AP158" s="208"/>
      <c r="AQ158" s="208"/>
      <c r="AR158" s="208"/>
      <c r="AS158" s="208"/>
      <c r="AT158" s="208"/>
      <c r="AU158" s="208"/>
    </row>
    <row r="159">
      <c r="A159" s="208"/>
      <c r="B159" s="208"/>
      <c r="C159" s="208"/>
      <c r="D159" s="225"/>
      <c r="E159" s="208"/>
      <c r="F159" s="208"/>
      <c r="G159" s="208"/>
      <c r="H159" s="208"/>
      <c r="I159" s="208"/>
      <c r="J159" s="208"/>
      <c r="K159" s="208"/>
      <c r="L159" s="208"/>
      <c r="M159" s="208"/>
      <c r="N159" s="208"/>
      <c r="O159" s="208"/>
      <c r="P159" s="208"/>
      <c r="Q159" s="208"/>
      <c r="R159" s="208"/>
      <c r="S159" s="208"/>
      <c r="T159" s="208"/>
      <c r="U159" s="208"/>
      <c r="V159" s="208"/>
      <c r="W159" s="208"/>
      <c r="X159" s="208"/>
      <c r="Y159" s="208"/>
      <c r="Z159" s="208"/>
      <c r="AA159" s="208"/>
      <c r="AB159" s="208"/>
      <c r="AC159" s="208"/>
      <c r="AD159" s="208"/>
      <c r="AE159" s="208"/>
      <c r="AF159" s="208"/>
      <c r="AG159" s="208"/>
      <c r="AH159" s="208"/>
      <c r="AI159" s="208"/>
      <c r="AJ159" s="208"/>
      <c r="AK159" s="208"/>
      <c r="AL159" s="208"/>
      <c r="AM159" s="208"/>
      <c r="AN159" s="208"/>
      <c r="AO159" s="208"/>
      <c r="AP159" s="208"/>
      <c r="AQ159" s="208"/>
      <c r="AR159" s="208"/>
      <c r="AS159" s="208"/>
      <c r="AT159" s="208"/>
      <c r="AU159" s="208"/>
    </row>
    <row r="160">
      <c r="A160" s="208"/>
      <c r="B160" s="208"/>
      <c r="C160" s="208"/>
      <c r="D160" s="225"/>
      <c r="E160" s="208"/>
      <c r="F160" s="208"/>
      <c r="G160" s="208"/>
      <c r="H160" s="208"/>
      <c r="I160" s="208"/>
      <c r="J160" s="208"/>
      <c r="K160" s="208"/>
      <c r="L160" s="208"/>
      <c r="M160" s="208"/>
      <c r="N160" s="208"/>
      <c r="O160" s="208"/>
      <c r="P160" s="208"/>
      <c r="Q160" s="208"/>
      <c r="R160" s="208"/>
      <c r="S160" s="208"/>
      <c r="T160" s="208"/>
      <c r="U160" s="208"/>
      <c r="V160" s="208"/>
      <c r="W160" s="208"/>
      <c r="X160" s="208"/>
      <c r="Y160" s="208"/>
      <c r="Z160" s="208"/>
      <c r="AA160" s="208"/>
      <c r="AB160" s="208"/>
      <c r="AC160" s="208"/>
      <c r="AD160" s="208"/>
      <c r="AE160" s="208"/>
      <c r="AF160" s="208"/>
      <c r="AG160" s="208"/>
      <c r="AH160" s="208"/>
      <c r="AI160" s="208"/>
      <c r="AJ160" s="208"/>
      <c r="AK160" s="208"/>
      <c r="AL160" s="208"/>
      <c r="AM160" s="208"/>
      <c r="AN160" s="208"/>
      <c r="AO160" s="208"/>
      <c r="AP160" s="208"/>
      <c r="AQ160" s="208"/>
      <c r="AR160" s="208"/>
      <c r="AS160" s="208"/>
      <c r="AT160" s="208"/>
      <c r="AU160" s="208"/>
    </row>
    <row r="161">
      <c r="A161" s="208"/>
      <c r="B161" s="208"/>
      <c r="C161" s="208"/>
      <c r="D161" s="225"/>
      <c r="E161" s="208"/>
      <c r="F161" s="208"/>
      <c r="G161" s="208"/>
      <c r="H161" s="208"/>
      <c r="I161" s="208"/>
      <c r="J161" s="208"/>
      <c r="K161" s="208"/>
      <c r="L161" s="208"/>
      <c r="M161" s="208"/>
      <c r="N161" s="208"/>
      <c r="O161" s="208"/>
      <c r="P161" s="208"/>
      <c r="Q161" s="208"/>
      <c r="R161" s="208"/>
      <c r="S161" s="208"/>
      <c r="T161" s="208"/>
      <c r="U161" s="208"/>
      <c r="V161" s="208"/>
      <c r="W161" s="208"/>
      <c r="X161" s="208"/>
      <c r="Y161" s="208"/>
      <c r="Z161" s="208"/>
      <c r="AA161" s="208"/>
      <c r="AB161" s="208"/>
      <c r="AC161" s="208"/>
      <c r="AD161" s="208"/>
      <c r="AE161" s="208"/>
      <c r="AF161" s="208"/>
      <c r="AG161" s="208"/>
      <c r="AH161" s="208"/>
      <c r="AI161" s="208"/>
      <c r="AJ161" s="208"/>
      <c r="AK161" s="208"/>
      <c r="AL161" s="208"/>
      <c r="AM161" s="208"/>
      <c r="AN161" s="208"/>
      <c r="AO161" s="208"/>
      <c r="AP161" s="208"/>
      <c r="AQ161" s="208"/>
      <c r="AR161" s="208"/>
      <c r="AS161" s="208"/>
      <c r="AT161" s="208"/>
      <c r="AU161" s="208"/>
    </row>
    <row r="162">
      <c r="A162" s="208"/>
      <c r="B162" s="208"/>
      <c r="C162" s="208"/>
      <c r="D162" s="225"/>
      <c r="E162" s="208"/>
      <c r="F162" s="208"/>
      <c r="G162" s="208"/>
      <c r="H162" s="208"/>
      <c r="I162" s="208"/>
      <c r="J162" s="208"/>
      <c r="K162" s="208"/>
      <c r="L162" s="208"/>
      <c r="M162" s="208"/>
      <c r="N162" s="208"/>
      <c r="O162" s="208"/>
      <c r="P162" s="208"/>
      <c r="Q162" s="208"/>
      <c r="R162" s="208"/>
      <c r="S162" s="208"/>
      <c r="T162" s="208"/>
      <c r="U162" s="208"/>
      <c r="V162" s="208"/>
      <c r="W162" s="208"/>
      <c r="X162" s="208"/>
      <c r="Y162" s="208"/>
      <c r="Z162" s="208"/>
      <c r="AA162" s="208"/>
      <c r="AB162" s="208"/>
      <c r="AC162" s="208"/>
      <c r="AD162" s="208"/>
      <c r="AE162" s="208"/>
      <c r="AF162" s="208"/>
      <c r="AG162" s="208"/>
      <c r="AH162" s="208"/>
      <c r="AI162" s="208"/>
      <c r="AJ162" s="208"/>
      <c r="AK162" s="208"/>
      <c r="AL162" s="208"/>
      <c r="AM162" s="208"/>
      <c r="AN162" s="208"/>
      <c r="AO162" s="208"/>
      <c r="AP162" s="208"/>
      <c r="AQ162" s="208"/>
      <c r="AR162" s="208"/>
      <c r="AS162" s="208"/>
      <c r="AT162" s="208"/>
      <c r="AU162" s="208"/>
    </row>
    <row r="163">
      <c r="A163" s="208"/>
      <c r="B163" s="208"/>
      <c r="C163" s="208"/>
      <c r="D163" s="225"/>
      <c r="E163" s="208"/>
      <c r="F163" s="208"/>
      <c r="G163" s="208"/>
      <c r="H163" s="208"/>
      <c r="I163" s="208"/>
      <c r="J163" s="208"/>
      <c r="K163" s="208"/>
      <c r="L163" s="208"/>
      <c r="M163" s="208"/>
      <c r="N163" s="208"/>
      <c r="O163" s="208"/>
      <c r="P163" s="208"/>
      <c r="Q163" s="208"/>
      <c r="R163" s="208"/>
      <c r="S163" s="208"/>
      <c r="T163" s="208"/>
      <c r="U163" s="208"/>
      <c r="V163" s="208"/>
      <c r="W163" s="208"/>
      <c r="X163" s="208"/>
      <c r="Y163" s="208"/>
      <c r="Z163" s="208"/>
      <c r="AA163" s="208"/>
      <c r="AB163" s="208"/>
      <c r="AC163" s="208"/>
      <c r="AD163" s="208"/>
      <c r="AE163" s="208"/>
      <c r="AF163" s="208"/>
      <c r="AG163" s="208"/>
      <c r="AH163" s="208"/>
      <c r="AI163" s="208"/>
      <c r="AJ163" s="208"/>
      <c r="AK163" s="208"/>
      <c r="AL163" s="208"/>
      <c r="AM163" s="208"/>
      <c r="AN163" s="208"/>
      <c r="AO163" s="208"/>
      <c r="AP163" s="208"/>
      <c r="AQ163" s="208"/>
      <c r="AR163" s="208"/>
      <c r="AS163" s="208"/>
      <c r="AT163" s="208"/>
      <c r="AU163" s="208"/>
    </row>
    <row r="164">
      <c r="A164" s="208"/>
      <c r="B164" s="208"/>
      <c r="C164" s="208"/>
      <c r="D164" s="225"/>
      <c r="E164" s="208"/>
      <c r="F164" s="208"/>
      <c r="G164" s="208"/>
      <c r="H164" s="208"/>
      <c r="I164" s="208"/>
      <c r="J164" s="208"/>
      <c r="K164" s="208"/>
      <c r="L164" s="208"/>
      <c r="M164" s="208"/>
      <c r="N164" s="208"/>
      <c r="O164" s="208"/>
      <c r="P164" s="208"/>
      <c r="Q164" s="208"/>
      <c r="R164" s="208"/>
      <c r="S164" s="208"/>
      <c r="T164" s="208"/>
      <c r="U164" s="208"/>
      <c r="V164" s="208"/>
      <c r="W164" s="208"/>
      <c r="X164" s="208"/>
      <c r="Y164" s="208"/>
      <c r="Z164" s="208"/>
      <c r="AA164" s="208"/>
      <c r="AB164" s="208"/>
      <c r="AC164" s="208"/>
      <c r="AD164" s="208"/>
      <c r="AE164" s="208"/>
      <c r="AF164" s="208"/>
      <c r="AG164" s="208"/>
      <c r="AH164" s="208"/>
      <c r="AI164" s="208"/>
      <c r="AJ164" s="208"/>
      <c r="AK164" s="208"/>
      <c r="AL164" s="208"/>
      <c r="AM164" s="208"/>
      <c r="AN164" s="208"/>
      <c r="AO164" s="208"/>
      <c r="AP164" s="208"/>
      <c r="AQ164" s="208"/>
      <c r="AR164" s="208"/>
      <c r="AS164" s="208"/>
      <c r="AT164" s="208"/>
      <c r="AU164" s="208"/>
    </row>
    <row r="165">
      <c r="A165" s="208"/>
      <c r="B165" s="208"/>
      <c r="C165" s="208"/>
      <c r="D165" s="225"/>
      <c r="E165" s="208"/>
      <c r="F165" s="208"/>
      <c r="G165" s="208"/>
      <c r="H165" s="208"/>
      <c r="I165" s="208"/>
      <c r="J165" s="208"/>
      <c r="K165" s="208"/>
      <c r="L165" s="208"/>
      <c r="M165" s="208"/>
      <c r="N165" s="208"/>
      <c r="O165" s="208"/>
      <c r="P165" s="208"/>
      <c r="Q165" s="208"/>
      <c r="R165" s="208"/>
      <c r="S165" s="208"/>
      <c r="T165" s="208"/>
      <c r="U165" s="208"/>
      <c r="V165" s="208"/>
      <c r="W165" s="208"/>
      <c r="X165" s="208"/>
      <c r="Y165" s="208"/>
      <c r="Z165" s="208"/>
      <c r="AA165" s="208"/>
      <c r="AB165" s="208"/>
      <c r="AC165" s="208"/>
      <c r="AD165" s="208"/>
      <c r="AE165" s="208"/>
      <c r="AF165" s="208"/>
      <c r="AG165" s="208"/>
      <c r="AH165" s="208"/>
      <c r="AI165" s="208"/>
      <c r="AJ165" s="208"/>
      <c r="AK165" s="208"/>
      <c r="AL165" s="208"/>
      <c r="AM165" s="208"/>
      <c r="AN165" s="208"/>
      <c r="AO165" s="208"/>
      <c r="AP165" s="208"/>
      <c r="AQ165" s="208"/>
      <c r="AR165" s="208"/>
      <c r="AS165" s="208"/>
      <c r="AT165" s="208"/>
      <c r="AU165" s="208"/>
    </row>
    <row r="166">
      <c r="A166" s="208"/>
      <c r="B166" s="208"/>
      <c r="C166" s="208"/>
      <c r="D166" s="225"/>
      <c r="E166" s="208"/>
      <c r="F166" s="208"/>
      <c r="G166" s="208"/>
      <c r="H166" s="208"/>
      <c r="I166" s="208"/>
      <c r="J166" s="208"/>
      <c r="K166" s="208"/>
      <c r="L166" s="208"/>
      <c r="M166" s="208"/>
      <c r="N166" s="208"/>
      <c r="O166" s="208"/>
      <c r="P166" s="208"/>
      <c r="Q166" s="208"/>
      <c r="R166" s="208"/>
      <c r="S166" s="208"/>
      <c r="T166" s="208"/>
      <c r="U166" s="208"/>
      <c r="V166" s="208"/>
      <c r="W166" s="208"/>
      <c r="X166" s="208"/>
      <c r="Y166" s="208"/>
      <c r="Z166" s="208"/>
      <c r="AA166" s="208"/>
      <c r="AB166" s="208"/>
      <c r="AC166" s="208"/>
      <c r="AD166" s="208"/>
      <c r="AE166" s="208"/>
      <c r="AF166" s="208"/>
      <c r="AG166" s="208"/>
      <c r="AH166" s="208"/>
      <c r="AI166" s="208"/>
      <c r="AJ166" s="208"/>
      <c r="AK166" s="208"/>
      <c r="AL166" s="208"/>
      <c r="AM166" s="208"/>
      <c r="AN166" s="208"/>
      <c r="AO166" s="208"/>
      <c r="AP166" s="208"/>
      <c r="AQ166" s="208"/>
      <c r="AR166" s="208"/>
      <c r="AS166" s="208"/>
      <c r="AT166" s="208"/>
      <c r="AU166" s="208"/>
    </row>
    <row r="167">
      <c r="A167" s="208"/>
      <c r="B167" s="208"/>
      <c r="C167" s="208"/>
      <c r="D167" s="225"/>
      <c r="E167" s="208"/>
      <c r="F167" s="208"/>
      <c r="G167" s="208"/>
      <c r="H167" s="208"/>
      <c r="I167" s="208"/>
      <c r="J167" s="208"/>
      <c r="K167" s="208"/>
      <c r="L167" s="208"/>
      <c r="M167" s="208"/>
      <c r="N167" s="208"/>
      <c r="O167" s="208"/>
      <c r="P167" s="208"/>
      <c r="Q167" s="208"/>
      <c r="R167" s="208"/>
      <c r="S167" s="208"/>
      <c r="T167" s="208"/>
      <c r="U167" s="208"/>
      <c r="V167" s="208"/>
      <c r="W167" s="208"/>
      <c r="X167" s="208"/>
      <c r="Y167" s="208"/>
      <c r="Z167" s="208"/>
      <c r="AA167" s="208"/>
      <c r="AB167" s="208"/>
      <c r="AC167" s="208"/>
      <c r="AD167" s="208"/>
      <c r="AE167" s="208"/>
      <c r="AF167" s="208"/>
      <c r="AG167" s="208"/>
      <c r="AH167" s="208"/>
      <c r="AI167" s="208"/>
      <c r="AJ167" s="208"/>
      <c r="AK167" s="208"/>
      <c r="AL167" s="208"/>
      <c r="AM167" s="208"/>
      <c r="AN167" s="208"/>
      <c r="AO167" s="208"/>
      <c r="AP167" s="208"/>
      <c r="AQ167" s="208"/>
      <c r="AR167" s="208"/>
      <c r="AS167" s="208"/>
      <c r="AT167" s="208"/>
      <c r="AU167" s="208"/>
    </row>
    <row r="168">
      <c r="A168" s="208"/>
      <c r="B168" s="208"/>
      <c r="C168" s="208"/>
      <c r="D168" s="225"/>
      <c r="E168" s="208"/>
      <c r="F168" s="208"/>
      <c r="G168" s="208"/>
      <c r="H168" s="208"/>
      <c r="I168" s="208"/>
      <c r="J168" s="208"/>
      <c r="K168" s="208"/>
      <c r="L168" s="208"/>
      <c r="M168" s="208"/>
      <c r="N168" s="208"/>
      <c r="O168" s="208"/>
      <c r="P168" s="208"/>
      <c r="Q168" s="208"/>
      <c r="R168" s="208"/>
      <c r="S168" s="208"/>
      <c r="T168" s="208"/>
      <c r="U168" s="208"/>
      <c r="V168" s="208"/>
      <c r="W168" s="208"/>
      <c r="X168" s="208"/>
      <c r="Y168" s="208"/>
      <c r="Z168" s="208"/>
      <c r="AA168" s="208"/>
      <c r="AB168" s="208"/>
      <c r="AC168" s="208"/>
      <c r="AD168" s="208"/>
      <c r="AE168" s="208"/>
      <c r="AF168" s="208"/>
      <c r="AG168" s="208"/>
      <c r="AH168" s="208"/>
      <c r="AI168" s="208"/>
      <c r="AJ168" s="208"/>
      <c r="AK168" s="208"/>
      <c r="AL168" s="208"/>
      <c r="AM168" s="208"/>
      <c r="AN168" s="208"/>
      <c r="AO168" s="208"/>
      <c r="AP168" s="208"/>
      <c r="AQ168" s="208"/>
      <c r="AR168" s="208"/>
      <c r="AS168" s="208"/>
      <c r="AT168" s="208"/>
      <c r="AU168" s="208"/>
    </row>
    <row r="169">
      <c r="A169" s="208"/>
      <c r="B169" s="208"/>
      <c r="C169" s="208"/>
      <c r="D169" s="225"/>
      <c r="E169" s="208"/>
      <c r="F169" s="208"/>
      <c r="G169" s="208"/>
      <c r="H169" s="208"/>
      <c r="I169" s="208"/>
      <c r="J169" s="208"/>
      <c r="K169" s="208"/>
      <c r="L169" s="208"/>
      <c r="M169" s="208"/>
      <c r="N169" s="208"/>
      <c r="O169" s="208"/>
      <c r="P169" s="208"/>
      <c r="Q169" s="208"/>
      <c r="R169" s="208"/>
      <c r="S169" s="208"/>
      <c r="T169" s="208"/>
      <c r="U169" s="208"/>
      <c r="V169" s="208"/>
      <c r="W169" s="208"/>
      <c r="X169" s="208"/>
      <c r="Y169" s="208"/>
      <c r="Z169" s="208"/>
      <c r="AA169" s="208"/>
      <c r="AB169" s="208"/>
      <c r="AC169" s="208"/>
      <c r="AD169" s="208"/>
      <c r="AE169" s="208"/>
      <c r="AF169" s="208"/>
      <c r="AG169" s="208"/>
      <c r="AH169" s="208"/>
      <c r="AI169" s="208"/>
      <c r="AJ169" s="208"/>
      <c r="AK169" s="208"/>
      <c r="AL169" s="208"/>
      <c r="AM169" s="208"/>
      <c r="AN169" s="208"/>
      <c r="AO169" s="208"/>
      <c r="AP169" s="208"/>
      <c r="AQ169" s="208"/>
      <c r="AR169" s="208"/>
      <c r="AS169" s="208"/>
      <c r="AT169" s="208"/>
      <c r="AU169" s="208"/>
    </row>
    <row r="170">
      <c r="A170" s="208"/>
      <c r="B170" s="208"/>
      <c r="C170" s="208"/>
      <c r="D170" s="225"/>
      <c r="E170" s="208"/>
      <c r="F170" s="208"/>
      <c r="G170" s="208"/>
      <c r="H170" s="208"/>
      <c r="I170" s="208"/>
      <c r="J170" s="208"/>
      <c r="K170" s="208"/>
      <c r="L170" s="208"/>
      <c r="M170" s="208"/>
      <c r="N170" s="208"/>
      <c r="O170" s="208"/>
      <c r="P170" s="208"/>
      <c r="Q170" s="208"/>
      <c r="R170" s="208"/>
      <c r="S170" s="208"/>
      <c r="T170" s="208"/>
      <c r="U170" s="208"/>
      <c r="V170" s="208"/>
      <c r="W170" s="208"/>
      <c r="X170" s="208"/>
      <c r="Y170" s="208"/>
      <c r="Z170" s="208"/>
      <c r="AA170" s="208"/>
      <c r="AB170" s="208"/>
      <c r="AC170" s="208"/>
      <c r="AD170" s="208"/>
      <c r="AE170" s="208"/>
      <c r="AF170" s="208"/>
      <c r="AG170" s="208"/>
      <c r="AH170" s="208"/>
      <c r="AI170" s="208"/>
      <c r="AJ170" s="208"/>
      <c r="AK170" s="208"/>
      <c r="AL170" s="208"/>
      <c r="AM170" s="208"/>
      <c r="AN170" s="208"/>
      <c r="AO170" s="208"/>
      <c r="AP170" s="208"/>
      <c r="AQ170" s="208"/>
      <c r="AR170" s="208"/>
      <c r="AS170" s="208"/>
      <c r="AT170" s="208"/>
      <c r="AU170" s="208"/>
    </row>
    <row r="171">
      <c r="A171" s="208"/>
      <c r="B171" s="208"/>
      <c r="C171" s="208"/>
      <c r="D171" s="225"/>
      <c r="E171" s="208"/>
      <c r="F171" s="208"/>
      <c r="G171" s="208"/>
      <c r="H171" s="208"/>
      <c r="I171" s="208"/>
      <c r="J171" s="208"/>
      <c r="K171" s="208"/>
      <c r="L171" s="208"/>
      <c r="M171" s="208"/>
      <c r="N171" s="208"/>
      <c r="O171" s="208"/>
      <c r="P171" s="208"/>
      <c r="Q171" s="208"/>
      <c r="R171" s="208"/>
      <c r="S171" s="208"/>
      <c r="T171" s="208"/>
      <c r="U171" s="208"/>
      <c r="V171" s="208"/>
      <c r="W171" s="208"/>
      <c r="X171" s="208"/>
      <c r="Y171" s="208"/>
      <c r="Z171" s="208"/>
      <c r="AA171" s="208"/>
      <c r="AB171" s="208"/>
      <c r="AC171" s="208"/>
      <c r="AD171" s="208"/>
      <c r="AE171" s="208"/>
      <c r="AF171" s="208"/>
      <c r="AG171" s="208"/>
      <c r="AH171" s="208"/>
      <c r="AI171" s="208"/>
      <c r="AJ171" s="208"/>
      <c r="AK171" s="208"/>
      <c r="AL171" s="208"/>
      <c r="AM171" s="208"/>
      <c r="AN171" s="208"/>
      <c r="AO171" s="208"/>
      <c r="AP171" s="208"/>
      <c r="AQ171" s="208"/>
      <c r="AR171" s="208"/>
      <c r="AS171" s="208"/>
      <c r="AT171" s="208"/>
      <c r="AU171" s="208"/>
    </row>
    <row r="172">
      <c r="A172" s="208"/>
      <c r="B172" s="208"/>
      <c r="C172" s="208"/>
      <c r="D172" s="225"/>
      <c r="E172" s="208"/>
      <c r="F172" s="208"/>
      <c r="G172" s="208"/>
      <c r="H172" s="208"/>
      <c r="I172" s="208"/>
      <c r="J172" s="208"/>
      <c r="K172" s="208"/>
      <c r="L172" s="208"/>
      <c r="M172" s="208"/>
      <c r="N172" s="208"/>
      <c r="O172" s="208"/>
      <c r="P172" s="208"/>
      <c r="Q172" s="208"/>
      <c r="R172" s="208"/>
      <c r="S172" s="208"/>
      <c r="T172" s="208"/>
      <c r="U172" s="208"/>
      <c r="V172" s="208"/>
      <c r="W172" s="208"/>
      <c r="X172" s="208"/>
      <c r="Y172" s="208"/>
      <c r="Z172" s="208"/>
      <c r="AA172" s="208"/>
      <c r="AB172" s="208"/>
      <c r="AC172" s="208"/>
      <c r="AD172" s="208"/>
      <c r="AE172" s="208"/>
      <c r="AF172" s="208"/>
      <c r="AG172" s="208"/>
      <c r="AH172" s="208"/>
      <c r="AI172" s="208"/>
      <c r="AJ172" s="208"/>
      <c r="AK172" s="208"/>
      <c r="AL172" s="208"/>
      <c r="AM172" s="208"/>
      <c r="AN172" s="208"/>
      <c r="AO172" s="208"/>
      <c r="AP172" s="208"/>
      <c r="AQ172" s="208"/>
      <c r="AR172" s="208"/>
      <c r="AS172" s="208"/>
      <c r="AT172" s="208"/>
      <c r="AU172" s="208"/>
    </row>
    <row r="173">
      <c r="A173" s="208"/>
      <c r="B173" s="208"/>
      <c r="C173" s="208"/>
      <c r="D173" s="225"/>
      <c r="E173" s="208"/>
      <c r="F173" s="208"/>
      <c r="G173" s="208"/>
      <c r="H173" s="208"/>
      <c r="I173" s="208"/>
      <c r="J173" s="208"/>
      <c r="K173" s="208"/>
      <c r="L173" s="208"/>
      <c r="M173" s="208"/>
      <c r="N173" s="208"/>
      <c r="O173" s="208"/>
      <c r="P173" s="208"/>
      <c r="Q173" s="208"/>
      <c r="R173" s="208"/>
      <c r="S173" s="208"/>
      <c r="T173" s="208"/>
      <c r="U173" s="208"/>
      <c r="V173" s="208"/>
      <c r="W173" s="208"/>
      <c r="X173" s="208"/>
      <c r="Y173" s="208"/>
      <c r="Z173" s="208"/>
      <c r="AA173" s="208"/>
      <c r="AB173" s="208"/>
      <c r="AC173" s="208"/>
      <c r="AD173" s="208"/>
      <c r="AE173" s="208"/>
      <c r="AF173" s="208"/>
      <c r="AG173" s="208"/>
      <c r="AH173" s="208"/>
      <c r="AI173" s="208"/>
      <c r="AJ173" s="208"/>
      <c r="AK173" s="208"/>
      <c r="AL173" s="208"/>
      <c r="AM173" s="208"/>
      <c r="AN173" s="208"/>
      <c r="AO173" s="208"/>
      <c r="AP173" s="208"/>
      <c r="AQ173" s="208"/>
      <c r="AR173" s="208"/>
      <c r="AS173" s="208"/>
      <c r="AT173" s="208"/>
      <c r="AU173" s="208"/>
    </row>
    <row r="174">
      <c r="A174" s="208"/>
      <c r="B174" s="208"/>
      <c r="C174" s="208"/>
      <c r="D174" s="225"/>
      <c r="E174" s="208"/>
      <c r="F174" s="208"/>
      <c r="G174" s="208"/>
      <c r="H174" s="208"/>
      <c r="I174" s="208"/>
      <c r="J174" s="208"/>
      <c r="K174" s="208"/>
      <c r="L174" s="208"/>
      <c r="M174" s="208"/>
      <c r="N174" s="208"/>
      <c r="O174" s="208"/>
      <c r="P174" s="208"/>
      <c r="Q174" s="208"/>
      <c r="R174" s="208"/>
      <c r="S174" s="208"/>
      <c r="T174" s="208"/>
      <c r="U174" s="208"/>
      <c r="V174" s="208"/>
      <c r="W174" s="208"/>
      <c r="X174" s="208"/>
      <c r="Y174" s="208"/>
      <c r="Z174" s="208"/>
      <c r="AA174" s="208"/>
      <c r="AB174" s="208"/>
      <c r="AC174" s="208"/>
      <c r="AD174" s="208"/>
      <c r="AE174" s="208"/>
      <c r="AF174" s="208"/>
      <c r="AG174" s="208"/>
      <c r="AH174" s="208"/>
      <c r="AI174" s="208"/>
      <c r="AJ174" s="208"/>
      <c r="AK174" s="208"/>
      <c r="AL174" s="208"/>
      <c r="AM174" s="208"/>
      <c r="AN174" s="208"/>
      <c r="AO174" s="208"/>
      <c r="AP174" s="208"/>
      <c r="AQ174" s="208"/>
      <c r="AR174" s="208"/>
      <c r="AS174" s="208"/>
      <c r="AT174" s="208"/>
      <c r="AU174" s="208"/>
    </row>
    <row r="175">
      <c r="A175" s="208"/>
      <c r="B175" s="208"/>
      <c r="C175" s="208"/>
      <c r="D175" s="225"/>
      <c r="E175" s="208"/>
      <c r="F175" s="208"/>
      <c r="G175" s="208"/>
      <c r="H175" s="208"/>
      <c r="I175" s="208"/>
      <c r="J175" s="208"/>
      <c r="K175" s="208"/>
      <c r="L175" s="208"/>
      <c r="M175" s="208"/>
      <c r="N175" s="208"/>
      <c r="O175" s="208"/>
      <c r="P175" s="208"/>
      <c r="Q175" s="208"/>
      <c r="R175" s="208"/>
      <c r="S175" s="208"/>
      <c r="T175" s="208"/>
      <c r="U175" s="208"/>
      <c r="V175" s="208"/>
      <c r="W175" s="208"/>
      <c r="X175" s="208"/>
      <c r="Y175" s="208"/>
      <c r="Z175" s="208"/>
      <c r="AA175" s="208"/>
      <c r="AB175" s="208"/>
      <c r="AC175" s="208"/>
      <c r="AD175" s="208"/>
      <c r="AE175" s="208"/>
      <c r="AF175" s="208"/>
      <c r="AG175" s="208"/>
      <c r="AH175" s="208"/>
      <c r="AI175" s="208"/>
      <c r="AJ175" s="208"/>
      <c r="AK175" s="208"/>
      <c r="AL175" s="208"/>
      <c r="AM175" s="208"/>
      <c r="AN175" s="208"/>
      <c r="AO175" s="208"/>
      <c r="AP175" s="208"/>
      <c r="AQ175" s="208"/>
      <c r="AR175" s="208"/>
      <c r="AS175" s="208"/>
      <c r="AT175" s="208"/>
      <c r="AU175" s="208"/>
    </row>
    <row r="176">
      <c r="A176" s="208"/>
      <c r="B176" s="208"/>
      <c r="C176" s="208"/>
      <c r="D176" s="225"/>
      <c r="E176" s="208"/>
      <c r="F176" s="208"/>
      <c r="G176" s="208"/>
      <c r="H176" s="208"/>
      <c r="I176" s="208"/>
      <c r="J176" s="208"/>
      <c r="K176" s="208"/>
      <c r="L176" s="208"/>
      <c r="M176" s="208"/>
      <c r="N176" s="208"/>
      <c r="O176" s="208"/>
      <c r="P176" s="208"/>
      <c r="Q176" s="208"/>
      <c r="R176" s="208"/>
      <c r="S176" s="208"/>
      <c r="T176" s="208"/>
      <c r="U176" s="208"/>
      <c r="V176" s="208"/>
      <c r="W176" s="208"/>
      <c r="X176" s="208"/>
      <c r="Y176" s="208"/>
      <c r="Z176" s="208"/>
      <c r="AA176" s="208"/>
      <c r="AB176" s="208"/>
      <c r="AC176" s="208"/>
      <c r="AD176" s="208"/>
      <c r="AE176" s="208"/>
      <c r="AF176" s="208"/>
      <c r="AG176" s="208"/>
      <c r="AH176" s="208"/>
      <c r="AI176" s="208"/>
      <c r="AJ176" s="208"/>
      <c r="AK176" s="208"/>
      <c r="AL176" s="208"/>
      <c r="AM176" s="208"/>
      <c r="AN176" s="208"/>
      <c r="AO176" s="208"/>
      <c r="AP176" s="208"/>
      <c r="AQ176" s="208"/>
      <c r="AR176" s="208"/>
      <c r="AS176" s="208"/>
      <c r="AT176" s="208"/>
      <c r="AU176" s="208"/>
    </row>
    <row r="177">
      <c r="A177" s="208"/>
      <c r="B177" s="208"/>
      <c r="C177" s="208"/>
      <c r="D177" s="225"/>
      <c r="E177" s="208"/>
      <c r="F177" s="208"/>
      <c r="G177" s="208"/>
      <c r="H177" s="208"/>
      <c r="I177" s="208"/>
      <c r="J177" s="208"/>
      <c r="K177" s="208"/>
      <c r="L177" s="208"/>
      <c r="M177" s="208"/>
      <c r="N177" s="208"/>
      <c r="O177" s="208"/>
      <c r="P177" s="208"/>
      <c r="Q177" s="208"/>
      <c r="R177" s="208"/>
      <c r="S177" s="208"/>
      <c r="T177" s="208"/>
      <c r="U177" s="208"/>
      <c r="V177" s="208"/>
      <c r="W177" s="208"/>
      <c r="X177" s="208"/>
      <c r="Y177" s="208"/>
      <c r="Z177" s="208"/>
      <c r="AA177" s="208"/>
      <c r="AB177" s="208"/>
      <c r="AC177" s="208"/>
      <c r="AD177" s="208"/>
      <c r="AE177" s="208"/>
      <c r="AF177" s="208"/>
      <c r="AG177" s="208"/>
      <c r="AH177" s="208"/>
      <c r="AI177" s="208"/>
      <c r="AJ177" s="208"/>
      <c r="AK177" s="208"/>
      <c r="AL177" s="208"/>
      <c r="AM177" s="208"/>
      <c r="AN177" s="208"/>
      <c r="AO177" s="208"/>
      <c r="AP177" s="208"/>
      <c r="AQ177" s="208"/>
      <c r="AR177" s="208"/>
      <c r="AS177" s="208"/>
      <c r="AT177" s="208"/>
      <c r="AU177" s="208"/>
    </row>
    <row r="178">
      <c r="A178" s="208"/>
      <c r="B178" s="208"/>
      <c r="C178" s="208"/>
      <c r="D178" s="225"/>
      <c r="E178" s="208"/>
      <c r="F178" s="208"/>
      <c r="G178" s="208"/>
      <c r="H178" s="208"/>
      <c r="I178" s="208"/>
      <c r="J178" s="208"/>
      <c r="K178" s="208"/>
      <c r="L178" s="208"/>
      <c r="M178" s="208"/>
      <c r="N178" s="208"/>
      <c r="O178" s="208"/>
      <c r="P178" s="208"/>
      <c r="Q178" s="208"/>
      <c r="R178" s="208"/>
      <c r="S178" s="208"/>
      <c r="T178" s="208"/>
      <c r="U178" s="208"/>
      <c r="V178" s="208"/>
      <c r="W178" s="208"/>
      <c r="X178" s="208"/>
      <c r="Y178" s="208"/>
      <c r="Z178" s="208"/>
      <c r="AA178" s="208"/>
      <c r="AB178" s="208"/>
      <c r="AC178" s="208"/>
      <c r="AD178" s="208"/>
      <c r="AE178" s="208"/>
      <c r="AF178" s="208"/>
      <c r="AG178" s="208"/>
      <c r="AH178" s="208"/>
      <c r="AI178" s="208"/>
      <c r="AJ178" s="208"/>
      <c r="AK178" s="208"/>
      <c r="AL178" s="208"/>
      <c r="AM178" s="208"/>
      <c r="AN178" s="208"/>
      <c r="AO178" s="208"/>
      <c r="AP178" s="208"/>
      <c r="AQ178" s="208"/>
      <c r="AR178" s="208"/>
      <c r="AS178" s="208"/>
      <c r="AT178" s="208"/>
      <c r="AU178" s="208"/>
    </row>
    <row r="179">
      <c r="A179" s="208"/>
      <c r="B179" s="208"/>
      <c r="C179" s="208"/>
      <c r="D179" s="225"/>
      <c r="E179" s="208"/>
      <c r="F179" s="208"/>
      <c r="G179" s="208"/>
      <c r="H179" s="208"/>
      <c r="I179" s="208"/>
      <c r="J179" s="208"/>
      <c r="K179" s="208"/>
      <c r="L179" s="208"/>
      <c r="M179" s="208"/>
      <c r="N179" s="208"/>
      <c r="O179" s="208"/>
      <c r="P179" s="208"/>
      <c r="Q179" s="208"/>
      <c r="R179" s="208"/>
      <c r="S179" s="208"/>
      <c r="T179" s="208"/>
      <c r="U179" s="208"/>
      <c r="V179" s="208"/>
      <c r="W179" s="208"/>
      <c r="X179" s="208"/>
      <c r="Y179" s="208"/>
      <c r="Z179" s="208"/>
      <c r="AA179" s="208"/>
      <c r="AB179" s="208"/>
      <c r="AC179" s="208"/>
      <c r="AD179" s="208"/>
      <c r="AE179" s="208"/>
      <c r="AF179" s="208"/>
      <c r="AG179" s="208"/>
      <c r="AH179" s="208"/>
      <c r="AI179" s="208"/>
      <c r="AJ179" s="208"/>
      <c r="AK179" s="208"/>
      <c r="AL179" s="208"/>
      <c r="AM179" s="208"/>
      <c r="AN179" s="208"/>
      <c r="AO179" s="208"/>
      <c r="AP179" s="208"/>
      <c r="AQ179" s="208"/>
      <c r="AR179" s="208"/>
      <c r="AS179" s="208"/>
      <c r="AT179" s="208"/>
      <c r="AU179" s="208"/>
    </row>
    <row r="180">
      <c r="A180" s="208"/>
      <c r="B180" s="208"/>
      <c r="C180" s="208"/>
      <c r="D180" s="225"/>
      <c r="E180" s="208"/>
      <c r="F180" s="208"/>
      <c r="G180" s="208"/>
      <c r="H180" s="208"/>
      <c r="I180" s="208"/>
      <c r="J180" s="208"/>
      <c r="K180" s="208"/>
      <c r="L180" s="208"/>
      <c r="M180" s="208"/>
      <c r="N180" s="208"/>
      <c r="O180" s="208"/>
      <c r="P180" s="208"/>
      <c r="Q180" s="208"/>
      <c r="R180" s="208"/>
      <c r="S180" s="208"/>
      <c r="T180" s="208"/>
      <c r="U180" s="208"/>
      <c r="V180" s="208"/>
      <c r="W180" s="208"/>
      <c r="X180" s="208"/>
      <c r="Y180" s="208"/>
      <c r="Z180" s="208"/>
      <c r="AA180" s="208"/>
      <c r="AB180" s="208"/>
      <c r="AC180" s="208"/>
      <c r="AD180" s="208"/>
      <c r="AE180" s="208"/>
      <c r="AF180" s="208"/>
      <c r="AG180" s="208"/>
      <c r="AH180" s="208"/>
      <c r="AI180" s="208"/>
      <c r="AJ180" s="208"/>
      <c r="AK180" s="208"/>
      <c r="AL180" s="208"/>
      <c r="AM180" s="208"/>
      <c r="AN180" s="208"/>
      <c r="AO180" s="208"/>
      <c r="AP180" s="208"/>
      <c r="AQ180" s="208"/>
      <c r="AR180" s="208"/>
      <c r="AS180" s="208"/>
      <c r="AT180" s="208"/>
      <c r="AU180" s="208"/>
    </row>
    <row r="181">
      <c r="A181" s="208"/>
      <c r="B181" s="208"/>
      <c r="C181" s="208"/>
      <c r="D181" s="225"/>
      <c r="E181" s="208"/>
      <c r="F181" s="208"/>
      <c r="G181" s="208"/>
      <c r="H181" s="208"/>
      <c r="I181" s="208"/>
      <c r="J181" s="208"/>
      <c r="K181" s="208"/>
      <c r="L181" s="208"/>
      <c r="M181" s="208"/>
      <c r="N181" s="208"/>
      <c r="O181" s="208"/>
      <c r="P181" s="208"/>
      <c r="Q181" s="208"/>
      <c r="R181" s="208"/>
      <c r="S181" s="208"/>
      <c r="T181" s="208"/>
      <c r="U181" s="208"/>
      <c r="V181" s="208"/>
      <c r="W181" s="208"/>
      <c r="X181" s="208"/>
      <c r="Y181" s="208"/>
      <c r="Z181" s="208"/>
      <c r="AA181" s="208"/>
      <c r="AB181" s="208"/>
      <c r="AC181" s="208"/>
      <c r="AD181" s="208"/>
      <c r="AE181" s="208"/>
      <c r="AF181" s="208"/>
      <c r="AG181" s="208"/>
      <c r="AH181" s="208"/>
      <c r="AI181" s="208"/>
      <c r="AJ181" s="208"/>
      <c r="AK181" s="208"/>
      <c r="AL181" s="208"/>
      <c r="AM181" s="208"/>
      <c r="AN181" s="208"/>
      <c r="AO181" s="208"/>
      <c r="AP181" s="208"/>
      <c r="AQ181" s="208"/>
      <c r="AR181" s="208"/>
      <c r="AS181" s="208"/>
      <c r="AT181" s="208"/>
      <c r="AU181" s="208"/>
    </row>
    <row r="182">
      <c r="A182" s="208"/>
      <c r="B182" s="208"/>
      <c r="C182" s="208"/>
      <c r="D182" s="225"/>
      <c r="E182" s="208"/>
      <c r="F182" s="208"/>
      <c r="G182" s="208"/>
      <c r="H182" s="208"/>
      <c r="I182" s="208"/>
      <c r="J182" s="208"/>
      <c r="K182" s="208"/>
      <c r="L182" s="208"/>
      <c r="M182" s="208"/>
      <c r="N182" s="208"/>
      <c r="O182" s="208"/>
      <c r="P182" s="208"/>
      <c r="Q182" s="208"/>
      <c r="R182" s="208"/>
      <c r="S182" s="208"/>
      <c r="T182" s="208"/>
      <c r="U182" s="208"/>
      <c r="V182" s="208"/>
      <c r="W182" s="208"/>
      <c r="X182" s="208"/>
      <c r="Y182" s="208"/>
      <c r="Z182" s="208"/>
      <c r="AA182" s="208"/>
      <c r="AB182" s="208"/>
      <c r="AC182" s="208"/>
      <c r="AD182" s="208"/>
      <c r="AE182" s="208"/>
      <c r="AF182" s="208"/>
      <c r="AG182" s="208"/>
      <c r="AH182" s="208"/>
      <c r="AI182" s="208"/>
      <c r="AJ182" s="208"/>
      <c r="AK182" s="208"/>
      <c r="AL182" s="208"/>
      <c r="AM182" s="208"/>
      <c r="AN182" s="208"/>
      <c r="AO182" s="208"/>
      <c r="AP182" s="208"/>
      <c r="AQ182" s="208"/>
      <c r="AR182" s="208"/>
      <c r="AS182" s="208"/>
      <c r="AT182" s="208"/>
      <c r="AU182" s="208"/>
    </row>
    <row r="183">
      <c r="A183" s="208"/>
      <c r="B183" s="208"/>
      <c r="C183" s="208"/>
      <c r="D183" s="225"/>
      <c r="E183" s="208"/>
      <c r="F183" s="208"/>
      <c r="G183" s="208"/>
      <c r="H183" s="208"/>
      <c r="I183" s="208"/>
      <c r="J183" s="208"/>
      <c r="K183" s="208"/>
      <c r="L183" s="208"/>
      <c r="M183" s="208"/>
      <c r="N183" s="208"/>
      <c r="O183" s="208"/>
      <c r="P183" s="208"/>
      <c r="Q183" s="208"/>
      <c r="R183" s="208"/>
      <c r="S183" s="208"/>
      <c r="T183" s="208"/>
      <c r="U183" s="208"/>
      <c r="V183" s="208"/>
      <c r="W183" s="208"/>
      <c r="X183" s="208"/>
      <c r="Y183" s="208"/>
      <c r="Z183" s="208"/>
      <c r="AA183" s="208"/>
      <c r="AB183" s="208"/>
      <c r="AC183" s="208"/>
      <c r="AD183" s="208"/>
      <c r="AE183" s="208"/>
      <c r="AF183" s="208"/>
      <c r="AG183" s="208"/>
      <c r="AH183" s="208"/>
      <c r="AI183" s="208"/>
      <c r="AJ183" s="208"/>
      <c r="AK183" s="208"/>
      <c r="AL183" s="208"/>
      <c r="AM183" s="208"/>
      <c r="AN183" s="208"/>
      <c r="AO183" s="208"/>
      <c r="AP183" s="208"/>
      <c r="AQ183" s="208"/>
      <c r="AR183" s="208"/>
      <c r="AS183" s="208"/>
      <c r="AT183" s="208"/>
      <c r="AU183" s="208"/>
    </row>
    <row r="184">
      <c r="A184" s="208"/>
      <c r="B184" s="208"/>
      <c r="C184" s="208"/>
      <c r="D184" s="225"/>
      <c r="E184" s="208"/>
      <c r="F184" s="208"/>
      <c r="G184" s="208"/>
      <c r="H184" s="208"/>
      <c r="I184" s="208"/>
      <c r="J184" s="208"/>
      <c r="K184" s="208"/>
      <c r="L184" s="208"/>
      <c r="M184" s="208"/>
      <c r="N184" s="208"/>
      <c r="O184" s="208"/>
      <c r="P184" s="208"/>
      <c r="Q184" s="208"/>
      <c r="R184" s="208"/>
      <c r="S184" s="208"/>
      <c r="T184" s="208"/>
      <c r="U184" s="208"/>
      <c r="V184" s="208"/>
      <c r="W184" s="208"/>
      <c r="X184" s="208"/>
      <c r="Y184" s="208"/>
      <c r="Z184" s="208"/>
      <c r="AA184" s="208"/>
      <c r="AB184" s="208"/>
      <c r="AC184" s="208"/>
      <c r="AD184" s="208"/>
      <c r="AE184" s="208"/>
      <c r="AF184" s="208"/>
      <c r="AG184" s="208"/>
      <c r="AH184" s="208"/>
      <c r="AI184" s="208"/>
      <c r="AJ184" s="208"/>
      <c r="AK184" s="208"/>
      <c r="AL184" s="208"/>
      <c r="AM184" s="208"/>
      <c r="AN184" s="208"/>
      <c r="AO184" s="208"/>
      <c r="AP184" s="208"/>
      <c r="AQ184" s="208"/>
      <c r="AR184" s="208"/>
      <c r="AS184" s="208"/>
      <c r="AT184" s="208"/>
      <c r="AU184" s="208"/>
    </row>
    <row r="185">
      <c r="A185" s="208"/>
      <c r="B185" s="208"/>
      <c r="C185" s="208"/>
      <c r="D185" s="225"/>
      <c r="E185" s="208"/>
      <c r="F185" s="208"/>
      <c r="G185" s="208"/>
      <c r="H185" s="208"/>
      <c r="I185" s="208"/>
      <c r="J185" s="208"/>
      <c r="K185" s="208"/>
      <c r="L185" s="208"/>
      <c r="M185" s="208"/>
      <c r="N185" s="208"/>
      <c r="O185" s="208"/>
      <c r="P185" s="208"/>
      <c r="Q185" s="208"/>
      <c r="R185" s="208"/>
      <c r="S185" s="208"/>
      <c r="T185" s="208"/>
      <c r="U185" s="208"/>
      <c r="V185" s="208"/>
      <c r="W185" s="208"/>
      <c r="X185" s="208"/>
      <c r="Y185" s="208"/>
      <c r="Z185" s="208"/>
      <c r="AA185" s="208"/>
      <c r="AB185" s="208"/>
      <c r="AC185" s="208"/>
      <c r="AD185" s="208"/>
      <c r="AE185" s="208"/>
      <c r="AF185" s="208"/>
      <c r="AG185" s="208"/>
      <c r="AH185" s="208"/>
      <c r="AI185" s="208"/>
      <c r="AJ185" s="208"/>
      <c r="AK185" s="208"/>
      <c r="AL185" s="208"/>
      <c r="AM185" s="208"/>
      <c r="AN185" s="208"/>
      <c r="AO185" s="208"/>
      <c r="AP185" s="208"/>
      <c r="AQ185" s="208"/>
      <c r="AR185" s="208"/>
      <c r="AS185" s="208"/>
      <c r="AT185" s="208"/>
      <c r="AU185" s="208"/>
    </row>
    <row r="186">
      <c r="A186" s="208"/>
      <c r="B186" s="208"/>
      <c r="C186" s="208"/>
      <c r="D186" s="225"/>
      <c r="E186" s="208"/>
      <c r="F186" s="208"/>
      <c r="G186" s="208"/>
      <c r="H186" s="208"/>
      <c r="I186" s="208"/>
      <c r="J186" s="208"/>
      <c r="K186" s="208"/>
      <c r="L186" s="208"/>
      <c r="M186" s="208"/>
      <c r="N186" s="208"/>
      <c r="O186" s="208"/>
      <c r="P186" s="208"/>
      <c r="Q186" s="208"/>
      <c r="R186" s="208"/>
      <c r="S186" s="208"/>
      <c r="T186" s="208"/>
      <c r="U186" s="208"/>
      <c r="V186" s="208"/>
      <c r="W186" s="208"/>
      <c r="X186" s="208"/>
      <c r="Y186" s="208"/>
      <c r="Z186" s="208"/>
      <c r="AA186" s="208"/>
      <c r="AB186" s="208"/>
      <c r="AC186" s="208"/>
      <c r="AD186" s="208"/>
      <c r="AE186" s="208"/>
      <c r="AF186" s="208"/>
      <c r="AG186" s="208"/>
      <c r="AH186" s="208"/>
      <c r="AI186" s="208"/>
      <c r="AJ186" s="208"/>
      <c r="AK186" s="208"/>
      <c r="AL186" s="208"/>
      <c r="AM186" s="208"/>
      <c r="AN186" s="208"/>
      <c r="AO186" s="208"/>
      <c r="AP186" s="208"/>
      <c r="AQ186" s="208"/>
      <c r="AR186" s="208"/>
      <c r="AS186" s="208"/>
      <c r="AT186" s="208"/>
      <c r="AU186" s="208"/>
    </row>
    <row r="187">
      <c r="A187" s="208"/>
      <c r="B187" s="208"/>
      <c r="C187" s="208"/>
      <c r="D187" s="225"/>
      <c r="E187" s="208"/>
      <c r="F187" s="208"/>
      <c r="G187" s="208"/>
      <c r="H187" s="208"/>
      <c r="I187" s="208"/>
      <c r="J187" s="208"/>
      <c r="K187" s="208"/>
      <c r="L187" s="208"/>
      <c r="M187" s="208"/>
      <c r="N187" s="208"/>
      <c r="O187" s="208"/>
      <c r="P187" s="208"/>
      <c r="Q187" s="208"/>
      <c r="R187" s="208"/>
      <c r="S187" s="208"/>
      <c r="T187" s="208"/>
      <c r="U187" s="208"/>
      <c r="V187" s="208"/>
      <c r="W187" s="208"/>
      <c r="X187" s="208"/>
      <c r="Y187" s="208"/>
      <c r="Z187" s="208"/>
      <c r="AA187" s="208"/>
      <c r="AB187" s="208"/>
      <c r="AC187" s="208"/>
      <c r="AD187" s="208"/>
      <c r="AE187" s="208"/>
      <c r="AF187" s="208"/>
      <c r="AG187" s="208"/>
      <c r="AH187" s="208"/>
      <c r="AI187" s="208"/>
      <c r="AJ187" s="208"/>
      <c r="AK187" s="208"/>
      <c r="AL187" s="208"/>
      <c r="AM187" s="208"/>
      <c r="AN187" s="208"/>
      <c r="AO187" s="208"/>
      <c r="AP187" s="208"/>
      <c r="AQ187" s="208"/>
      <c r="AR187" s="208"/>
      <c r="AS187" s="208"/>
      <c r="AT187" s="208"/>
      <c r="AU187" s="208"/>
    </row>
    <row r="188">
      <c r="A188" s="208"/>
      <c r="B188" s="208"/>
      <c r="C188" s="208"/>
      <c r="D188" s="225"/>
      <c r="E188" s="208"/>
      <c r="F188" s="208"/>
      <c r="G188" s="208"/>
      <c r="H188" s="208"/>
      <c r="I188" s="208"/>
      <c r="J188" s="208"/>
      <c r="K188" s="208"/>
      <c r="L188" s="208"/>
      <c r="M188" s="208"/>
      <c r="N188" s="208"/>
      <c r="O188" s="208"/>
      <c r="P188" s="208"/>
      <c r="Q188" s="208"/>
      <c r="R188" s="208"/>
      <c r="S188" s="208"/>
      <c r="T188" s="208"/>
      <c r="U188" s="208"/>
      <c r="V188" s="208"/>
      <c r="W188" s="208"/>
      <c r="X188" s="208"/>
      <c r="Y188" s="208"/>
      <c r="Z188" s="208"/>
      <c r="AA188" s="208"/>
      <c r="AB188" s="208"/>
      <c r="AC188" s="208"/>
      <c r="AD188" s="208"/>
      <c r="AE188" s="208"/>
      <c r="AF188" s="208"/>
      <c r="AG188" s="208"/>
      <c r="AH188" s="208"/>
      <c r="AI188" s="208"/>
      <c r="AJ188" s="208"/>
      <c r="AK188" s="208"/>
      <c r="AL188" s="208"/>
      <c r="AM188" s="208"/>
      <c r="AN188" s="208"/>
      <c r="AO188" s="208"/>
      <c r="AP188" s="208"/>
      <c r="AQ188" s="208"/>
      <c r="AR188" s="208"/>
      <c r="AS188" s="208"/>
      <c r="AT188" s="208"/>
      <c r="AU188" s="208"/>
    </row>
    <row r="189">
      <c r="A189" s="208"/>
      <c r="B189" s="208"/>
      <c r="C189" s="208"/>
      <c r="D189" s="225"/>
      <c r="E189" s="208"/>
      <c r="F189" s="208"/>
      <c r="G189" s="208"/>
      <c r="H189" s="208"/>
      <c r="I189" s="208"/>
      <c r="J189" s="208"/>
      <c r="K189" s="208"/>
      <c r="L189" s="208"/>
      <c r="M189" s="208"/>
      <c r="N189" s="208"/>
      <c r="O189" s="208"/>
      <c r="P189" s="208"/>
      <c r="Q189" s="208"/>
      <c r="R189" s="208"/>
      <c r="S189" s="208"/>
      <c r="T189" s="208"/>
      <c r="U189" s="208"/>
      <c r="V189" s="208"/>
      <c r="W189" s="208"/>
      <c r="X189" s="208"/>
      <c r="Y189" s="208"/>
      <c r="Z189" s="208"/>
      <c r="AA189" s="208"/>
      <c r="AB189" s="208"/>
      <c r="AC189" s="208"/>
      <c r="AD189" s="208"/>
      <c r="AE189" s="208"/>
      <c r="AF189" s="208"/>
      <c r="AG189" s="208"/>
      <c r="AH189" s="208"/>
      <c r="AI189" s="208"/>
      <c r="AJ189" s="208"/>
      <c r="AK189" s="208"/>
      <c r="AL189" s="208"/>
      <c r="AM189" s="208"/>
      <c r="AN189" s="208"/>
      <c r="AO189" s="208"/>
      <c r="AP189" s="208"/>
      <c r="AQ189" s="208"/>
      <c r="AR189" s="208"/>
      <c r="AS189" s="208"/>
      <c r="AT189" s="208"/>
      <c r="AU189" s="208"/>
    </row>
    <row r="190">
      <c r="A190" s="208"/>
      <c r="B190" s="208"/>
      <c r="C190" s="208"/>
      <c r="D190" s="225"/>
      <c r="E190" s="208"/>
      <c r="F190" s="208"/>
      <c r="G190" s="208"/>
      <c r="H190" s="208"/>
      <c r="I190" s="208"/>
      <c r="J190" s="208"/>
      <c r="K190" s="208"/>
      <c r="L190" s="208"/>
      <c r="M190" s="208"/>
      <c r="N190" s="208"/>
      <c r="O190" s="208"/>
      <c r="P190" s="208"/>
      <c r="Q190" s="208"/>
      <c r="R190" s="208"/>
      <c r="S190" s="208"/>
      <c r="T190" s="208"/>
      <c r="U190" s="208"/>
      <c r="V190" s="208"/>
      <c r="W190" s="208"/>
      <c r="X190" s="208"/>
      <c r="Y190" s="208"/>
      <c r="Z190" s="208"/>
      <c r="AA190" s="208"/>
      <c r="AB190" s="208"/>
      <c r="AC190" s="208"/>
      <c r="AD190" s="208"/>
      <c r="AE190" s="208"/>
      <c r="AF190" s="208"/>
      <c r="AG190" s="208"/>
      <c r="AH190" s="208"/>
      <c r="AI190" s="208"/>
      <c r="AJ190" s="208"/>
      <c r="AK190" s="208"/>
      <c r="AL190" s="208"/>
      <c r="AM190" s="208"/>
      <c r="AN190" s="208"/>
      <c r="AO190" s="208"/>
      <c r="AP190" s="208"/>
      <c r="AQ190" s="208"/>
      <c r="AR190" s="208"/>
      <c r="AS190" s="208"/>
      <c r="AT190" s="208"/>
      <c r="AU190" s="208"/>
    </row>
    <row r="191">
      <c r="A191" s="208"/>
      <c r="B191" s="208"/>
      <c r="C191" s="208"/>
      <c r="D191" s="225"/>
      <c r="E191" s="208"/>
      <c r="F191" s="208"/>
      <c r="G191" s="208"/>
      <c r="H191" s="208"/>
      <c r="I191" s="208"/>
      <c r="J191" s="208"/>
      <c r="K191" s="208"/>
      <c r="L191" s="208"/>
      <c r="M191" s="208"/>
      <c r="N191" s="208"/>
      <c r="O191" s="208"/>
      <c r="P191" s="208"/>
      <c r="Q191" s="208"/>
      <c r="R191" s="208"/>
      <c r="S191" s="208"/>
      <c r="T191" s="208"/>
      <c r="U191" s="208"/>
      <c r="V191" s="208"/>
      <c r="W191" s="208"/>
      <c r="X191" s="208"/>
      <c r="Y191" s="208"/>
      <c r="Z191" s="208"/>
      <c r="AA191" s="208"/>
      <c r="AB191" s="208"/>
      <c r="AC191" s="208"/>
      <c r="AD191" s="208"/>
      <c r="AE191" s="208"/>
      <c r="AF191" s="208"/>
      <c r="AG191" s="208"/>
      <c r="AH191" s="208"/>
      <c r="AI191" s="208"/>
      <c r="AJ191" s="208"/>
      <c r="AK191" s="208"/>
      <c r="AL191" s="208"/>
      <c r="AM191" s="208"/>
      <c r="AN191" s="208"/>
      <c r="AO191" s="208"/>
      <c r="AP191" s="208"/>
      <c r="AQ191" s="208"/>
      <c r="AR191" s="208"/>
      <c r="AS191" s="208"/>
      <c r="AT191" s="208"/>
      <c r="AU191" s="208"/>
    </row>
    <row r="192">
      <c r="A192" s="208"/>
      <c r="B192" s="208"/>
      <c r="C192" s="208"/>
      <c r="D192" s="225"/>
      <c r="E192" s="208"/>
      <c r="F192" s="208"/>
      <c r="G192" s="208"/>
      <c r="H192" s="208"/>
      <c r="I192" s="208"/>
      <c r="J192" s="208"/>
      <c r="K192" s="208"/>
      <c r="L192" s="208"/>
      <c r="M192" s="208"/>
      <c r="N192" s="208"/>
      <c r="O192" s="208"/>
      <c r="P192" s="208"/>
      <c r="Q192" s="208"/>
      <c r="R192" s="208"/>
      <c r="S192" s="208"/>
      <c r="T192" s="208"/>
      <c r="U192" s="208"/>
      <c r="V192" s="208"/>
      <c r="W192" s="208"/>
      <c r="X192" s="208"/>
      <c r="Y192" s="208"/>
      <c r="Z192" s="208"/>
      <c r="AA192" s="208"/>
      <c r="AB192" s="208"/>
      <c r="AC192" s="208"/>
      <c r="AD192" s="208"/>
      <c r="AE192" s="208"/>
      <c r="AF192" s="208"/>
      <c r="AG192" s="208"/>
      <c r="AH192" s="208"/>
      <c r="AI192" s="208"/>
      <c r="AJ192" s="208"/>
      <c r="AK192" s="208"/>
      <c r="AL192" s="208"/>
      <c r="AM192" s="208"/>
      <c r="AN192" s="208"/>
      <c r="AO192" s="208"/>
      <c r="AP192" s="208"/>
      <c r="AQ192" s="208"/>
      <c r="AR192" s="208"/>
      <c r="AS192" s="208"/>
      <c r="AT192" s="208"/>
      <c r="AU192" s="208"/>
    </row>
    <row r="193">
      <c r="A193" s="208"/>
      <c r="B193" s="208"/>
      <c r="C193" s="208"/>
      <c r="D193" s="225"/>
      <c r="E193" s="208"/>
      <c r="F193" s="208"/>
      <c r="G193" s="208"/>
      <c r="H193" s="208"/>
      <c r="I193" s="208"/>
      <c r="J193" s="208"/>
      <c r="K193" s="208"/>
      <c r="L193" s="208"/>
      <c r="M193" s="208"/>
      <c r="N193" s="208"/>
      <c r="O193" s="208"/>
      <c r="P193" s="208"/>
      <c r="Q193" s="208"/>
      <c r="R193" s="208"/>
      <c r="S193" s="208"/>
      <c r="T193" s="208"/>
      <c r="U193" s="208"/>
      <c r="V193" s="208"/>
      <c r="W193" s="208"/>
      <c r="X193" s="208"/>
      <c r="Y193" s="208"/>
      <c r="Z193" s="208"/>
      <c r="AA193" s="208"/>
      <c r="AB193" s="208"/>
      <c r="AC193" s="208"/>
      <c r="AD193" s="208"/>
      <c r="AE193" s="208"/>
      <c r="AF193" s="208"/>
      <c r="AG193" s="208"/>
      <c r="AH193" s="208"/>
      <c r="AI193" s="208"/>
      <c r="AJ193" s="208"/>
      <c r="AK193" s="208"/>
      <c r="AL193" s="208"/>
      <c r="AM193" s="208"/>
      <c r="AN193" s="208"/>
      <c r="AO193" s="208"/>
      <c r="AP193" s="208"/>
      <c r="AQ193" s="208"/>
      <c r="AR193" s="208"/>
      <c r="AS193" s="208"/>
      <c r="AT193" s="208"/>
      <c r="AU193" s="208"/>
    </row>
    <row r="194">
      <c r="A194" s="208"/>
      <c r="B194" s="208"/>
      <c r="C194" s="208"/>
      <c r="D194" s="225"/>
      <c r="E194" s="208"/>
      <c r="F194" s="208"/>
      <c r="G194" s="208"/>
      <c r="H194" s="208"/>
      <c r="I194" s="208"/>
      <c r="J194" s="208"/>
      <c r="K194" s="208"/>
      <c r="L194" s="208"/>
      <c r="M194" s="208"/>
      <c r="N194" s="208"/>
      <c r="O194" s="208"/>
      <c r="P194" s="208"/>
      <c r="Q194" s="208"/>
      <c r="R194" s="208"/>
      <c r="S194" s="208"/>
      <c r="T194" s="208"/>
      <c r="U194" s="208"/>
      <c r="V194" s="208"/>
      <c r="W194" s="208"/>
      <c r="X194" s="208"/>
      <c r="Y194" s="208"/>
      <c r="Z194" s="208"/>
      <c r="AA194" s="208"/>
      <c r="AB194" s="208"/>
      <c r="AC194" s="208"/>
      <c r="AD194" s="208"/>
      <c r="AE194" s="208"/>
      <c r="AF194" s="208"/>
      <c r="AG194" s="208"/>
      <c r="AH194" s="208"/>
      <c r="AI194" s="208"/>
      <c r="AJ194" s="208"/>
      <c r="AK194" s="208"/>
      <c r="AL194" s="208"/>
      <c r="AM194" s="208"/>
      <c r="AN194" s="208"/>
      <c r="AO194" s="208"/>
      <c r="AP194" s="208"/>
      <c r="AQ194" s="208"/>
      <c r="AR194" s="208"/>
      <c r="AS194" s="208"/>
      <c r="AT194" s="208"/>
      <c r="AU194" s="208"/>
    </row>
    <row r="195">
      <c r="A195" s="208"/>
      <c r="B195" s="208"/>
      <c r="C195" s="208"/>
      <c r="D195" s="225"/>
      <c r="E195" s="208"/>
      <c r="F195" s="208"/>
      <c r="G195" s="208"/>
      <c r="H195" s="208"/>
      <c r="I195" s="208"/>
      <c r="J195" s="208"/>
      <c r="K195" s="208"/>
      <c r="L195" s="208"/>
      <c r="M195" s="208"/>
      <c r="N195" s="208"/>
      <c r="O195" s="208"/>
      <c r="P195" s="208"/>
      <c r="Q195" s="208"/>
      <c r="R195" s="208"/>
      <c r="S195" s="208"/>
      <c r="T195" s="208"/>
      <c r="U195" s="208"/>
      <c r="V195" s="208"/>
      <c r="W195" s="208"/>
      <c r="X195" s="208"/>
      <c r="Y195" s="208"/>
      <c r="Z195" s="208"/>
      <c r="AA195" s="208"/>
      <c r="AB195" s="208"/>
      <c r="AC195" s="208"/>
      <c r="AD195" s="208"/>
      <c r="AE195" s="208"/>
      <c r="AF195" s="208"/>
      <c r="AG195" s="208"/>
      <c r="AH195" s="208"/>
      <c r="AI195" s="208"/>
      <c r="AJ195" s="208"/>
      <c r="AK195" s="208"/>
      <c r="AL195" s="208"/>
      <c r="AM195" s="208"/>
      <c r="AN195" s="208"/>
      <c r="AO195" s="208"/>
      <c r="AP195" s="208"/>
      <c r="AQ195" s="208"/>
      <c r="AR195" s="208"/>
      <c r="AS195" s="208"/>
      <c r="AT195" s="208"/>
      <c r="AU195" s="208"/>
    </row>
    <row r="196">
      <c r="A196" s="208"/>
      <c r="B196" s="208"/>
      <c r="C196" s="208"/>
      <c r="D196" s="225"/>
      <c r="E196" s="208"/>
      <c r="F196" s="208"/>
      <c r="G196" s="208"/>
      <c r="H196" s="208"/>
      <c r="I196" s="208"/>
      <c r="J196" s="208"/>
      <c r="K196" s="208"/>
      <c r="L196" s="208"/>
      <c r="M196" s="208"/>
      <c r="N196" s="208"/>
      <c r="O196" s="208"/>
      <c r="P196" s="208"/>
      <c r="Q196" s="208"/>
      <c r="R196" s="208"/>
      <c r="S196" s="208"/>
      <c r="T196" s="208"/>
      <c r="U196" s="208"/>
      <c r="V196" s="208"/>
      <c r="W196" s="208"/>
      <c r="X196" s="208"/>
      <c r="Y196" s="208"/>
      <c r="Z196" s="208"/>
      <c r="AA196" s="208"/>
      <c r="AB196" s="208"/>
      <c r="AC196" s="208"/>
      <c r="AD196" s="208"/>
      <c r="AE196" s="208"/>
      <c r="AF196" s="208"/>
      <c r="AG196" s="208"/>
      <c r="AH196" s="208"/>
      <c r="AI196" s="208"/>
      <c r="AJ196" s="208"/>
      <c r="AK196" s="208"/>
      <c r="AL196" s="208"/>
      <c r="AM196" s="208"/>
      <c r="AN196" s="208"/>
      <c r="AO196" s="208"/>
      <c r="AP196" s="208"/>
      <c r="AQ196" s="208"/>
      <c r="AR196" s="208"/>
      <c r="AS196" s="208"/>
      <c r="AT196" s="208"/>
      <c r="AU196" s="208"/>
    </row>
    <row r="197">
      <c r="A197" s="208"/>
      <c r="B197" s="208"/>
      <c r="C197" s="208"/>
      <c r="D197" s="225"/>
      <c r="E197" s="208"/>
      <c r="F197" s="208"/>
      <c r="G197" s="208"/>
      <c r="H197" s="208"/>
      <c r="I197" s="208"/>
      <c r="J197" s="208"/>
      <c r="K197" s="208"/>
      <c r="L197" s="208"/>
      <c r="M197" s="208"/>
      <c r="N197" s="208"/>
      <c r="O197" s="208"/>
      <c r="P197" s="208"/>
      <c r="Q197" s="208"/>
      <c r="R197" s="208"/>
      <c r="S197" s="208"/>
      <c r="T197" s="208"/>
      <c r="U197" s="208"/>
      <c r="V197" s="208"/>
      <c r="W197" s="208"/>
      <c r="X197" s="208"/>
      <c r="Y197" s="208"/>
      <c r="Z197" s="208"/>
      <c r="AA197" s="208"/>
      <c r="AB197" s="208"/>
      <c r="AC197" s="208"/>
      <c r="AD197" s="208"/>
      <c r="AE197" s="208"/>
      <c r="AF197" s="208"/>
      <c r="AG197" s="208"/>
      <c r="AH197" s="208"/>
      <c r="AI197" s="208"/>
      <c r="AJ197" s="208"/>
      <c r="AK197" s="208"/>
      <c r="AL197" s="208"/>
      <c r="AM197" s="208"/>
      <c r="AN197" s="208"/>
      <c r="AO197" s="208"/>
      <c r="AP197" s="208"/>
      <c r="AQ197" s="208"/>
      <c r="AR197" s="208"/>
      <c r="AS197" s="208"/>
      <c r="AT197" s="208"/>
      <c r="AU197" s="208"/>
    </row>
    <row r="198">
      <c r="A198" s="208"/>
      <c r="B198" s="208"/>
      <c r="C198" s="208"/>
      <c r="D198" s="225"/>
      <c r="E198" s="208"/>
      <c r="F198" s="208"/>
      <c r="G198" s="208"/>
      <c r="H198" s="208"/>
      <c r="I198" s="208"/>
      <c r="J198" s="208"/>
      <c r="K198" s="208"/>
      <c r="L198" s="208"/>
      <c r="M198" s="208"/>
      <c r="N198" s="208"/>
      <c r="O198" s="208"/>
      <c r="P198" s="208"/>
      <c r="Q198" s="208"/>
      <c r="R198" s="208"/>
      <c r="S198" s="208"/>
      <c r="T198" s="208"/>
      <c r="U198" s="208"/>
      <c r="V198" s="208"/>
      <c r="W198" s="208"/>
      <c r="X198" s="208"/>
      <c r="Y198" s="208"/>
      <c r="Z198" s="208"/>
      <c r="AA198" s="208"/>
      <c r="AB198" s="208"/>
      <c r="AC198" s="208"/>
      <c r="AD198" s="208"/>
      <c r="AE198" s="208"/>
      <c r="AF198" s="208"/>
      <c r="AG198" s="208"/>
      <c r="AH198" s="208"/>
      <c r="AI198" s="208"/>
      <c r="AJ198" s="208"/>
      <c r="AK198" s="208"/>
      <c r="AL198" s="208"/>
      <c r="AM198" s="208"/>
      <c r="AN198" s="208"/>
      <c r="AO198" s="208"/>
      <c r="AP198" s="208"/>
      <c r="AQ198" s="208"/>
      <c r="AR198" s="208"/>
      <c r="AS198" s="208"/>
      <c r="AT198" s="208"/>
      <c r="AU198" s="208"/>
    </row>
    <row r="199">
      <c r="A199" s="208"/>
      <c r="B199" s="208"/>
      <c r="C199" s="208"/>
      <c r="D199" s="225"/>
      <c r="E199" s="208"/>
      <c r="F199" s="208"/>
      <c r="G199" s="208"/>
      <c r="H199" s="208"/>
      <c r="I199" s="208"/>
      <c r="J199" s="208"/>
      <c r="K199" s="208"/>
      <c r="L199" s="208"/>
      <c r="M199" s="208"/>
      <c r="N199" s="208"/>
      <c r="O199" s="208"/>
      <c r="P199" s="208"/>
      <c r="Q199" s="208"/>
      <c r="R199" s="208"/>
      <c r="S199" s="208"/>
      <c r="T199" s="208"/>
      <c r="U199" s="208"/>
      <c r="V199" s="208"/>
      <c r="W199" s="208"/>
      <c r="X199" s="208"/>
      <c r="Y199" s="208"/>
      <c r="Z199" s="208"/>
      <c r="AA199" s="208"/>
      <c r="AB199" s="208"/>
      <c r="AC199" s="208"/>
      <c r="AD199" s="208"/>
      <c r="AE199" s="208"/>
      <c r="AF199" s="208"/>
      <c r="AG199" s="208"/>
      <c r="AH199" s="208"/>
      <c r="AI199" s="208"/>
      <c r="AJ199" s="208"/>
      <c r="AK199" s="208"/>
      <c r="AL199" s="208"/>
      <c r="AM199" s="208"/>
      <c r="AN199" s="208"/>
      <c r="AO199" s="208"/>
      <c r="AP199" s="208"/>
      <c r="AQ199" s="208"/>
      <c r="AR199" s="208"/>
      <c r="AS199" s="208"/>
      <c r="AT199" s="208"/>
      <c r="AU199" s="208"/>
    </row>
    <row r="200">
      <c r="A200" s="208"/>
      <c r="B200" s="208"/>
      <c r="C200" s="208"/>
      <c r="D200" s="225"/>
      <c r="E200" s="208"/>
      <c r="F200" s="208"/>
      <c r="G200" s="208"/>
      <c r="H200" s="208"/>
      <c r="I200" s="208"/>
      <c r="J200" s="208"/>
      <c r="K200" s="208"/>
      <c r="L200" s="208"/>
      <c r="M200" s="208"/>
      <c r="N200" s="208"/>
      <c r="O200" s="208"/>
      <c r="P200" s="208"/>
      <c r="Q200" s="208"/>
      <c r="R200" s="208"/>
      <c r="S200" s="208"/>
      <c r="T200" s="208"/>
      <c r="U200" s="208"/>
      <c r="V200" s="208"/>
      <c r="W200" s="208"/>
      <c r="X200" s="208"/>
      <c r="Y200" s="208"/>
      <c r="Z200" s="208"/>
      <c r="AA200" s="208"/>
      <c r="AB200" s="208"/>
      <c r="AC200" s="208"/>
      <c r="AD200" s="208"/>
      <c r="AE200" s="208"/>
      <c r="AF200" s="208"/>
      <c r="AG200" s="208"/>
      <c r="AH200" s="208"/>
      <c r="AI200" s="208"/>
      <c r="AJ200" s="208"/>
      <c r="AK200" s="208"/>
      <c r="AL200" s="208"/>
      <c r="AM200" s="208"/>
      <c r="AN200" s="208"/>
      <c r="AO200" s="208"/>
      <c r="AP200" s="208"/>
      <c r="AQ200" s="208"/>
      <c r="AR200" s="208"/>
      <c r="AS200" s="208"/>
      <c r="AT200" s="208"/>
      <c r="AU200" s="208"/>
    </row>
    <row r="201">
      <c r="A201" s="208"/>
      <c r="B201" s="208"/>
      <c r="C201" s="208"/>
      <c r="D201" s="225"/>
      <c r="E201" s="208"/>
      <c r="F201" s="208"/>
      <c r="G201" s="208"/>
      <c r="H201" s="208"/>
      <c r="I201" s="208"/>
      <c r="J201" s="208"/>
      <c r="K201" s="208"/>
      <c r="L201" s="208"/>
      <c r="M201" s="208"/>
      <c r="N201" s="208"/>
      <c r="O201" s="208"/>
      <c r="P201" s="208"/>
      <c r="Q201" s="208"/>
      <c r="R201" s="208"/>
      <c r="S201" s="208"/>
      <c r="T201" s="208"/>
      <c r="U201" s="208"/>
      <c r="V201" s="208"/>
      <c r="W201" s="208"/>
      <c r="X201" s="208"/>
      <c r="Y201" s="208"/>
      <c r="Z201" s="208"/>
      <c r="AA201" s="208"/>
      <c r="AB201" s="208"/>
      <c r="AC201" s="208"/>
      <c r="AD201" s="208"/>
      <c r="AE201" s="208"/>
      <c r="AF201" s="208"/>
      <c r="AG201" s="208"/>
      <c r="AH201" s="208"/>
      <c r="AI201" s="208"/>
      <c r="AJ201" s="208"/>
      <c r="AK201" s="208"/>
      <c r="AL201" s="208"/>
      <c r="AM201" s="208"/>
      <c r="AN201" s="208"/>
      <c r="AO201" s="208"/>
      <c r="AP201" s="208"/>
      <c r="AQ201" s="208"/>
      <c r="AR201" s="208"/>
      <c r="AS201" s="208"/>
      <c r="AT201" s="208"/>
      <c r="AU201" s="208"/>
    </row>
    <row r="202">
      <c r="A202" s="208"/>
      <c r="B202" s="208"/>
      <c r="C202" s="208"/>
      <c r="D202" s="225"/>
      <c r="E202" s="208"/>
      <c r="F202" s="208"/>
      <c r="G202" s="208"/>
      <c r="H202" s="208"/>
      <c r="I202" s="208"/>
      <c r="J202" s="208"/>
      <c r="K202" s="208"/>
      <c r="L202" s="208"/>
      <c r="M202" s="208"/>
      <c r="N202" s="208"/>
      <c r="O202" s="208"/>
      <c r="P202" s="208"/>
      <c r="Q202" s="208"/>
      <c r="R202" s="208"/>
      <c r="S202" s="208"/>
      <c r="T202" s="208"/>
      <c r="U202" s="208"/>
      <c r="V202" s="208"/>
      <c r="W202" s="208"/>
      <c r="X202" s="208"/>
      <c r="Y202" s="208"/>
      <c r="Z202" s="208"/>
      <c r="AA202" s="208"/>
      <c r="AB202" s="208"/>
      <c r="AC202" s="208"/>
      <c r="AD202" s="208"/>
      <c r="AE202" s="208"/>
      <c r="AF202" s="208"/>
      <c r="AG202" s="208"/>
      <c r="AH202" s="208"/>
      <c r="AI202" s="208"/>
      <c r="AJ202" s="208"/>
      <c r="AK202" s="208"/>
      <c r="AL202" s="208"/>
      <c r="AM202" s="208"/>
      <c r="AN202" s="208"/>
      <c r="AO202" s="208"/>
      <c r="AP202" s="208"/>
      <c r="AQ202" s="208"/>
      <c r="AR202" s="208"/>
      <c r="AS202" s="208"/>
      <c r="AT202" s="208"/>
      <c r="AU202" s="208"/>
    </row>
    <row r="203">
      <c r="A203" s="208"/>
      <c r="B203" s="208"/>
      <c r="C203" s="208"/>
      <c r="D203" s="225"/>
      <c r="E203" s="208"/>
      <c r="F203" s="208"/>
      <c r="G203" s="208"/>
      <c r="H203" s="208"/>
      <c r="I203" s="208"/>
      <c r="J203" s="208"/>
      <c r="K203" s="208"/>
      <c r="L203" s="208"/>
      <c r="M203" s="208"/>
      <c r="N203" s="208"/>
      <c r="O203" s="208"/>
      <c r="P203" s="208"/>
      <c r="Q203" s="208"/>
      <c r="R203" s="208"/>
      <c r="S203" s="208"/>
      <c r="T203" s="208"/>
      <c r="U203" s="208"/>
      <c r="V203" s="208"/>
      <c r="W203" s="208"/>
      <c r="X203" s="208"/>
      <c r="Y203" s="208"/>
      <c r="Z203" s="208"/>
      <c r="AA203" s="208"/>
      <c r="AB203" s="208"/>
      <c r="AC203" s="208"/>
      <c r="AD203" s="208"/>
      <c r="AE203" s="208"/>
      <c r="AF203" s="208"/>
      <c r="AG203" s="208"/>
      <c r="AH203" s="208"/>
      <c r="AI203" s="208"/>
      <c r="AJ203" s="208"/>
      <c r="AK203" s="208"/>
      <c r="AL203" s="208"/>
      <c r="AM203" s="208"/>
      <c r="AN203" s="208"/>
      <c r="AO203" s="208"/>
      <c r="AP203" s="208"/>
      <c r="AQ203" s="208"/>
      <c r="AR203" s="208"/>
      <c r="AS203" s="208"/>
      <c r="AT203" s="208"/>
      <c r="AU203" s="208"/>
    </row>
    <row r="204">
      <c r="A204" s="208"/>
      <c r="B204" s="208"/>
      <c r="C204" s="208"/>
      <c r="D204" s="225"/>
      <c r="E204" s="208"/>
      <c r="F204" s="208"/>
      <c r="G204" s="208"/>
      <c r="H204" s="208"/>
      <c r="I204" s="208"/>
      <c r="J204" s="208"/>
      <c r="K204" s="208"/>
      <c r="L204" s="208"/>
      <c r="M204" s="208"/>
      <c r="N204" s="208"/>
      <c r="O204" s="208"/>
      <c r="P204" s="208"/>
      <c r="Q204" s="208"/>
      <c r="R204" s="208"/>
      <c r="S204" s="208"/>
      <c r="T204" s="208"/>
      <c r="U204" s="208"/>
      <c r="V204" s="208"/>
      <c r="W204" s="208"/>
      <c r="X204" s="208"/>
      <c r="Y204" s="208"/>
      <c r="Z204" s="208"/>
      <c r="AA204" s="208"/>
      <c r="AB204" s="208"/>
      <c r="AC204" s="208"/>
      <c r="AD204" s="208"/>
      <c r="AE204" s="208"/>
      <c r="AF204" s="208"/>
      <c r="AG204" s="208"/>
      <c r="AH204" s="208"/>
      <c r="AI204" s="208"/>
      <c r="AJ204" s="208"/>
      <c r="AK204" s="208"/>
      <c r="AL204" s="208"/>
      <c r="AM204" s="208"/>
      <c r="AN204" s="208"/>
      <c r="AO204" s="208"/>
      <c r="AP204" s="208"/>
      <c r="AQ204" s="208"/>
      <c r="AR204" s="208"/>
      <c r="AS204" s="208"/>
      <c r="AT204" s="208"/>
      <c r="AU204" s="208"/>
    </row>
    <row r="205">
      <c r="A205" s="208"/>
      <c r="B205" s="208"/>
      <c r="C205" s="208"/>
      <c r="D205" s="225"/>
      <c r="E205" s="208"/>
      <c r="F205" s="208"/>
      <c r="G205" s="208"/>
      <c r="H205" s="208"/>
      <c r="I205" s="208"/>
      <c r="J205" s="208"/>
      <c r="K205" s="208"/>
      <c r="L205" s="208"/>
      <c r="M205" s="208"/>
      <c r="N205" s="208"/>
      <c r="O205" s="208"/>
      <c r="P205" s="208"/>
      <c r="Q205" s="208"/>
      <c r="R205" s="208"/>
      <c r="S205" s="208"/>
      <c r="T205" s="208"/>
      <c r="U205" s="208"/>
      <c r="V205" s="208"/>
      <c r="W205" s="208"/>
      <c r="X205" s="208"/>
      <c r="Y205" s="208"/>
      <c r="Z205" s="208"/>
      <c r="AA205" s="208"/>
      <c r="AB205" s="208"/>
      <c r="AC205" s="208"/>
      <c r="AD205" s="208"/>
      <c r="AE205" s="208"/>
      <c r="AF205" s="208"/>
      <c r="AG205" s="208"/>
      <c r="AH205" s="208"/>
      <c r="AI205" s="208"/>
      <c r="AJ205" s="208"/>
      <c r="AK205" s="208"/>
      <c r="AL205" s="208"/>
      <c r="AM205" s="208"/>
      <c r="AN205" s="208"/>
      <c r="AO205" s="208"/>
      <c r="AP205" s="208"/>
      <c r="AQ205" s="208"/>
      <c r="AR205" s="208"/>
      <c r="AS205" s="208"/>
      <c r="AT205" s="208"/>
      <c r="AU205" s="208"/>
    </row>
    <row r="206">
      <c r="A206" s="208"/>
      <c r="B206" s="208"/>
      <c r="C206" s="208"/>
      <c r="D206" s="225"/>
      <c r="E206" s="208"/>
      <c r="F206" s="208"/>
      <c r="G206" s="208"/>
      <c r="H206" s="208"/>
      <c r="I206" s="208"/>
      <c r="J206" s="208"/>
      <c r="K206" s="208"/>
      <c r="L206" s="208"/>
      <c r="M206" s="208"/>
      <c r="N206" s="208"/>
      <c r="O206" s="208"/>
      <c r="P206" s="208"/>
      <c r="Q206" s="208"/>
      <c r="R206" s="208"/>
      <c r="S206" s="208"/>
      <c r="T206" s="208"/>
      <c r="U206" s="208"/>
      <c r="V206" s="208"/>
      <c r="W206" s="208"/>
      <c r="X206" s="208"/>
      <c r="Y206" s="208"/>
      <c r="Z206" s="208"/>
      <c r="AA206" s="208"/>
      <c r="AB206" s="208"/>
      <c r="AC206" s="208"/>
      <c r="AD206" s="208"/>
      <c r="AE206" s="208"/>
      <c r="AF206" s="208"/>
      <c r="AG206" s="208"/>
      <c r="AH206" s="208"/>
      <c r="AI206" s="208"/>
      <c r="AJ206" s="208"/>
      <c r="AK206" s="208"/>
      <c r="AL206" s="208"/>
      <c r="AM206" s="208"/>
      <c r="AN206" s="208"/>
      <c r="AO206" s="208"/>
      <c r="AP206" s="208"/>
      <c r="AQ206" s="208"/>
      <c r="AR206" s="208"/>
      <c r="AS206" s="208"/>
      <c r="AT206" s="208"/>
      <c r="AU206" s="208"/>
    </row>
    <row r="207">
      <c r="A207" s="208"/>
      <c r="B207" s="208"/>
      <c r="C207" s="208"/>
      <c r="D207" s="225"/>
      <c r="E207" s="208"/>
      <c r="F207" s="208"/>
      <c r="G207" s="208"/>
      <c r="H207" s="208"/>
      <c r="I207" s="208"/>
      <c r="J207" s="208"/>
      <c r="K207" s="208"/>
      <c r="L207" s="208"/>
      <c r="M207" s="208"/>
      <c r="N207" s="208"/>
      <c r="O207" s="208"/>
      <c r="P207" s="208"/>
      <c r="Q207" s="208"/>
      <c r="R207" s="208"/>
      <c r="S207" s="208"/>
      <c r="T207" s="208"/>
      <c r="U207" s="208"/>
      <c r="V207" s="208"/>
      <c r="W207" s="208"/>
      <c r="X207" s="208"/>
      <c r="Y207" s="208"/>
      <c r="Z207" s="208"/>
      <c r="AA207" s="208"/>
      <c r="AB207" s="208"/>
      <c r="AC207" s="208"/>
      <c r="AD207" s="208"/>
      <c r="AE207" s="208"/>
      <c r="AF207" s="208"/>
      <c r="AG207" s="208"/>
      <c r="AH207" s="208"/>
      <c r="AI207" s="208"/>
      <c r="AJ207" s="208"/>
      <c r="AK207" s="208"/>
      <c r="AL207" s="208"/>
      <c r="AM207" s="208"/>
      <c r="AN207" s="208"/>
      <c r="AO207" s="208"/>
      <c r="AP207" s="208"/>
      <c r="AQ207" s="208"/>
      <c r="AR207" s="208"/>
      <c r="AS207" s="208"/>
      <c r="AT207" s="208"/>
      <c r="AU207" s="208"/>
    </row>
    <row r="208">
      <c r="A208" s="208"/>
      <c r="B208" s="208"/>
      <c r="C208" s="208"/>
      <c r="D208" s="225"/>
      <c r="E208" s="208"/>
      <c r="F208" s="208"/>
      <c r="G208" s="208"/>
      <c r="H208" s="208"/>
      <c r="I208" s="208"/>
      <c r="J208" s="208"/>
      <c r="K208" s="208"/>
      <c r="L208" s="208"/>
      <c r="M208" s="208"/>
      <c r="N208" s="208"/>
      <c r="O208" s="208"/>
      <c r="P208" s="208"/>
      <c r="Q208" s="208"/>
      <c r="R208" s="208"/>
      <c r="S208" s="208"/>
      <c r="T208" s="208"/>
      <c r="U208" s="208"/>
      <c r="V208" s="208"/>
      <c r="W208" s="208"/>
      <c r="X208" s="208"/>
      <c r="Y208" s="208"/>
      <c r="Z208" s="208"/>
      <c r="AA208" s="208"/>
      <c r="AB208" s="208"/>
      <c r="AC208" s="208"/>
      <c r="AD208" s="208"/>
      <c r="AE208" s="208"/>
      <c r="AF208" s="208"/>
      <c r="AG208" s="208"/>
      <c r="AH208" s="208"/>
      <c r="AI208" s="208"/>
      <c r="AJ208" s="208"/>
      <c r="AK208" s="208"/>
      <c r="AL208" s="208"/>
      <c r="AM208" s="208"/>
      <c r="AN208" s="208"/>
      <c r="AO208" s="208"/>
      <c r="AP208" s="208"/>
      <c r="AQ208" s="208"/>
      <c r="AR208" s="208"/>
      <c r="AS208" s="208"/>
      <c r="AT208" s="208"/>
      <c r="AU208" s="208"/>
    </row>
    <row r="209">
      <c r="A209" s="208"/>
      <c r="B209" s="208"/>
      <c r="C209" s="208"/>
      <c r="D209" s="225"/>
      <c r="E209" s="208"/>
      <c r="F209" s="208"/>
      <c r="G209" s="208"/>
      <c r="H209" s="208"/>
      <c r="I209" s="208"/>
      <c r="J209" s="208"/>
      <c r="K209" s="208"/>
      <c r="L209" s="208"/>
      <c r="M209" s="208"/>
      <c r="N209" s="208"/>
      <c r="O209" s="208"/>
      <c r="P209" s="208"/>
      <c r="Q209" s="208"/>
      <c r="R209" s="208"/>
      <c r="S209" s="208"/>
      <c r="T209" s="208"/>
      <c r="U209" s="208"/>
      <c r="V209" s="208"/>
      <c r="W209" s="208"/>
      <c r="X209" s="208"/>
      <c r="Y209" s="208"/>
      <c r="Z209" s="208"/>
      <c r="AA209" s="208"/>
      <c r="AB209" s="208"/>
      <c r="AC209" s="208"/>
      <c r="AD209" s="208"/>
      <c r="AE209" s="208"/>
      <c r="AF209" s="208"/>
      <c r="AG209" s="208"/>
      <c r="AH209" s="208"/>
      <c r="AI209" s="208"/>
      <c r="AJ209" s="208"/>
      <c r="AK209" s="208"/>
      <c r="AL209" s="208"/>
      <c r="AM209" s="208"/>
      <c r="AN209" s="208"/>
      <c r="AO209" s="208"/>
      <c r="AP209" s="208"/>
      <c r="AQ209" s="208"/>
      <c r="AR209" s="208"/>
      <c r="AS209" s="208"/>
      <c r="AT209" s="208"/>
      <c r="AU209" s="208"/>
    </row>
    <row r="210">
      <c r="A210" s="208"/>
      <c r="B210" s="208"/>
      <c r="C210" s="208"/>
      <c r="D210" s="225"/>
      <c r="E210" s="208"/>
      <c r="F210" s="208"/>
      <c r="G210" s="208"/>
      <c r="H210" s="208"/>
      <c r="I210" s="208"/>
      <c r="J210" s="208"/>
      <c r="K210" s="208"/>
      <c r="L210" s="208"/>
      <c r="M210" s="208"/>
      <c r="N210" s="208"/>
      <c r="O210" s="208"/>
      <c r="P210" s="208"/>
      <c r="Q210" s="208"/>
      <c r="R210" s="208"/>
      <c r="S210" s="208"/>
      <c r="T210" s="208"/>
      <c r="U210" s="208"/>
      <c r="V210" s="208"/>
      <c r="W210" s="208"/>
      <c r="X210" s="208"/>
      <c r="Y210" s="208"/>
      <c r="Z210" s="208"/>
      <c r="AA210" s="208"/>
      <c r="AB210" s="208"/>
      <c r="AC210" s="208"/>
      <c r="AD210" s="208"/>
      <c r="AE210" s="208"/>
      <c r="AF210" s="208"/>
      <c r="AG210" s="208"/>
      <c r="AH210" s="208"/>
      <c r="AI210" s="208"/>
      <c r="AJ210" s="208"/>
      <c r="AK210" s="208"/>
      <c r="AL210" s="208"/>
      <c r="AM210" s="208"/>
      <c r="AN210" s="208"/>
      <c r="AO210" s="208"/>
      <c r="AP210" s="208"/>
      <c r="AQ210" s="208"/>
      <c r="AR210" s="208"/>
      <c r="AS210" s="208"/>
      <c r="AT210" s="208"/>
      <c r="AU210" s="208"/>
    </row>
    <row r="211">
      <c r="A211" s="208"/>
      <c r="B211" s="208"/>
      <c r="C211" s="208"/>
      <c r="D211" s="225"/>
      <c r="E211" s="208"/>
      <c r="F211" s="208"/>
      <c r="G211" s="208"/>
      <c r="H211" s="208"/>
      <c r="I211" s="208"/>
      <c r="J211" s="208"/>
      <c r="K211" s="208"/>
      <c r="L211" s="208"/>
      <c r="M211" s="208"/>
      <c r="N211" s="208"/>
      <c r="O211" s="208"/>
      <c r="P211" s="208"/>
      <c r="Q211" s="208"/>
      <c r="R211" s="208"/>
      <c r="S211" s="208"/>
      <c r="T211" s="208"/>
      <c r="U211" s="208"/>
      <c r="V211" s="208"/>
      <c r="W211" s="208"/>
      <c r="X211" s="208"/>
      <c r="Y211" s="208"/>
      <c r="Z211" s="208"/>
      <c r="AA211" s="208"/>
      <c r="AB211" s="208"/>
      <c r="AC211" s="208"/>
      <c r="AD211" s="208"/>
      <c r="AE211" s="208"/>
      <c r="AF211" s="208"/>
      <c r="AG211" s="208"/>
      <c r="AH211" s="208"/>
      <c r="AI211" s="208"/>
      <c r="AJ211" s="208"/>
      <c r="AK211" s="208"/>
      <c r="AL211" s="208"/>
      <c r="AM211" s="208"/>
      <c r="AN211" s="208"/>
      <c r="AO211" s="208"/>
      <c r="AP211" s="208"/>
      <c r="AQ211" s="208"/>
      <c r="AR211" s="208"/>
      <c r="AS211" s="208"/>
      <c r="AT211" s="208"/>
      <c r="AU211" s="208"/>
    </row>
    <row r="212">
      <c r="A212" s="208"/>
      <c r="B212" s="208"/>
      <c r="C212" s="208"/>
      <c r="D212" s="225"/>
      <c r="E212" s="208"/>
      <c r="F212" s="208"/>
      <c r="G212" s="208"/>
      <c r="H212" s="208"/>
      <c r="I212" s="208"/>
      <c r="J212" s="208"/>
      <c r="K212" s="208"/>
      <c r="L212" s="208"/>
      <c r="M212" s="208"/>
      <c r="N212" s="208"/>
      <c r="O212" s="208"/>
      <c r="P212" s="208"/>
      <c r="Q212" s="208"/>
      <c r="R212" s="208"/>
      <c r="S212" s="208"/>
      <c r="T212" s="208"/>
      <c r="U212" s="208"/>
      <c r="V212" s="208"/>
      <c r="W212" s="208"/>
      <c r="X212" s="208"/>
      <c r="Y212" s="208"/>
      <c r="Z212" s="208"/>
      <c r="AA212" s="208"/>
      <c r="AB212" s="208"/>
      <c r="AC212" s="208"/>
      <c r="AD212" s="208"/>
      <c r="AE212" s="208"/>
      <c r="AF212" s="208"/>
      <c r="AG212" s="208"/>
      <c r="AH212" s="208"/>
      <c r="AI212" s="208"/>
      <c r="AJ212" s="208"/>
      <c r="AK212" s="208"/>
      <c r="AL212" s="208"/>
      <c r="AM212" s="208"/>
      <c r="AN212" s="208"/>
      <c r="AO212" s="208"/>
      <c r="AP212" s="208"/>
      <c r="AQ212" s="208"/>
      <c r="AR212" s="208"/>
      <c r="AS212" s="208"/>
      <c r="AT212" s="208"/>
      <c r="AU212" s="208"/>
    </row>
    <row r="213">
      <c r="A213" s="208"/>
      <c r="B213" s="208"/>
      <c r="C213" s="208"/>
      <c r="D213" s="225"/>
      <c r="E213" s="208"/>
      <c r="F213" s="208"/>
      <c r="G213" s="208"/>
      <c r="H213" s="208"/>
      <c r="I213" s="208"/>
      <c r="J213" s="208"/>
      <c r="K213" s="208"/>
      <c r="L213" s="208"/>
      <c r="M213" s="208"/>
      <c r="N213" s="208"/>
      <c r="O213" s="208"/>
      <c r="P213" s="208"/>
      <c r="Q213" s="208"/>
      <c r="R213" s="208"/>
      <c r="S213" s="208"/>
      <c r="T213" s="208"/>
      <c r="U213" s="208"/>
      <c r="V213" s="208"/>
      <c r="W213" s="208"/>
      <c r="X213" s="208"/>
      <c r="Y213" s="208"/>
      <c r="Z213" s="208"/>
      <c r="AA213" s="208"/>
      <c r="AB213" s="208"/>
      <c r="AC213" s="208"/>
      <c r="AD213" s="208"/>
      <c r="AE213" s="208"/>
      <c r="AF213" s="208"/>
      <c r="AG213" s="208"/>
      <c r="AH213" s="208"/>
      <c r="AI213" s="208"/>
      <c r="AJ213" s="208"/>
      <c r="AK213" s="208"/>
      <c r="AL213" s="208"/>
      <c r="AM213" s="208"/>
      <c r="AN213" s="208"/>
      <c r="AO213" s="208"/>
      <c r="AP213" s="208"/>
      <c r="AQ213" s="208"/>
      <c r="AR213" s="208"/>
      <c r="AS213" s="208"/>
      <c r="AT213" s="208"/>
      <c r="AU213" s="208"/>
    </row>
    <row r="214">
      <c r="A214" s="208"/>
      <c r="B214" s="208"/>
      <c r="C214" s="208"/>
      <c r="D214" s="225"/>
      <c r="E214" s="208"/>
      <c r="F214" s="208"/>
      <c r="G214" s="208"/>
      <c r="H214" s="208"/>
      <c r="I214" s="208"/>
      <c r="J214" s="208"/>
      <c r="K214" s="208"/>
      <c r="L214" s="208"/>
      <c r="M214" s="208"/>
      <c r="N214" s="208"/>
      <c r="O214" s="208"/>
      <c r="P214" s="208"/>
      <c r="Q214" s="208"/>
      <c r="R214" s="208"/>
      <c r="S214" s="208"/>
      <c r="T214" s="208"/>
      <c r="U214" s="208"/>
      <c r="V214" s="208"/>
      <c r="W214" s="208"/>
      <c r="X214" s="208"/>
      <c r="Y214" s="208"/>
      <c r="Z214" s="208"/>
      <c r="AA214" s="208"/>
      <c r="AB214" s="208"/>
      <c r="AC214" s="208"/>
      <c r="AD214" s="208"/>
      <c r="AE214" s="208"/>
      <c r="AF214" s="208"/>
      <c r="AG214" s="208"/>
      <c r="AH214" s="208"/>
      <c r="AI214" s="208"/>
      <c r="AJ214" s="208"/>
      <c r="AK214" s="208"/>
      <c r="AL214" s="208"/>
      <c r="AM214" s="208"/>
      <c r="AN214" s="208"/>
      <c r="AO214" s="208"/>
      <c r="AP214" s="208"/>
      <c r="AQ214" s="208"/>
      <c r="AR214" s="208"/>
      <c r="AS214" s="208"/>
      <c r="AT214" s="208"/>
      <c r="AU214" s="208"/>
    </row>
    <row r="215">
      <c r="A215" s="208"/>
      <c r="B215" s="208"/>
      <c r="C215" s="208"/>
      <c r="D215" s="225"/>
      <c r="E215" s="208"/>
      <c r="F215" s="208"/>
      <c r="G215" s="208"/>
      <c r="H215" s="208"/>
      <c r="I215" s="208"/>
      <c r="J215" s="208"/>
      <c r="K215" s="208"/>
      <c r="L215" s="208"/>
      <c r="M215" s="208"/>
      <c r="N215" s="208"/>
      <c r="O215" s="208"/>
      <c r="P215" s="208"/>
      <c r="Q215" s="208"/>
      <c r="R215" s="208"/>
      <c r="S215" s="208"/>
      <c r="T215" s="208"/>
      <c r="U215" s="208"/>
      <c r="V215" s="208"/>
      <c r="W215" s="208"/>
      <c r="X215" s="208"/>
      <c r="Y215" s="208"/>
      <c r="Z215" s="208"/>
      <c r="AA215" s="208"/>
      <c r="AB215" s="208"/>
      <c r="AC215" s="208"/>
      <c r="AD215" s="208"/>
      <c r="AE215" s="208"/>
      <c r="AF215" s="208"/>
      <c r="AG215" s="208"/>
      <c r="AH215" s="208"/>
      <c r="AI215" s="208"/>
      <c r="AJ215" s="208"/>
      <c r="AK215" s="208"/>
      <c r="AL215" s="208"/>
      <c r="AM215" s="208"/>
      <c r="AN215" s="208"/>
      <c r="AO215" s="208"/>
      <c r="AP215" s="208"/>
      <c r="AQ215" s="208"/>
      <c r="AR215" s="208"/>
      <c r="AS215" s="208"/>
      <c r="AT215" s="208"/>
      <c r="AU215" s="208"/>
    </row>
    <row r="216">
      <c r="A216" s="208"/>
      <c r="B216" s="208"/>
      <c r="C216" s="208"/>
      <c r="D216" s="225"/>
      <c r="E216" s="208"/>
      <c r="F216" s="208"/>
      <c r="G216" s="208"/>
      <c r="H216" s="208"/>
      <c r="I216" s="208"/>
      <c r="J216" s="208"/>
      <c r="K216" s="208"/>
      <c r="L216" s="208"/>
      <c r="M216" s="208"/>
      <c r="N216" s="208"/>
      <c r="O216" s="208"/>
      <c r="P216" s="208"/>
      <c r="Q216" s="208"/>
      <c r="R216" s="208"/>
      <c r="S216" s="208"/>
      <c r="T216" s="208"/>
      <c r="U216" s="208"/>
      <c r="V216" s="208"/>
      <c r="W216" s="208"/>
      <c r="X216" s="208"/>
      <c r="Y216" s="208"/>
      <c r="Z216" s="208"/>
      <c r="AA216" s="208"/>
      <c r="AB216" s="208"/>
      <c r="AC216" s="208"/>
      <c r="AD216" s="208"/>
      <c r="AE216" s="208"/>
      <c r="AF216" s="208"/>
      <c r="AG216" s="208"/>
      <c r="AH216" s="208"/>
      <c r="AI216" s="208"/>
      <c r="AJ216" s="208"/>
      <c r="AK216" s="208"/>
      <c r="AL216" s="208"/>
      <c r="AM216" s="208"/>
      <c r="AN216" s="208"/>
      <c r="AO216" s="208"/>
      <c r="AP216" s="208"/>
      <c r="AQ216" s="208"/>
      <c r="AR216" s="208"/>
      <c r="AS216" s="208"/>
      <c r="AT216" s="208"/>
      <c r="AU216" s="208"/>
    </row>
    <row r="217">
      <c r="A217" s="208"/>
      <c r="B217" s="208"/>
      <c r="C217" s="208"/>
      <c r="D217" s="225"/>
      <c r="E217" s="208"/>
      <c r="F217" s="208"/>
      <c r="G217" s="208"/>
      <c r="H217" s="208"/>
      <c r="I217" s="208"/>
      <c r="J217" s="208"/>
      <c r="K217" s="208"/>
      <c r="L217" s="208"/>
      <c r="M217" s="208"/>
      <c r="N217" s="208"/>
      <c r="O217" s="208"/>
      <c r="P217" s="208"/>
      <c r="Q217" s="208"/>
      <c r="R217" s="208"/>
      <c r="S217" s="208"/>
      <c r="T217" s="208"/>
      <c r="U217" s="208"/>
      <c r="V217" s="208"/>
      <c r="W217" s="208"/>
      <c r="X217" s="208"/>
      <c r="Y217" s="208"/>
      <c r="Z217" s="208"/>
      <c r="AA217" s="208"/>
      <c r="AB217" s="208"/>
      <c r="AC217" s="208"/>
      <c r="AD217" s="208"/>
      <c r="AE217" s="208"/>
      <c r="AF217" s="208"/>
      <c r="AG217" s="208"/>
      <c r="AH217" s="208"/>
      <c r="AI217" s="208"/>
      <c r="AJ217" s="208"/>
      <c r="AK217" s="208"/>
      <c r="AL217" s="208"/>
      <c r="AM217" s="208"/>
      <c r="AN217" s="208"/>
      <c r="AO217" s="208"/>
      <c r="AP217" s="208"/>
      <c r="AQ217" s="208"/>
      <c r="AR217" s="208"/>
      <c r="AS217" s="208"/>
      <c r="AT217" s="208"/>
      <c r="AU217" s="208"/>
    </row>
    <row r="218">
      <c r="A218" s="208"/>
      <c r="B218" s="208"/>
      <c r="C218" s="208"/>
      <c r="D218" s="225"/>
      <c r="E218" s="208"/>
      <c r="F218" s="208"/>
      <c r="G218" s="208"/>
      <c r="H218" s="208"/>
      <c r="I218" s="208"/>
      <c r="J218" s="208"/>
      <c r="K218" s="208"/>
      <c r="L218" s="208"/>
      <c r="M218" s="208"/>
      <c r="N218" s="208"/>
      <c r="O218" s="208"/>
      <c r="P218" s="208"/>
      <c r="Q218" s="208"/>
      <c r="R218" s="208"/>
      <c r="S218" s="208"/>
      <c r="T218" s="208"/>
      <c r="U218" s="208"/>
      <c r="V218" s="208"/>
      <c r="W218" s="208"/>
      <c r="X218" s="208"/>
      <c r="Y218" s="208"/>
      <c r="Z218" s="208"/>
      <c r="AA218" s="208"/>
      <c r="AB218" s="208"/>
      <c r="AC218" s="208"/>
      <c r="AD218" s="208"/>
      <c r="AE218" s="208"/>
      <c r="AF218" s="208"/>
      <c r="AG218" s="208"/>
      <c r="AH218" s="208"/>
      <c r="AI218" s="208"/>
      <c r="AJ218" s="208"/>
      <c r="AK218" s="208"/>
      <c r="AL218" s="208"/>
      <c r="AM218" s="208"/>
      <c r="AN218" s="208"/>
      <c r="AO218" s="208"/>
      <c r="AP218" s="208"/>
      <c r="AQ218" s="208"/>
      <c r="AR218" s="208"/>
      <c r="AS218" s="208"/>
      <c r="AT218" s="208"/>
      <c r="AU218" s="208"/>
    </row>
    <row r="219">
      <c r="A219" s="208"/>
      <c r="B219" s="208"/>
      <c r="C219" s="208"/>
      <c r="D219" s="225"/>
      <c r="E219" s="208"/>
      <c r="F219" s="208"/>
      <c r="G219" s="208"/>
      <c r="H219" s="208"/>
      <c r="I219" s="208"/>
      <c r="J219" s="208"/>
      <c r="K219" s="208"/>
      <c r="L219" s="208"/>
      <c r="M219" s="208"/>
      <c r="N219" s="208"/>
      <c r="O219" s="208"/>
      <c r="P219" s="208"/>
      <c r="Q219" s="208"/>
      <c r="R219" s="208"/>
      <c r="S219" s="208"/>
      <c r="T219" s="208"/>
      <c r="U219" s="208"/>
      <c r="V219" s="208"/>
      <c r="W219" s="208"/>
      <c r="X219" s="208"/>
      <c r="Y219" s="208"/>
      <c r="Z219" s="208"/>
      <c r="AA219" s="208"/>
      <c r="AB219" s="208"/>
      <c r="AC219" s="208"/>
      <c r="AD219" s="208"/>
      <c r="AE219" s="208"/>
      <c r="AF219" s="208"/>
      <c r="AG219" s="208"/>
      <c r="AH219" s="208"/>
      <c r="AI219" s="208"/>
      <c r="AJ219" s="208"/>
      <c r="AK219" s="208"/>
      <c r="AL219" s="208"/>
      <c r="AM219" s="208"/>
      <c r="AN219" s="208"/>
      <c r="AO219" s="208"/>
      <c r="AP219" s="208"/>
      <c r="AQ219" s="208"/>
      <c r="AR219" s="208"/>
      <c r="AS219" s="208"/>
      <c r="AT219" s="208"/>
      <c r="AU219" s="208"/>
    </row>
    <row r="220">
      <c r="A220" s="208"/>
      <c r="B220" s="208"/>
      <c r="C220" s="208"/>
      <c r="D220" s="225"/>
      <c r="E220" s="208"/>
      <c r="F220" s="208"/>
      <c r="G220" s="208"/>
      <c r="H220" s="208"/>
      <c r="I220" s="208"/>
      <c r="J220" s="208"/>
      <c r="K220" s="208"/>
      <c r="L220" s="208"/>
      <c r="M220" s="208"/>
      <c r="N220" s="208"/>
      <c r="O220" s="208"/>
      <c r="P220" s="208"/>
      <c r="Q220" s="208"/>
      <c r="R220" s="208"/>
      <c r="S220" s="208"/>
      <c r="T220" s="208"/>
      <c r="U220" s="208"/>
      <c r="V220" s="208"/>
      <c r="W220" s="208"/>
      <c r="X220" s="208"/>
      <c r="Y220" s="208"/>
      <c r="Z220" s="208"/>
      <c r="AA220" s="208"/>
      <c r="AB220" s="208"/>
      <c r="AC220" s="208"/>
      <c r="AD220" s="208"/>
      <c r="AE220" s="208"/>
      <c r="AF220" s="208"/>
      <c r="AG220" s="208"/>
      <c r="AH220" s="208"/>
      <c r="AI220" s="208"/>
      <c r="AJ220" s="208"/>
      <c r="AK220" s="208"/>
      <c r="AL220" s="208"/>
      <c r="AM220" s="208"/>
      <c r="AN220" s="208"/>
      <c r="AO220" s="208"/>
      <c r="AP220" s="208"/>
      <c r="AQ220" s="208"/>
      <c r="AR220" s="208"/>
      <c r="AS220" s="208"/>
      <c r="AT220" s="208"/>
      <c r="AU220" s="208"/>
    </row>
    <row r="221">
      <c r="A221" s="208"/>
      <c r="B221" s="208"/>
      <c r="C221" s="208"/>
      <c r="D221" s="225"/>
      <c r="E221" s="208"/>
      <c r="F221" s="208"/>
      <c r="G221" s="208"/>
      <c r="H221" s="208"/>
      <c r="I221" s="208"/>
      <c r="J221" s="208"/>
      <c r="K221" s="208"/>
      <c r="L221" s="208"/>
      <c r="M221" s="208"/>
      <c r="N221" s="208"/>
      <c r="O221" s="208"/>
      <c r="P221" s="208"/>
      <c r="Q221" s="208"/>
      <c r="R221" s="208"/>
      <c r="S221" s="208"/>
      <c r="T221" s="208"/>
      <c r="U221" s="208"/>
      <c r="V221" s="208"/>
      <c r="W221" s="208"/>
      <c r="X221" s="208"/>
      <c r="Y221" s="208"/>
      <c r="Z221" s="208"/>
      <c r="AA221" s="208"/>
      <c r="AB221" s="208"/>
      <c r="AC221" s="208"/>
      <c r="AD221" s="208"/>
      <c r="AE221" s="208"/>
      <c r="AF221" s="208"/>
      <c r="AG221" s="208"/>
      <c r="AH221" s="208"/>
      <c r="AI221" s="208"/>
      <c r="AJ221" s="208"/>
      <c r="AK221" s="208"/>
      <c r="AL221" s="208"/>
      <c r="AM221" s="208"/>
      <c r="AN221" s="208"/>
      <c r="AO221" s="208"/>
      <c r="AP221" s="208"/>
      <c r="AQ221" s="208"/>
      <c r="AR221" s="208"/>
      <c r="AS221" s="208"/>
      <c r="AT221" s="208"/>
      <c r="AU221" s="208"/>
    </row>
    <row r="222">
      <c r="A222" s="208"/>
      <c r="B222" s="208"/>
      <c r="C222" s="208"/>
      <c r="D222" s="225"/>
      <c r="E222" s="208"/>
      <c r="F222" s="208"/>
      <c r="G222" s="208"/>
      <c r="H222" s="208"/>
      <c r="I222" s="208"/>
      <c r="J222" s="208"/>
      <c r="K222" s="208"/>
      <c r="L222" s="208"/>
      <c r="M222" s="208"/>
      <c r="N222" s="208"/>
      <c r="O222" s="208"/>
      <c r="P222" s="208"/>
      <c r="Q222" s="208"/>
      <c r="R222" s="208"/>
      <c r="S222" s="208"/>
      <c r="T222" s="208"/>
      <c r="U222" s="208"/>
      <c r="V222" s="208"/>
      <c r="W222" s="208"/>
      <c r="X222" s="208"/>
      <c r="Y222" s="208"/>
      <c r="Z222" s="208"/>
      <c r="AA222" s="208"/>
      <c r="AB222" s="208"/>
      <c r="AC222" s="208"/>
      <c r="AD222" s="208"/>
      <c r="AE222" s="208"/>
      <c r="AF222" s="208"/>
      <c r="AG222" s="208"/>
      <c r="AH222" s="208"/>
      <c r="AI222" s="208"/>
      <c r="AJ222" s="208"/>
      <c r="AK222" s="208"/>
      <c r="AL222" s="208"/>
      <c r="AM222" s="208"/>
      <c r="AN222" s="208"/>
      <c r="AO222" s="208"/>
      <c r="AP222" s="208"/>
      <c r="AQ222" s="208"/>
      <c r="AR222" s="208"/>
      <c r="AS222" s="208"/>
      <c r="AT222" s="208"/>
      <c r="AU222" s="208"/>
    </row>
    <row r="223">
      <c r="A223" s="208"/>
      <c r="B223" s="208"/>
      <c r="C223" s="208"/>
      <c r="D223" s="225"/>
      <c r="E223" s="208"/>
      <c r="F223" s="208"/>
      <c r="G223" s="208"/>
      <c r="H223" s="208"/>
      <c r="I223" s="208"/>
      <c r="J223" s="208"/>
      <c r="K223" s="208"/>
      <c r="L223" s="208"/>
      <c r="M223" s="208"/>
      <c r="N223" s="208"/>
      <c r="O223" s="208"/>
      <c r="P223" s="208"/>
      <c r="Q223" s="208"/>
      <c r="R223" s="208"/>
      <c r="S223" s="208"/>
      <c r="T223" s="208"/>
      <c r="U223" s="208"/>
      <c r="V223" s="208"/>
      <c r="W223" s="208"/>
      <c r="X223" s="208"/>
      <c r="Y223" s="208"/>
      <c r="Z223" s="208"/>
      <c r="AA223" s="208"/>
      <c r="AB223" s="208"/>
      <c r="AC223" s="208"/>
      <c r="AD223" s="208"/>
      <c r="AE223" s="208"/>
      <c r="AF223" s="208"/>
      <c r="AG223" s="208"/>
      <c r="AH223" s="208"/>
      <c r="AI223" s="208"/>
      <c r="AJ223" s="208"/>
      <c r="AK223" s="208"/>
      <c r="AL223" s="208"/>
      <c r="AM223" s="208"/>
      <c r="AN223" s="208"/>
      <c r="AO223" s="208"/>
      <c r="AP223" s="208"/>
      <c r="AQ223" s="208"/>
      <c r="AR223" s="208"/>
      <c r="AS223" s="208"/>
      <c r="AT223" s="208"/>
      <c r="AU223" s="208"/>
    </row>
    <row r="224">
      <c r="A224" s="208"/>
      <c r="B224" s="208"/>
      <c r="C224" s="208"/>
      <c r="D224" s="225"/>
      <c r="E224" s="208"/>
      <c r="F224" s="208"/>
      <c r="G224" s="208"/>
      <c r="H224" s="208"/>
      <c r="I224" s="208"/>
      <c r="J224" s="208"/>
      <c r="K224" s="208"/>
      <c r="L224" s="208"/>
      <c r="M224" s="208"/>
      <c r="N224" s="208"/>
      <c r="O224" s="208"/>
      <c r="P224" s="208"/>
      <c r="Q224" s="208"/>
      <c r="R224" s="208"/>
      <c r="S224" s="208"/>
      <c r="T224" s="208"/>
      <c r="U224" s="208"/>
      <c r="V224" s="208"/>
      <c r="W224" s="208"/>
      <c r="X224" s="208"/>
      <c r="Y224" s="208"/>
      <c r="Z224" s="208"/>
      <c r="AA224" s="208"/>
      <c r="AB224" s="208"/>
      <c r="AC224" s="208"/>
      <c r="AD224" s="208"/>
      <c r="AE224" s="208"/>
      <c r="AF224" s="208"/>
      <c r="AG224" s="208"/>
      <c r="AH224" s="208"/>
      <c r="AI224" s="208"/>
      <c r="AJ224" s="208"/>
      <c r="AK224" s="208"/>
      <c r="AL224" s="208"/>
      <c r="AM224" s="208"/>
      <c r="AN224" s="208"/>
      <c r="AO224" s="208"/>
      <c r="AP224" s="208"/>
      <c r="AQ224" s="208"/>
      <c r="AR224" s="208"/>
      <c r="AS224" s="208"/>
      <c r="AT224" s="208"/>
      <c r="AU224" s="208"/>
    </row>
    <row r="225">
      <c r="A225" s="208"/>
      <c r="B225" s="208"/>
      <c r="C225" s="208"/>
      <c r="D225" s="225"/>
      <c r="E225" s="208"/>
      <c r="F225" s="208"/>
      <c r="G225" s="208"/>
      <c r="H225" s="208"/>
      <c r="I225" s="208"/>
      <c r="J225" s="208"/>
      <c r="K225" s="208"/>
      <c r="L225" s="208"/>
      <c r="M225" s="208"/>
      <c r="N225" s="208"/>
      <c r="O225" s="208"/>
      <c r="P225" s="208"/>
      <c r="Q225" s="208"/>
      <c r="R225" s="208"/>
      <c r="S225" s="208"/>
      <c r="T225" s="208"/>
      <c r="U225" s="208"/>
      <c r="V225" s="208"/>
      <c r="W225" s="208"/>
      <c r="X225" s="208"/>
      <c r="Y225" s="208"/>
      <c r="Z225" s="208"/>
      <c r="AA225" s="208"/>
      <c r="AB225" s="208"/>
      <c r="AC225" s="208"/>
      <c r="AD225" s="208"/>
      <c r="AE225" s="208"/>
      <c r="AF225" s="208"/>
      <c r="AG225" s="208"/>
      <c r="AH225" s="208"/>
      <c r="AI225" s="208"/>
      <c r="AJ225" s="208"/>
      <c r="AK225" s="208"/>
      <c r="AL225" s="208"/>
      <c r="AM225" s="208"/>
      <c r="AN225" s="208"/>
      <c r="AO225" s="208"/>
      <c r="AP225" s="208"/>
      <c r="AQ225" s="208"/>
      <c r="AR225" s="208"/>
      <c r="AS225" s="208"/>
      <c r="AT225" s="208"/>
      <c r="AU225" s="208"/>
    </row>
    <row r="226">
      <c r="A226" s="208"/>
      <c r="B226" s="208"/>
      <c r="C226" s="208"/>
      <c r="D226" s="225"/>
      <c r="E226" s="208"/>
      <c r="F226" s="208"/>
      <c r="G226" s="208"/>
      <c r="H226" s="208"/>
      <c r="I226" s="208"/>
      <c r="J226" s="208"/>
      <c r="K226" s="208"/>
      <c r="L226" s="208"/>
      <c r="M226" s="208"/>
      <c r="N226" s="208"/>
      <c r="O226" s="208"/>
      <c r="P226" s="208"/>
      <c r="Q226" s="208"/>
      <c r="R226" s="208"/>
      <c r="S226" s="208"/>
      <c r="T226" s="208"/>
      <c r="U226" s="208"/>
      <c r="V226" s="208"/>
      <c r="W226" s="208"/>
      <c r="X226" s="208"/>
      <c r="Y226" s="208"/>
      <c r="Z226" s="208"/>
      <c r="AA226" s="208"/>
      <c r="AB226" s="208"/>
      <c r="AC226" s="208"/>
      <c r="AD226" s="208"/>
      <c r="AE226" s="208"/>
      <c r="AF226" s="208"/>
      <c r="AG226" s="208"/>
      <c r="AH226" s="208"/>
      <c r="AI226" s="208"/>
      <c r="AJ226" s="208"/>
      <c r="AK226" s="208"/>
      <c r="AL226" s="208"/>
      <c r="AM226" s="208"/>
      <c r="AN226" s="208"/>
      <c r="AO226" s="208"/>
      <c r="AP226" s="208"/>
      <c r="AQ226" s="208"/>
      <c r="AR226" s="208"/>
      <c r="AS226" s="208"/>
      <c r="AT226" s="208"/>
      <c r="AU226" s="208"/>
    </row>
    <row r="227">
      <c r="A227" s="208"/>
      <c r="B227" s="208"/>
      <c r="C227" s="208"/>
      <c r="D227" s="225"/>
      <c r="E227" s="208"/>
      <c r="F227" s="208"/>
      <c r="G227" s="208"/>
      <c r="H227" s="208"/>
      <c r="I227" s="208"/>
      <c r="J227" s="208"/>
      <c r="K227" s="208"/>
      <c r="L227" s="208"/>
      <c r="M227" s="208"/>
      <c r="N227" s="208"/>
      <c r="O227" s="208"/>
      <c r="P227" s="208"/>
      <c r="Q227" s="208"/>
      <c r="R227" s="208"/>
      <c r="S227" s="208"/>
      <c r="T227" s="208"/>
      <c r="U227" s="208"/>
      <c r="V227" s="208"/>
      <c r="W227" s="208"/>
      <c r="X227" s="208"/>
      <c r="Y227" s="208"/>
      <c r="Z227" s="208"/>
      <c r="AA227" s="208"/>
      <c r="AB227" s="208"/>
      <c r="AC227" s="208"/>
      <c r="AD227" s="208"/>
      <c r="AE227" s="208"/>
      <c r="AF227" s="208"/>
      <c r="AG227" s="208"/>
      <c r="AH227" s="208"/>
      <c r="AI227" s="208"/>
      <c r="AJ227" s="208"/>
      <c r="AK227" s="208"/>
      <c r="AL227" s="208"/>
      <c r="AM227" s="208"/>
      <c r="AN227" s="208"/>
      <c r="AO227" s="208"/>
      <c r="AP227" s="208"/>
      <c r="AQ227" s="208"/>
      <c r="AR227" s="208"/>
      <c r="AS227" s="208"/>
      <c r="AT227" s="208"/>
      <c r="AU227" s="208"/>
    </row>
    <row r="228">
      <c r="A228" s="208"/>
      <c r="B228" s="208"/>
      <c r="C228" s="208"/>
      <c r="D228" s="225"/>
      <c r="E228" s="208"/>
      <c r="F228" s="208"/>
      <c r="G228" s="208"/>
      <c r="H228" s="208"/>
      <c r="I228" s="208"/>
      <c r="J228" s="208"/>
      <c r="K228" s="208"/>
      <c r="L228" s="208"/>
      <c r="M228" s="208"/>
      <c r="N228" s="208"/>
      <c r="O228" s="208"/>
      <c r="P228" s="208"/>
      <c r="Q228" s="208"/>
      <c r="R228" s="208"/>
      <c r="S228" s="208"/>
      <c r="T228" s="208"/>
      <c r="U228" s="208"/>
      <c r="V228" s="208"/>
      <c r="W228" s="208"/>
      <c r="X228" s="208"/>
      <c r="Y228" s="208"/>
      <c r="Z228" s="208"/>
      <c r="AA228" s="208"/>
      <c r="AB228" s="208"/>
      <c r="AC228" s="208"/>
      <c r="AD228" s="208"/>
      <c r="AE228" s="208"/>
      <c r="AF228" s="208"/>
      <c r="AG228" s="208"/>
      <c r="AH228" s="208"/>
      <c r="AI228" s="208"/>
      <c r="AJ228" s="208"/>
      <c r="AK228" s="208"/>
      <c r="AL228" s="208"/>
      <c r="AM228" s="208"/>
      <c r="AN228" s="208"/>
      <c r="AO228" s="208"/>
      <c r="AP228" s="208"/>
      <c r="AQ228" s="208"/>
      <c r="AR228" s="208"/>
      <c r="AS228" s="208"/>
      <c r="AT228" s="208"/>
      <c r="AU228" s="208"/>
    </row>
    <row r="229">
      <c r="A229" s="208"/>
      <c r="B229" s="208"/>
      <c r="C229" s="208"/>
      <c r="D229" s="225"/>
      <c r="E229" s="208"/>
      <c r="F229" s="208"/>
      <c r="G229" s="208"/>
      <c r="H229" s="208"/>
      <c r="I229" s="208"/>
      <c r="J229" s="208"/>
      <c r="K229" s="208"/>
      <c r="L229" s="208"/>
      <c r="M229" s="208"/>
      <c r="N229" s="208"/>
      <c r="O229" s="208"/>
      <c r="P229" s="208"/>
      <c r="Q229" s="208"/>
      <c r="R229" s="208"/>
      <c r="S229" s="208"/>
      <c r="T229" s="208"/>
      <c r="U229" s="208"/>
      <c r="V229" s="208"/>
      <c r="W229" s="208"/>
      <c r="X229" s="208"/>
      <c r="Y229" s="208"/>
      <c r="Z229" s="208"/>
      <c r="AA229" s="208"/>
      <c r="AB229" s="208"/>
      <c r="AC229" s="208"/>
      <c r="AD229" s="208"/>
      <c r="AE229" s="208"/>
      <c r="AF229" s="208"/>
      <c r="AG229" s="208"/>
      <c r="AH229" s="208"/>
      <c r="AI229" s="208"/>
      <c r="AJ229" s="208"/>
      <c r="AK229" s="208"/>
      <c r="AL229" s="208"/>
      <c r="AM229" s="208"/>
      <c r="AN229" s="208"/>
      <c r="AO229" s="208"/>
      <c r="AP229" s="208"/>
      <c r="AQ229" s="208"/>
      <c r="AR229" s="208"/>
      <c r="AS229" s="208"/>
      <c r="AT229" s="208"/>
      <c r="AU229" s="208"/>
    </row>
    <row r="230">
      <c r="A230" s="208"/>
      <c r="B230" s="208"/>
      <c r="C230" s="208"/>
      <c r="D230" s="225"/>
      <c r="E230" s="208"/>
      <c r="F230" s="208"/>
      <c r="G230" s="208"/>
      <c r="H230" s="208"/>
      <c r="I230" s="208"/>
      <c r="J230" s="208"/>
      <c r="K230" s="208"/>
      <c r="L230" s="208"/>
      <c r="M230" s="208"/>
      <c r="N230" s="208"/>
      <c r="O230" s="208"/>
      <c r="P230" s="208"/>
      <c r="Q230" s="208"/>
      <c r="R230" s="208"/>
      <c r="S230" s="208"/>
      <c r="T230" s="208"/>
      <c r="U230" s="208"/>
      <c r="V230" s="208"/>
      <c r="W230" s="208"/>
      <c r="X230" s="208"/>
      <c r="Y230" s="208"/>
      <c r="Z230" s="208"/>
      <c r="AA230" s="208"/>
      <c r="AB230" s="208"/>
      <c r="AC230" s="208"/>
      <c r="AD230" s="208"/>
      <c r="AE230" s="208"/>
      <c r="AF230" s="208"/>
      <c r="AG230" s="208"/>
      <c r="AH230" s="208"/>
      <c r="AI230" s="208"/>
      <c r="AJ230" s="208"/>
      <c r="AK230" s="208"/>
      <c r="AL230" s="208"/>
      <c r="AM230" s="208"/>
      <c r="AN230" s="208"/>
      <c r="AO230" s="208"/>
      <c r="AP230" s="208"/>
      <c r="AQ230" s="208"/>
      <c r="AR230" s="208"/>
      <c r="AS230" s="208"/>
      <c r="AT230" s="208"/>
      <c r="AU230" s="208"/>
    </row>
    <row r="231">
      <c r="A231" s="208"/>
      <c r="B231" s="208"/>
      <c r="C231" s="208"/>
      <c r="D231" s="225"/>
      <c r="E231" s="208"/>
      <c r="F231" s="208"/>
      <c r="G231" s="208"/>
      <c r="H231" s="208"/>
      <c r="I231" s="208"/>
      <c r="J231" s="208"/>
      <c r="K231" s="208"/>
      <c r="L231" s="208"/>
      <c r="M231" s="208"/>
      <c r="N231" s="208"/>
      <c r="O231" s="208"/>
      <c r="P231" s="208"/>
      <c r="Q231" s="208"/>
      <c r="R231" s="208"/>
      <c r="S231" s="208"/>
      <c r="T231" s="208"/>
      <c r="U231" s="208"/>
      <c r="V231" s="208"/>
      <c r="W231" s="208"/>
      <c r="X231" s="208"/>
      <c r="Y231" s="208"/>
      <c r="Z231" s="208"/>
      <c r="AA231" s="208"/>
      <c r="AB231" s="208"/>
      <c r="AC231" s="208"/>
      <c r="AD231" s="208"/>
      <c r="AE231" s="208"/>
      <c r="AF231" s="208"/>
      <c r="AG231" s="208"/>
      <c r="AH231" s="208"/>
      <c r="AI231" s="208"/>
      <c r="AJ231" s="208"/>
      <c r="AK231" s="208"/>
      <c r="AL231" s="208"/>
      <c r="AM231" s="208"/>
      <c r="AN231" s="208"/>
      <c r="AO231" s="208"/>
      <c r="AP231" s="208"/>
      <c r="AQ231" s="208"/>
      <c r="AR231" s="208"/>
      <c r="AS231" s="208"/>
      <c r="AT231" s="208"/>
      <c r="AU231" s="208"/>
    </row>
    <row r="232">
      <c r="A232" s="208"/>
      <c r="B232" s="208"/>
      <c r="C232" s="208"/>
      <c r="D232" s="225"/>
      <c r="E232" s="208"/>
      <c r="F232" s="208"/>
      <c r="G232" s="208"/>
      <c r="H232" s="208"/>
      <c r="I232" s="208"/>
      <c r="J232" s="208"/>
      <c r="K232" s="208"/>
      <c r="L232" s="208"/>
      <c r="M232" s="208"/>
      <c r="N232" s="208"/>
      <c r="O232" s="208"/>
      <c r="P232" s="208"/>
      <c r="Q232" s="208"/>
      <c r="R232" s="208"/>
      <c r="S232" s="208"/>
      <c r="T232" s="208"/>
      <c r="U232" s="208"/>
      <c r="V232" s="208"/>
      <c r="W232" s="208"/>
      <c r="X232" s="208"/>
      <c r="Y232" s="208"/>
      <c r="Z232" s="208"/>
      <c r="AA232" s="208"/>
      <c r="AB232" s="208"/>
      <c r="AC232" s="208"/>
      <c r="AD232" s="208"/>
      <c r="AE232" s="208"/>
      <c r="AF232" s="208"/>
      <c r="AG232" s="208"/>
      <c r="AH232" s="208"/>
      <c r="AI232" s="208"/>
      <c r="AJ232" s="208"/>
      <c r="AK232" s="208"/>
      <c r="AL232" s="208"/>
      <c r="AM232" s="208"/>
      <c r="AN232" s="208"/>
      <c r="AO232" s="208"/>
      <c r="AP232" s="208"/>
      <c r="AQ232" s="208"/>
      <c r="AR232" s="208"/>
      <c r="AS232" s="208"/>
      <c r="AT232" s="208"/>
      <c r="AU232" s="208"/>
    </row>
    <row r="233">
      <c r="A233" s="208"/>
      <c r="B233" s="208"/>
      <c r="C233" s="208"/>
      <c r="D233" s="225"/>
      <c r="E233" s="208"/>
      <c r="F233" s="208"/>
      <c r="G233" s="208"/>
      <c r="H233" s="208"/>
      <c r="I233" s="208"/>
      <c r="J233" s="208"/>
      <c r="K233" s="208"/>
      <c r="L233" s="208"/>
      <c r="M233" s="208"/>
      <c r="N233" s="208"/>
      <c r="O233" s="208"/>
      <c r="P233" s="208"/>
      <c r="Q233" s="208"/>
      <c r="R233" s="208"/>
      <c r="S233" s="208"/>
      <c r="T233" s="208"/>
      <c r="U233" s="208"/>
      <c r="V233" s="208"/>
      <c r="W233" s="208"/>
      <c r="X233" s="208"/>
      <c r="Y233" s="208"/>
      <c r="Z233" s="208"/>
      <c r="AA233" s="208"/>
      <c r="AB233" s="208"/>
      <c r="AC233" s="208"/>
      <c r="AD233" s="208"/>
      <c r="AE233" s="208"/>
      <c r="AF233" s="208"/>
      <c r="AG233" s="208"/>
      <c r="AH233" s="208"/>
      <c r="AI233" s="208"/>
      <c r="AJ233" s="208"/>
      <c r="AK233" s="208"/>
      <c r="AL233" s="208"/>
      <c r="AM233" s="208"/>
      <c r="AN233" s="208"/>
      <c r="AO233" s="208"/>
      <c r="AP233" s="208"/>
      <c r="AQ233" s="208"/>
      <c r="AR233" s="208"/>
      <c r="AS233" s="208"/>
      <c r="AT233" s="208"/>
      <c r="AU233" s="208"/>
    </row>
    <row r="234">
      <c r="A234" s="208"/>
      <c r="B234" s="208"/>
      <c r="C234" s="208"/>
      <c r="D234" s="225"/>
      <c r="E234" s="208"/>
      <c r="F234" s="208"/>
      <c r="G234" s="208"/>
      <c r="H234" s="208"/>
      <c r="I234" s="208"/>
      <c r="J234" s="208"/>
      <c r="K234" s="208"/>
      <c r="L234" s="208"/>
      <c r="M234" s="208"/>
      <c r="N234" s="208"/>
      <c r="O234" s="208"/>
      <c r="P234" s="208"/>
      <c r="Q234" s="208"/>
      <c r="R234" s="208"/>
      <c r="S234" s="208"/>
      <c r="T234" s="208"/>
      <c r="U234" s="208"/>
      <c r="V234" s="208"/>
      <c r="W234" s="208"/>
      <c r="X234" s="208"/>
      <c r="Y234" s="208"/>
      <c r="Z234" s="208"/>
      <c r="AA234" s="208"/>
      <c r="AB234" s="208"/>
      <c r="AC234" s="208"/>
      <c r="AD234" s="208"/>
      <c r="AE234" s="208"/>
      <c r="AF234" s="208"/>
      <c r="AG234" s="208"/>
      <c r="AH234" s="208"/>
      <c r="AI234" s="208"/>
      <c r="AJ234" s="208"/>
      <c r="AK234" s="208"/>
      <c r="AL234" s="208"/>
      <c r="AM234" s="208"/>
      <c r="AN234" s="208"/>
      <c r="AO234" s="208"/>
      <c r="AP234" s="208"/>
      <c r="AQ234" s="208"/>
      <c r="AR234" s="208"/>
      <c r="AS234" s="208"/>
      <c r="AT234" s="208"/>
      <c r="AU234" s="208"/>
    </row>
    <row r="235">
      <c r="A235" s="208"/>
      <c r="B235" s="208"/>
      <c r="C235" s="208"/>
      <c r="D235" s="225"/>
      <c r="E235" s="208"/>
      <c r="F235" s="208"/>
      <c r="G235" s="208"/>
      <c r="H235" s="208"/>
      <c r="I235" s="208"/>
      <c r="J235" s="208"/>
      <c r="K235" s="208"/>
      <c r="L235" s="208"/>
      <c r="M235" s="208"/>
      <c r="N235" s="208"/>
      <c r="O235" s="208"/>
      <c r="P235" s="208"/>
      <c r="Q235" s="208"/>
      <c r="R235" s="208"/>
      <c r="S235" s="208"/>
      <c r="T235" s="208"/>
      <c r="U235" s="208"/>
      <c r="V235" s="208"/>
      <c r="W235" s="208"/>
      <c r="X235" s="208"/>
      <c r="Y235" s="208"/>
      <c r="Z235" s="208"/>
      <c r="AA235" s="208"/>
      <c r="AB235" s="208"/>
      <c r="AC235" s="208"/>
      <c r="AD235" s="208"/>
      <c r="AE235" s="208"/>
      <c r="AF235" s="208"/>
      <c r="AG235" s="208"/>
      <c r="AH235" s="208"/>
      <c r="AI235" s="208"/>
      <c r="AJ235" s="208"/>
      <c r="AK235" s="208"/>
      <c r="AL235" s="208"/>
      <c r="AM235" s="208"/>
      <c r="AN235" s="208"/>
      <c r="AO235" s="208"/>
      <c r="AP235" s="208"/>
      <c r="AQ235" s="208"/>
      <c r="AR235" s="208"/>
      <c r="AS235" s="208"/>
      <c r="AT235" s="208"/>
      <c r="AU235" s="208"/>
    </row>
    <row r="236">
      <c r="A236" s="208"/>
      <c r="B236" s="208"/>
      <c r="C236" s="208"/>
      <c r="D236" s="225"/>
      <c r="E236" s="208"/>
      <c r="F236" s="208"/>
      <c r="G236" s="208"/>
      <c r="H236" s="208"/>
      <c r="I236" s="208"/>
      <c r="J236" s="208"/>
      <c r="K236" s="208"/>
      <c r="L236" s="208"/>
      <c r="M236" s="208"/>
      <c r="N236" s="208"/>
      <c r="O236" s="208"/>
      <c r="P236" s="208"/>
      <c r="Q236" s="208"/>
      <c r="R236" s="208"/>
      <c r="S236" s="208"/>
      <c r="T236" s="208"/>
      <c r="U236" s="208"/>
      <c r="V236" s="208"/>
      <c r="W236" s="208"/>
      <c r="X236" s="208"/>
      <c r="Y236" s="208"/>
      <c r="Z236" s="208"/>
      <c r="AA236" s="208"/>
      <c r="AB236" s="208"/>
      <c r="AC236" s="208"/>
      <c r="AD236" s="208"/>
      <c r="AE236" s="208"/>
      <c r="AF236" s="208"/>
      <c r="AG236" s="208"/>
      <c r="AH236" s="208"/>
      <c r="AI236" s="208"/>
      <c r="AJ236" s="208"/>
      <c r="AK236" s="208"/>
      <c r="AL236" s="208"/>
      <c r="AM236" s="208"/>
      <c r="AN236" s="208"/>
      <c r="AO236" s="208"/>
      <c r="AP236" s="208"/>
      <c r="AQ236" s="208"/>
      <c r="AR236" s="208"/>
      <c r="AS236" s="208"/>
      <c r="AT236" s="208"/>
      <c r="AU236" s="208"/>
    </row>
    <row r="237">
      <c r="A237" s="208"/>
      <c r="B237" s="208"/>
      <c r="C237" s="208"/>
      <c r="D237" s="225"/>
      <c r="E237" s="208"/>
      <c r="F237" s="208"/>
      <c r="G237" s="208"/>
      <c r="H237" s="208"/>
      <c r="I237" s="208"/>
      <c r="J237" s="208"/>
      <c r="K237" s="208"/>
      <c r="L237" s="208"/>
      <c r="M237" s="208"/>
      <c r="N237" s="208"/>
      <c r="O237" s="208"/>
      <c r="P237" s="208"/>
      <c r="Q237" s="208"/>
      <c r="R237" s="208"/>
      <c r="S237" s="208"/>
      <c r="T237" s="208"/>
      <c r="U237" s="208"/>
      <c r="V237" s="208"/>
      <c r="W237" s="208"/>
      <c r="X237" s="208"/>
      <c r="Y237" s="208"/>
      <c r="Z237" s="208"/>
      <c r="AA237" s="208"/>
      <c r="AB237" s="208"/>
      <c r="AC237" s="208"/>
      <c r="AD237" s="208"/>
      <c r="AE237" s="208"/>
      <c r="AF237" s="208"/>
      <c r="AG237" s="208"/>
      <c r="AH237" s="208"/>
      <c r="AI237" s="208"/>
      <c r="AJ237" s="208"/>
      <c r="AK237" s="208"/>
      <c r="AL237" s="208"/>
      <c r="AM237" s="208"/>
      <c r="AN237" s="208"/>
      <c r="AO237" s="208"/>
      <c r="AP237" s="208"/>
      <c r="AQ237" s="208"/>
      <c r="AR237" s="208"/>
      <c r="AS237" s="208"/>
      <c r="AT237" s="208"/>
      <c r="AU237" s="208"/>
    </row>
    <row r="238">
      <c r="A238" s="208"/>
      <c r="B238" s="208"/>
      <c r="C238" s="208"/>
      <c r="D238" s="225"/>
      <c r="E238" s="208"/>
      <c r="F238" s="208"/>
      <c r="G238" s="208"/>
      <c r="H238" s="208"/>
      <c r="I238" s="208"/>
      <c r="J238" s="208"/>
      <c r="K238" s="208"/>
      <c r="L238" s="208"/>
      <c r="M238" s="208"/>
      <c r="N238" s="208"/>
      <c r="O238" s="208"/>
      <c r="P238" s="208"/>
      <c r="Q238" s="208"/>
      <c r="R238" s="208"/>
      <c r="S238" s="208"/>
      <c r="T238" s="208"/>
      <c r="U238" s="208"/>
      <c r="V238" s="208"/>
      <c r="W238" s="208"/>
      <c r="X238" s="208"/>
      <c r="Y238" s="208"/>
      <c r="Z238" s="208"/>
      <c r="AA238" s="208"/>
      <c r="AB238" s="208"/>
      <c r="AC238" s="208"/>
      <c r="AD238" s="208"/>
      <c r="AE238" s="208"/>
      <c r="AF238" s="208"/>
      <c r="AG238" s="208"/>
      <c r="AH238" s="208"/>
      <c r="AI238" s="208"/>
      <c r="AJ238" s="208"/>
      <c r="AK238" s="208"/>
      <c r="AL238" s="208"/>
      <c r="AM238" s="208"/>
      <c r="AN238" s="208"/>
      <c r="AO238" s="208"/>
      <c r="AP238" s="208"/>
      <c r="AQ238" s="208"/>
      <c r="AR238" s="208"/>
      <c r="AS238" s="208"/>
      <c r="AT238" s="208"/>
      <c r="AU238" s="208"/>
    </row>
    <row r="239">
      <c r="A239" s="208"/>
      <c r="B239" s="208"/>
      <c r="C239" s="208"/>
      <c r="D239" s="225"/>
      <c r="E239" s="208"/>
      <c r="F239" s="208"/>
      <c r="G239" s="208"/>
      <c r="H239" s="208"/>
      <c r="I239" s="208"/>
      <c r="J239" s="208"/>
      <c r="K239" s="208"/>
      <c r="L239" s="208"/>
      <c r="M239" s="208"/>
      <c r="N239" s="208"/>
      <c r="O239" s="208"/>
      <c r="P239" s="208"/>
      <c r="Q239" s="208"/>
      <c r="R239" s="208"/>
      <c r="S239" s="208"/>
      <c r="T239" s="208"/>
      <c r="U239" s="208"/>
      <c r="V239" s="208"/>
      <c r="W239" s="208"/>
      <c r="X239" s="208"/>
      <c r="Y239" s="208"/>
      <c r="Z239" s="208"/>
      <c r="AA239" s="208"/>
      <c r="AB239" s="208"/>
      <c r="AC239" s="208"/>
      <c r="AD239" s="208"/>
      <c r="AE239" s="208"/>
      <c r="AF239" s="208"/>
      <c r="AG239" s="208"/>
      <c r="AH239" s="208"/>
      <c r="AI239" s="208"/>
      <c r="AJ239" s="208"/>
      <c r="AK239" s="208"/>
      <c r="AL239" s="208"/>
      <c r="AM239" s="208"/>
      <c r="AN239" s="208"/>
      <c r="AO239" s="208"/>
      <c r="AP239" s="208"/>
      <c r="AQ239" s="208"/>
      <c r="AR239" s="208"/>
      <c r="AS239" s="208"/>
      <c r="AT239" s="208"/>
      <c r="AU239" s="208"/>
    </row>
    <row r="240">
      <c r="A240" s="208"/>
      <c r="B240" s="208"/>
      <c r="C240" s="208"/>
      <c r="D240" s="225"/>
      <c r="E240" s="208"/>
      <c r="F240" s="208"/>
      <c r="G240" s="208"/>
      <c r="H240" s="208"/>
      <c r="I240" s="208"/>
      <c r="J240" s="208"/>
      <c r="K240" s="208"/>
      <c r="L240" s="208"/>
      <c r="M240" s="208"/>
      <c r="N240" s="208"/>
      <c r="O240" s="208"/>
      <c r="P240" s="208"/>
      <c r="Q240" s="208"/>
      <c r="R240" s="208"/>
      <c r="S240" s="208"/>
      <c r="T240" s="208"/>
      <c r="U240" s="208"/>
      <c r="V240" s="208"/>
      <c r="W240" s="208"/>
      <c r="X240" s="208"/>
      <c r="Y240" s="208"/>
      <c r="Z240" s="208"/>
      <c r="AA240" s="208"/>
      <c r="AB240" s="208"/>
      <c r="AC240" s="208"/>
      <c r="AD240" s="208"/>
      <c r="AE240" s="208"/>
      <c r="AF240" s="208"/>
      <c r="AG240" s="208"/>
      <c r="AH240" s="208"/>
      <c r="AI240" s="208"/>
      <c r="AJ240" s="208"/>
      <c r="AK240" s="208"/>
      <c r="AL240" s="208"/>
      <c r="AM240" s="208"/>
      <c r="AN240" s="208"/>
      <c r="AO240" s="208"/>
      <c r="AP240" s="208"/>
      <c r="AQ240" s="208"/>
      <c r="AR240" s="208"/>
      <c r="AS240" s="208"/>
      <c r="AT240" s="208"/>
      <c r="AU240" s="208"/>
    </row>
    <row r="241">
      <c r="A241" s="208"/>
      <c r="B241" s="208"/>
      <c r="C241" s="208"/>
      <c r="D241" s="225"/>
      <c r="E241" s="208"/>
      <c r="F241" s="208"/>
      <c r="G241" s="208"/>
      <c r="H241" s="208"/>
      <c r="I241" s="208"/>
      <c r="J241" s="208"/>
      <c r="K241" s="208"/>
      <c r="L241" s="208"/>
      <c r="M241" s="208"/>
      <c r="N241" s="208"/>
      <c r="O241" s="208"/>
      <c r="P241" s="208"/>
      <c r="Q241" s="208"/>
      <c r="R241" s="208"/>
      <c r="S241" s="208"/>
      <c r="T241" s="208"/>
      <c r="U241" s="208"/>
      <c r="V241" s="208"/>
      <c r="W241" s="208"/>
      <c r="X241" s="208"/>
      <c r="Y241" s="208"/>
      <c r="Z241" s="208"/>
      <c r="AA241" s="208"/>
      <c r="AB241" s="208"/>
      <c r="AC241" s="208"/>
      <c r="AD241" s="208"/>
      <c r="AE241" s="208"/>
      <c r="AF241" s="208"/>
      <c r="AG241" s="208"/>
      <c r="AH241" s="208"/>
      <c r="AI241" s="208"/>
      <c r="AJ241" s="208"/>
      <c r="AK241" s="208"/>
      <c r="AL241" s="208"/>
      <c r="AM241" s="208"/>
      <c r="AN241" s="208"/>
      <c r="AO241" s="208"/>
      <c r="AP241" s="208"/>
      <c r="AQ241" s="208"/>
      <c r="AR241" s="208"/>
      <c r="AS241" s="208"/>
      <c r="AT241" s="208"/>
      <c r="AU241" s="208"/>
    </row>
    <row r="242">
      <c r="A242" s="208"/>
      <c r="B242" s="208"/>
      <c r="C242" s="208"/>
      <c r="D242" s="225"/>
      <c r="E242" s="208"/>
      <c r="F242" s="208"/>
      <c r="G242" s="208"/>
      <c r="H242" s="208"/>
      <c r="I242" s="208"/>
      <c r="J242" s="208"/>
      <c r="K242" s="208"/>
      <c r="L242" s="208"/>
      <c r="M242" s="208"/>
      <c r="N242" s="208"/>
      <c r="O242" s="208"/>
      <c r="P242" s="208"/>
      <c r="Q242" s="208"/>
      <c r="R242" s="208"/>
      <c r="S242" s="208"/>
      <c r="T242" s="208"/>
      <c r="U242" s="208"/>
      <c r="V242" s="208"/>
      <c r="W242" s="208"/>
      <c r="X242" s="208"/>
      <c r="Y242" s="208"/>
      <c r="Z242" s="208"/>
      <c r="AA242" s="208"/>
      <c r="AB242" s="208"/>
      <c r="AC242" s="208"/>
      <c r="AD242" s="208"/>
      <c r="AE242" s="208"/>
      <c r="AF242" s="208"/>
      <c r="AG242" s="208"/>
      <c r="AH242" s="208"/>
      <c r="AI242" s="208"/>
      <c r="AJ242" s="208"/>
      <c r="AK242" s="208"/>
      <c r="AL242" s="208"/>
      <c r="AM242" s="208"/>
      <c r="AN242" s="208"/>
      <c r="AO242" s="208"/>
      <c r="AP242" s="208"/>
      <c r="AQ242" s="208"/>
      <c r="AR242" s="208"/>
      <c r="AS242" s="208"/>
      <c r="AT242" s="208"/>
      <c r="AU242" s="208"/>
    </row>
    <row r="243">
      <c r="A243" s="208"/>
      <c r="B243" s="208"/>
      <c r="C243" s="208"/>
      <c r="D243" s="225"/>
      <c r="E243" s="208"/>
      <c r="F243" s="208"/>
      <c r="G243" s="208"/>
      <c r="H243" s="208"/>
      <c r="I243" s="208"/>
      <c r="J243" s="208"/>
      <c r="K243" s="208"/>
      <c r="L243" s="208"/>
      <c r="M243" s="208"/>
      <c r="N243" s="208"/>
      <c r="O243" s="208"/>
      <c r="P243" s="208"/>
      <c r="Q243" s="208"/>
      <c r="R243" s="208"/>
      <c r="S243" s="208"/>
      <c r="T243" s="208"/>
      <c r="U243" s="208"/>
      <c r="V243" s="208"/>
      <c r="W243" s="208"/>
      <c r="X243" s="208"/>
      <c r="Y243" s="208"/>
      <c r="Z243" s="208"/>
      <c r="AA243" s="208"/>
      <c r="AB243" s="208"/>
      <c r="AC243" s="208"/>
      <c r="AD243" s="208"/>
      <c r="AE243" s="208"/>
      <c r="AF243" s="208"/>
      <c r="AG243" s="208"/>
      <c r="AH243" s="208"/>
      <c r="AI243" s="208"/>
      <c r="AJ243" s="208"/>
      <c r="AK243" s="208"/>
      <c r="AL243" s="208"/>
      <c r="AM243" s="208"/>
      <c r="AN243" s="208"/>
      <c r="AO243" s="208"/>
      <c r="AP243" s="208"/>
      <c r="AQ243" s="208"/>
      <c r="AR243" s="208"/>
      <c r="AS243" s="208"/>
      <c r="AT243" s="208"/>
      <c r="AU243" s="208"/>
    </row>
    <row r="244">
      <c r="A244" s="208"/>
      <c r="B244" s="208"/>
      <c r="C244" s="208"/>
      <c r="D244" s="225"/>
      <c r="E244" s="208"/>
      <c r="F244" s="208"/>
      <c r="G244" s="208"/>
      <c r="H244" s="208"/>
      <c r="I244" s="208"/>
      <c r="J244" s="208"/>
      <c r="K244" s="208"/>
      <c r="L244" s="208"/>
      <c r="M244" s="208"/>
      <c r="N244" s="208"/>
      <c r="O244" s="208"/>
      <c r="P244" s="208"/>
      <c r="Q244" s="208"/>
      <c r="R244" s="208"/>
      <c r="S244" s="208"/>
      <c r="T244" s="208"/>
      <c r="U244" s="208"/>
      <c r="V244" s="208"/>
      <c r="W244" s="208"/>
      <c r="X244" s="208"/>
      <c r="Y244" s="208"/>
      <c r="Z244" s="208"/>
      <c r="AA244" s="208"/>
      <c r="AB244" s="208"/>
      <c r="AC244" s="208"/>
      <c r="AD244" s="208"/>
      <c r="AE244" s="208"/>
      <c r="AF244" s="208"/>
      <c r="AG244" s="208"/>
      <c r="AH244" s="208"/>
      <c r="AI244" s="208"/>
      <c r="AJ244" s="208"/>
      <c r="AK244" s="208"/>
      <c r="AL244" s="208"/>
      <c r="AM244" s="208"/>
      <c r="AN244" s="208"/>
      <c r="AO244" s="208"/>
      <c r="AP244" s="208"/>
      <c r="AQ244" s="208"/>
      <c r="AR244" s="208"/>
      <c r="AS244" s="208"/>
      <c r="AT244" s="208"/>
      <c r="AU244" s="208"/>
    </row>
    <row r="245">
      <c r="A245" s="208"/>
      <c r="B245" s="208"/>
      <c r="C245" s="208"/>
      <c r="D245" s="225"/>
      <c r="E245" s="208"/>
      <c r="F245" s="208"/>
      <c r="G245" s="208"/>
      <c r="H245" s="208"/>
      <c r="I245" s="208"/>
      <c r="J245" s="208"/>
      <c r="K245" s="208"/>
      <c r="L245" s="208"/>
      <c r="M245" s="208"/>
      <c r="N245" s="208"/>
      <c r="O245" s="208"/>
      <c r="P245" s="208"/>
      <c r="Q245" s="208"/>
      <c r="R245" s="208"/>
      <c r="S245" s="208"/>
      <c r="T245" s="208"/>
      <c r="U245" s="208"/>
      <c r="V245" s="208"/>
      <c r="W245" s="208"/>
      <c r="X245" s="208"/>
      <c r="Y245" s="208"/>
      <c r="Z245" s="208"/>
      <c r="AA245" s="208"/>
      <c r="AB245" s="208"/>
      <c r="AC245" s="208"/>
      <c r="AD245" s="208"/>
      <c r="AE245" s="208"/>
      <c r="AF245" s="208"/>
      <c r="AG245" s="208"/>
      <c r="AH245" s="208"/>
      <c r="AI245" s="208"/>
      <c r="AJ245" s="208"/>
      <c r="AK245" s="208"/>
      <c r="AL245" s="208"/>
      <c r="AM245" s="208"/>
      <c r="AN245" s="208"/>
      <c r="AO245" s="208"/>
      <c r="AP245" s="208"/>
      <c r="AQ245" s="208"/>
      <c r="AR245" s="208"/>
      <c r="AS245" s="208"/>
      <c r="AT245" s="208"/>
      <c r="AU245" s="208"/>
    </row>
    <row r="246">
      <c r="A246" s="208"/>
      <c r="B246" s="208"/>
      <c r="C246" s="208"/>
      <c r="D246" s="225"/>
      <c r="E246" s="208"/>
      <c r="F246" s="208"/>
      <c r="G246" s="208"/>
      <c r="H246" s="208"/>
      <c r="I246" s="208"/>
      <c r="J246" s="208"/>
      <c r="K246" s="208"/>
      <c r="L246" s="208"/>
      <c r="M246" s="208"/>
      <c r="N246" s="208"/>
      <c r="O246" s="208"/>
      <c r="P246" s="208"/>
      <c r="Q246" s="208"/>
      <c r="R246" s="208"/>
      <c r="S246" s="208"/>
      <c r="T246" s="208"/>
      <c r="U246" s="208"/>
      <c r="V246" s="208"/>
      <c r="W246" s="208"/>
      <c r="X246" s="208"/>
      <c r="Y246" s="208"/>
      <c r="Z246" s="208"/>
      <c r="AA246" s="208"/>
      <c r="AB246" s="208"/>
      <c r="AC246" s="208"/>
      <c r="AD246" s="208"/>
      <c r="AE246" s="208"/>
      <c r="AF246" s="208"/>
      <c r="AG246" s="208"/>
      <c r="AH246" s="208"/>
      <c r="AI246" s="208"/>
      <c r="AJ246" s="208"/>
      <c r="AK246" s="208"/>
      <c r="AL246" s="208"/>
      <c r="AM246" s="208"/>
      <c r="AN246" s="208"/>
      <c r="AO246" s="208"/>
      <c r="AP246" s="208"/>
      <c r="AQ246" s="208"/>
      <c r="AR246" s="208"/>
      <c r="AS246" s="208"/>
      <c r="AT246" s="208"/>
      <c r="AU246" s="208"/>
    </row>
    <row r="247">
      <c r="A247" s="208"/>
      <c r="B247" s="208"/>
      <c r="C247" s="208"/>
      <c r="D247" s="225"/>
      <c r="E247" s="208"/>
      <c r="F247" s="208"/>
      <c r="G247" s="208"/>
      <c r="H247" s="208"/>
      <c r="I247" s="208"/>
      <c r="J247" s="208"/>
      <c r="K247" s="208"/>
      <c r="L247" s="208"/>
      <c r="M247" s="208"/>
      <c r="N247" s="208"/>
      <c r="O247" s="208"/>
      <c r="P247" s="208"/>
      <c r="Q247" s="208"/>
      <c r="R247" s="208"/>
      <c r="S247" s="208"/>
      <c r="T247" s="208"/>
      <c r="U247" s="208"/>
      <c r="V247" s="208"/>
      <c r="W247" s="208"/>
      <c r="X247" s="208"/>
      <c r="Y247" s="208"/>
      <c r="Z247" s="208"/>
      <c r="AA247" s="208"/>
      <c r="AB247" s="208"/>
      <c r="AC247" s="208"/>
      <c r="AD247" s="208"/>
      <c r="AE247" s="208"/>
      <c r="AF247" s="208"/>
      <c r="AG247" s="208"/>
      <c r="AH247" s="208"/>
      <c r="AI247" s="208"/>
      <c r="AJ247" s="208"/>
      <c r="AK247" s="208"/>
      <c r="AL247" s="208"/>
      <c r="AM247" s="208"/>
      <c r="AN247" s="208"/>
      <c r="AO247" s="208"/>
      <c r="AP247" s="208"/>
      <c r="AQ247" s="208"/>
      <c r="AR247" s="208"/>
      <c r="AS247" s="208"/>
      <c r="AT247" s="208"/>
      <c r="AU247" s="208"/>
    </row>
    <row r="248">
      <c r="A248" s="208"/>
      <c r="B248" s="208"/>
      <c r="C248" s="208"/>
      <c r="D248" s="225"/>
      <c r="E248" s="208"/>
      <c r="F248" s="208"/>
      <c r="G248" s="208"/>
      <c r="H248" s="208"/>
      <c r="I248" s="208"/>
      <c r="J248" s="208"/>
      <c r="K248" s="208"/>
      <c r="L248" s="208"/>
      <c r="M248" s="208"/>
      <c r="N248" s="208"/>
      <c r="O248" s="208"/>
      <c r="P248" s="208"/>
      <c r="Q248" s="208"/>
      <c r="R248" s="208"/>
      <c r="S248" s="208"/>
      <c r="T248" s="208"/>
      <c r="U248" s="208"/>
      <c r="V248" s="208"/>
      <c r="W248" s="208"/>
      <c r="X248" s="208"/>
      <c r="Y248" s="208"/>
      <c r="Z248" s="208"/>
      <c r="AA248" s="208"/>
      <c r="AB248" s="208"/>
      <c r="AC248" s="208"/>
      <c r="AD248" s="208"/>
      <c r="AE248" s="208"/>
      <c r="AF248" s="208"/>
      <c r="AG248" s="208"/>
      <c r="AH248" s="208"/>
      <c r="AI248" s="208"/>
      <c r="AJ248" s="208"/>
      <c r="AK248" s="208"/>
      <c r="AL248" s="208"/>
      <c r="AM248" s="208"/>
      <c r="AN248" s="208"/>
      <c r="AO248" s="208"/>
      <c r="AP248" s="208"/>
      <c r="AQ248" s="208"/>
      <c r="AR248" s="208"/>
      <c r="AS248" s="208"/>
      <c r="AT248" s="208"/>
      <c r="AU248" s="208"/>
    </row>
    <row r="249">
      <c r="A249" s="208"/>
      <c r="B249" s="208"/>
      <c r="C249" s="208"/>
      <c r="D249" s="225"/>
      <c r="E249" s="208"/>
      <c r="F249" s="208"/>
      <c r="G249" s="208"/>
      <c r="H249" s="208"/>
      <c r="I249" s="208"/>
      <c r="J249" s="208"/>
      <c r="K249" s="208"/>
      <c r="L249" s="208"/>
      <c r="M249" s="208"/>
      <c r="N249" s="208"/>
      <c r="O249" s="208"/>
      <c r="P249" s="208"/>
      <c r="Q249" s="208"/>
      <c r="R249" s="208"/>
      <c r="S249" s="208"/>
      <c r="T249" s="208"/>
      <c r="U249" s="208"/>
      <c r="V249" s="208"/>
      <c r="W249" s="208"/>
      <c r="X249" s="208"/>
      <c r="Y249" s="208"/>
      <c r="Z249" s="208"/>
      <c r="AA249" s="208"/>
      <c r="AB249" s="208"/>
      <c r="AC249" s="208"/>
      <c r="AD249" s="208"/>
      <c r="AE249" s="208"/>
      <c r="AF249" s="208"/>
      <c r="AG249" s="208"/>
      <c r="AH249" s="208"/>
      <c r="AI249" s="208"/>
      <c r="AJ249" s="208"/>
      <c r="AK249" s="208"/>
      <c r="AL249" s="208"/>
      <c r="AM249" s="208"/>
      <c r="AN249" s="208"/>
      <c r="AO249" s="208"/>
      <c r="AP249" s="208"/>
      <c r="AQ249" s="208"/>
      <c r="AR249" s="208"/>
      <c r="AS249" s="208"/>
      <c r="AT249" s="208"/>
      <c r="AU249" s="208"/>
    </row>
    <row r="250">
      <c r="A250" s="208"/>
      <c r="B250" s="208"/>
      <c r="C250" s="208"/>
      <c r="D250" s="225"/>
      <c r="E250" s="208"/>
      <c r="F250" s="208"/>
      <c r="G250" s="208"/>
      <c r="H250" s="208"/>
      <c r="I250" s="208"/>
      <c r="J250" s="208"/>
      <c r="K250" s="208"/>
      <c r="L250" s="208"/>
      <c r="M250" s="208"/>
      <c r="N250" s="208"/>
      <c r="O250" s="208"/>
      <c r="P250" s="208"/>
      <c r="Q250" s="208"/>
      <c r="R250" s="208"/>
      <c r="S250" s="208"/>
      <c r="T250" s="208"/>
      <c r="U250" s="208"/>
      <c r="V250" s="208"/>
      <c r="W250" s="208"/>
      <c r="X250" s="208"/>
      <c r="Y250" s="208"/>
      <c r="Z250" s="208"/>
      <c r="AA250" s="208"/>
      <c r="AB250" s="208"/>
      <c r="AC250" s="208"/>
      <c r="AD250" s="208"/>
      <c r="AE250" s="208"/>
      <c r="AF250" s="208"/>
      <c r="AG250" s="208"/>
      <c r="AH250" s="208"/>
      <c r="AI250" s="208"/>
      <c r="AJ250" s="208"/>
      <c r="AK250" s="208"/>
      <c r="AL250" s="208"/>
      <c r="AM250" s="208"/>
      <c r="AN250" s="208"/>
      <c r="AO250" s="208"/>
      <c r="AP250" s="208"/>
      <c r="AQ250" s="208"/>
      <c r="AR250" s="208"/>
      <c r="AS250" s="208"/>
      <c r="AT250" s="208"/>
      <c r="AU250" s="208"/>
    </row>
    <row r="251">
      <c r="A251" s="208"/>
      <c r="B251" s="208"/>
      <c r="C251" s="208"/>
      <c r="D251" s="225"/>
      <c r="E251" s="208"/>
      <c r="F251" s="208"/>
      <c r="G251" s="208"/>
      <c r="H251" s="208"/>
      <c r="I251" s="208"/>
      <c r="J251" s="208"/>
      <c r="K251" s="208"/>
      <c r="L251" s="208"/>
      <c r="M251" s="208"/>
      <c r="N251" s="208"/>
      <c r="O251" s="208"/>
      <c r="P251" s="208"/>
      <c r="Q251" s="208"/>
      <c r="R251" s="208"/>
      <c r="S251" s="208"/>
      <c r="T251" s="208"/>
      <c r="U251" s="208"/>
      <c r="V251" s="208"/>
      <c r="W251" s="208"/>
      <c r="X251" s="208"/>
      <c r="Y251" s="208"/>
      <c r="Z251" s="208"/>
      <c r="AA251" s="208"/>
      <c r="AB251" s="208"/>
      <c r="AC251" s="208"/>
      <c r="AD251" s="208"/>
      <c r="AE251" s="208"/>
      <c r="AF251" s="208"/>
      <c r="AG251" s="208"/>
      <c r="AH251" s="208"/>
      <c r="AI251" s="208"/>
      <c r="AJ251" s="208"/>
      <c r="AK251" s="208"/>
      <c r="AL251" s="208"/>
      <c r="AM251" s="208"/>
      <c r="AN251" s="208"/>
      <c r="AO251" s="208"/>
      <c r="AP251" s="208"/>
      <c r="AQ251" s="208"/>
      <c r="AR251" s="208"/>
      <c r="AS251" s="208"/>
      <c r="AT251" s="208"/>
      <c r="AU251" s="208"/>
    </row>
    <row r="252">
      <c r="A252" s="208"/>
      <c r="B252" s="208"/>
      <c r="C252" s="208"/>
      <c r="D252" s="225"/>
      <c r="E252" s="208"/>
      <c r="F252" s="208"/>
      <c r="G252" s="208"/>
      <c r="H252" s="208"/>
      <c r="I252" s="208"/>
      <c r="J252" s="208"/>
      <c r="K252" s="208"/>
      <c r="L252" s="208"/>
      <c r="M252" s="208"/>
      <c r="N252" s="208"/>
      <c r="O252" s="208"/>
      <c r="P252" s="208"/>
      <c r="Q252" s="208"/>
      <c r="R252" s="208"/>
      <c r="S252" s="208"/>
      <c r="T252" s="208"/>
      <c r="U252" s="208"/>
      <c r="V252" s="208"/>
      <c r="W252" s="208"/>
      <c r="X252" s="208"/>
      <c r="Y252" s="208"/>
      <c r="Z252" s="208"/>
      <c r="AA252" s="208"/>
      <c r="AB252" s="208"/>
      <c r="AC252" s="208"/>
      <c r="AD252" s="208"/>
      <c r="AE252" s="208"/>
      <c r="AF252" s="208"/>
      <c r="AG252" s="208"/>
      <c r="AH252" s="208"/>
      <c r="AI252" s="208"/>
      <c r="AJ252" s="208"/>
      <c r="AK252" s="208"/>
      <c r="AL252" s="208"/>
      <c r="AM252" s="208"/>
      <c r="AN252" s="208"/>
      <c r="AO252" s="208"/>
      <c r="AP252" s="208"/>
      <c r="AQ252" s="208"/>
      <c r="AR252" s="208"/>
      <c r="AS252" s="208"/>
      <c r="AT252" s="208"/>
      <c r="AU252" s="208"/>
    </row>
    <row r="253">
      <c r="A253" s="208"/>
      <c r="B253" s="208"/>
      <c r="C253" s="208"/>
      <c r="D253" s="225"/>
      <c r="E253" s="208"/>
      <c r="F253" s="208"/>
      <c r="G253" s="208"/>
      <c r="H253" s="208"/>
      <c r="I253" s="208"/>
      <c r="J253" s="208"/>
      <c r="K253" s="208"/>
      <c r="L253" s="208"/>
      <c r="M253" s="208"/>
      <c r="N253" s="208"/>
      <c r="O253" s="208"/>
      <c r="P253" s="208"/>
      <c r="Q253" s="208"/>
      <c r="R253" s="208"/>
      <c r="S253" s="208"/>
      <c r="T253" s="208"/>
      <c r="U253" s="208"/>
      <c r="V253" s="208"/>
      <c r="W253" s="208"/>
      <c r="X253" s="208"/>
      <c r="Y253" s="208"/>
      <c r="Z253" s="208"/>
      <c r="AA253" s="208"/>
      <c r="AB253" s="208"/>
      <c r="AC253" s="208"/>
      <c r="AD253" s="208"/>
      <c r="AE253" s="208"/>
      <c r="AF253" s="208"/>
      <c r="AG253" s="208"/>
      <c r="AH253" s="208"/>
      <c r="AI253" s="208"/>
      <c r="AJ253" s="208"/>
      <c r="AK253" s="208"/>
      <c r="AL253" s="208"/>
      <c r="AM253" s="208"/>
      <c r="AN253" s="208"/>
      <c r="AO253" s="208"/>
      <c r="AP253" s="208"/>
      <c r="AQ253" s="208"/>
      <c r="AR253" s="208"/>
      <c r="AS253" s="208"/>
      <c r="AT253" s="208"/>
      <c r="AU253" s="208"/>
    </row>
    <row r="254">
      <c r="A254" s="208"/>
      <c r="B254" s="208"/>
      <c r="C254" s="208"/>
      <c r="D254" s="225"/>
      <c r="E254" s="208"/>
      <c r="F254" s="208"/>
      <c r="G254" s="208"/>
      <c r="H254" s="208"/>
      <c r="I254" s="208"/>
      <c r="J254" s="208"/>
      <c r="K254" s="208"/>
      <c r="L254" s="208"/>
      <c r="M254" s="208"/>
      <c r="N254" s="208"/>
      <c r="O254" s="208"/>
      <c r="P254" s="208"/>
      <c r="Q254" s="208"/>
      <c r="R254" s="208"/>
      <c r="S254" s="208"/>
      <c r="T254" s="208"/>
      <c r="U254" s="208"/>
      <c r="V254" s="208"/>
      <c r="W254" s="208"/>
      <c r="X254" s="208"/>
      <c r="Y254" s="208"/>
      <c r="Z254" s="208"/>
      <c r="AA254" s="208"/>
      <c r="AB254" s="208"/>
      <c r="AC254" s="208"/>
      <c r="AD254" s="208"/>
      <c r="AE254" s="208"/>
      <c r="AF254" s="208"/>
      <c r="AG254" s="208"/>
      <c r="AH254" s="208"/>
      <c r="AI254" s="208"/>
      <c r="AJ254" s="208"/>
      <c r="AK254" s="208"/>
      <c r="AL254" s="208"/>
      <c r="AM254" s="208"/>
      <c r="AN254" s="208"/>
      <c r="AO254" s="208"/>
      <c r="AP254" s="208"/>
      <c r="AQ254" s="208"/>
      <c r="AR254" s="208"/>
      <c r="AS254" s="208"/>
      <c r="AT254" s="208"/>
      <c r="AU254" s="208"/>
    </row>
    <row r="255">
      <c r="A255" s="208"/>
      <c r="B255" s="208"/>
      <c r="C255" s="208"/>
      <c r="D255" s="225"/>
      <c r="E255" s="208"/>
      <c r="F255" s="208"/>
      <c r="G255" s="208"/>
      <c r="H255" s="208"/>
      <c r="I255" s="208"/>
      <c r="J255" s="208"/>
      <c r="K255" s="208"/>
      <c r="L255" s="208"/>
      <c r="M255" s="208"/>
      <c r="N255" s="208"/>
      <c r="O255" s="208"/>
      <c r="P255" s="208"/>
      <c r="Q255" s="208"/>
      <c r="R255" s="208"/>
      <c r="S255" s="208"/>
      <c r="T255" s="208"/>
      <c r="U255" s="208"/>
      <c r="V255" s="208"/>
      <c r="W255" s="208"/>
      <c r="X255" s="208"/>
      <c r="Y255" s="208"/>
      <c r="Z255" s="208"/>
      <c r="AA255" s="208"/>
      <c r="AB255" s="208"/>
      <c r="AC255" s="208"/>
      <c r="AD255" s="208"/>
      <c r="AE255" s="208"/>
      <c r="AF255" s="208"/>
      <c r="AG255" s="208"/>
      <c r="AH255" s="208"/>
      <c r="AI255" s="208"/>
      <c r="AJ255" s="208"/>
      <c r="AK255" s="208"/>
      <c r="AL255" s="208"/>
      <c r="AM255" s="208"/>
      <c r="AN255" s="208"/>
      <c r="AO255" s="208"/>
      <c r="AP255" s="208"/>
      <c r="AQ255" s="208"/>
      <c r="AR255" s="208"/>
      <c r="AS255" s="208"/>
      <c r="AT255" s="208"/>
      <c r="AU255" s="208"/>
    </row>
    <row r="256">
      <c r="A256" s="208"/>
      <c r="B256" s="208"/>
      <c r="C256" s="208"/>
      <c r="D256" s="225"/>
      <c r="E256" s="208"/>
      <c r="F256" s="208"/>
      <c r="G256" s="208"/>
      <c r="H256" s="208"/>
      <c r="I256" s="208"/>
      <c r="J256" s="208"/>
      <c r="K256" s="208"/>
      <c r="L256" s="208"/>
      <c r="M256" s="208"/>
      <c r="N256" s="208"/>
      <c r="O256" s="208"/>
      <c r="P256" s="208"/>
      <c r="Q256" s="208"/>
      <c r="R256" s="208"/>
      <c r="S256" s="208"/>
      <c r="T256" s="208"/>
      <c r="U256" s="208"/>
      <c r="V256" s="208"/>
      <c r="W256" s="208"/>
      <c r="X256" s="208"/>
      <c r="Y256" s="208"/>
      <c r="Z256" s="208"/>
      <c r="AA256" s="208"/>
      <c r="AB256" s="208"/>
      <c r="AC256" s="208"/>
      <c r="AD256" s="208"/>
      <c r="AE256" s="208"/>
      <c r="AF256" s="208"/>
      <c r="AG256" s="208"/>
      <c r="AH256" s="208"/>
      <c r="AI256" s="208"/>
      <c r="AJ256" s="208"/>
      <c r="AK256" s="208"/>
      <c r="AL256" s="208"/>
      <c r="AM256" s="208"/>
      <c r="AN256" s="208"/>
      <c r="AO256" s="208"/>
      <c r="AP256" s="208"/>
      <c r="AQ256" s="208"/>
      <c r="AR256" s="208"/>
      <c r="AS256" s="208"/>
      <c r="AT256" s="208"/>
      <c r="AU256" s="208"/>
    </row>
    <row r="257">
      <c r="A257" s="208"/>
      <c r="B257" s="208"/>
      <c r="C257" s="208"/>
      <c r="D257" s="225"/>
      <c r="E257" s="208"/>
      <c r="F257" s="208"/>
      <c r="G257" s="208"/>
      <c r="H257" s="208"/>
      <c r="I257" s="208"/>
      <c r="J257" s="208"/>
      <c r="K257" s="208"/>
      <c r="L257" s="208"/>
      <c r="M257" s="208"/>
      <c r="N257" s="208"/>
      <c r="O257" s="208"/>
      <c r="P257" s="208"/>
      <c r="Q257" s="208"/>
      <c r="R257" s="208"/>
      <c r="S257" s="208"/>
      <c r="T257" s="208"/>
      <c r="U257" s="208"/>
      <c r="V257" s="208"/>
      <c r="W257" s="208"/>
      <c r="X257" s="208"/>
      <c r="Y257" s="208"/>
      <c r="Z257" s="208"/>
      <c r="AA257" s="208"/>
      <c r="AB257" s="208"/>
      <c r="AC257" s="208"/>
      <c r="AD257" s="208"/>
      <c r="AE257" s="208"/>
      <c r="AF257" s="208"/>
      <c r="AG257" s="208"/>
      <c r="AH257" s="208"/>
      <c r="AI257" s="208"/>
      <c r="AJ257" s="208"/>
      <c r="AK257" s="208"/>
      <c r="AL257" s="208"/>
      <c r="AM257" s="208"/>
      <c r="AN257" s="208"/>
      <c r="AO257" s="208"/>
      <c r="AP257" s="208"/>
      <c r="AQ257" s="208"/>
      <c r="AR257" s="208"/>
      <c r="AS257" s="208"/>
      <c r="AT257" s="208"/>
      <c r="AU257" s="208"/>
    </row>
    <row r="258">
      <c r="A258" s="208"/>
      <c r="B258" s="208"/>
      <c r="C258" s="208"/>
      <c r="D258" s="225"/>
      <c r="E258" s="208"/>
      <c r="F258" s="208"/>
      <c r="G258" s="208"/>
      <c r="H258" s="208"/>
      <c r="I258" s="208"/>
      <c r="J258" s="208"/>
      <c r="K258" s="208"/>
      <c r="L258" s="208"/>
      <c r="M258" s="208"/>
      <c r="N258" s="208"/>
      <c r="O258" s="208"/>
      <c r="P258" s="208"/>
      <c r="Q258" s="208"/>
      <c r="R258" s="208"/>
      <c r="S258" s="208"/>
      <c r="T258" s="208"/>
      <c r="U258" s="208"/>
      <c r="V258" s="208"/>
      <c r="W258" s="208"/>
      <c r="X258" s="208"/>
      <c r="Y258" s="208"/>
      <c r="Z258" s="208"/>
      <c r="AA258" s="208"/>
      <c r="AB258" s="208"/>
      <c r="AC258" s="208"/>
      <c r="AD258" s="208"/>
      <c r="AE258" s="208"/>
      <c r="AF258" s="208"/>
      <c r="AG258" s="208"/>
      <c r="AH258" s="208"/>
      <c r="AI258" s="208"/>
      <c r="AJ258" s="208"/>
      <c r="AK258" s="208"/>
      <c r="AL258" s="208"/>
      <c r="AM258" s="208"/>
      <c r="AN258" s="208"/>
      <c r="AO258" s="208"/>
      <c r="AP258" s="208"/>
      <c r="AQ258" s="208"/>
      <c r="AR258" s="208"/>
      <c r="AS258" s="208"/>
      <c r="AT258" s="208"/>
      <c r="AU258" s="208"/>
    </row>
    <row r="259">
      <c r="A259" s="208"/>
      <c r="B259" s="208"/>
      <c r="C259" s="208"/>
      <c r="D259" s="225"/>
      <c r="E259" s="208"/>
      <c r="F259" s="208"/>
      <c r="G259" s="208"/>
      <c r="H259" s="208"/>
      <c r="I259" s="208"/>
      <c r="J259" s="208"/>
      <c r="K259" s="208"/>
      <c r="L259" s="208"/>
      <c r="M259" s="208"/>
      <c r="N259" s="208"/>
      <c r="O259" s="208"/>
      <c r="P259" s="208"/>
      <c r="Q259" s="208"/>
      <c r="R259" s="208"/>
      <c r="S259" s="208"/>
      <c r="T259" s="208"/>
      <c r="U259" s="208"/>
      <c r="V259" s="208"/>
      <c r="W259" s="208"/>
      <c r="X259" s="208"/>
      <c r="Y259" s="208"/>
      <c r="Z259" s="208"/>
      <c r="AA259" s="208"/>
      <c r="AB259" s="208"/>
      <c r="AC259" s="208"/>
      <c r="AD259" s="208"/>
      <c r="AE259" s="208"/>
      <c r="AF259" s="208"/>
      <c r="AG259" s="208"/>
      <c r="AH259" s="208"/>
      <c r="AI259" s="208"/>
      <c r="AJ259" s="208"/>
      <c r="AK259" s="208"/>
      <c r="AL259" s="208"/>
      <c r="AM259" s="208"/>
      <c r="AN259" s="208"/>
      <c r="AO259" s="208"/>
      <c r="AP259" s="208"/>
      <c r="AQ259" s="208"/>
      <c r="AR259" s="208"/>
      <c r="AS259" s="208"/>
      <c r="AT259" s="208"/>
      <c r="AU259" s="208"/>
    </row>
    <row r="260">
      <c r="A260" s="208"/>
      <c r="B260" s="208"/>
      <c r="C260" s="208"/>
      <c r="D260" s="225"/>
      <c r="E260" s="208"/>
      <c r="F260" s="208"/>
      <c r="G260" s="208"/>
      <c r="H260" s="208"/>
      <c r="I260" s="208"/>
      <c r="J260" s="208"/>
      <c r="K260" s="208"/>
      <c r="L260" s="208"/>
      <c r="M260" s="208"/>
      <c r="N260" s="208"/>
      <c r="O260" s="208"/>
      <c r="P260" s="208"/>
      <c r="Q260" s="208"/>
      <c r="R260" s="208"/>
      <c r="S260" s="208"/>
      <c r="T260" s="208"/>
      <c r="U260" s="208"/>
      <c r="V260" s="208"/>
      <c r="W260" s="208"/>
      <c r="X260" s="208"/>
      <c r="Y260" s="208"/>
      <c r="Z260" s="208"/>
      <c r="AA260" s="208"/>
      <c r="AB260" s="208"/>
      <c r="AC260" s="208"/>
      <c r="AD260" s="208"/>
      <c r="AE260" s="208"/>
      <c r="AF260" s="208"/>
      <c r="AG260" s="208"/>
      <c r="AH260" s="208"/>
      <c r="AI260" s="208"/>
      <c r="AJ260" s="208"/>
      <c r="AK260" s="208"/>
      <c r="AL260" s="208"/>
      <c r="AM260" s="208"/>
      <c r="AN260" s="208"/>
      <c r="AO260" s="208"/>
      <c r="AP260" s="208"/>
      <c r="AQ260" s="208"/>
      <c r="AR260" s="208"/>
      <c r="AS260" s="208"/>
      <c r="AT260" s="208"/>
      <c r="AU260" s="208"/>
    </row>
    <row r="261">
      <c r="A261" s="208"/>
      <c r="B261" s="208"/>
      <c r="C261" s="208"/>
      <c r="D261" s="225"/>
      <c r="E261" s="208"/>
      <c r="F261" s="208"/>
      <c r="G261" s="208"/>
      <c r="H261" s="208"/>
      <c r="I261" s="208"/>
      <c r="J261" s="208"/>
      <c r="K261" s="208"/>
      <c r="L261" s="208"/>
      <c r="M261" s="208"/>
      <c r="N261" s="208"/>
      <c r="O261" s="208"/>
      <c r="P261" s="208"/>
      <c r="Q261" s="208"/>
      <c r="R261" s="208"/>
      <c r="S261" s="208"/>
      <c r="T261" s="208"/>
      <c r="U261" s="208"/>
      <c r="V261" s="208"/>
      <c r="W261" s="208"/>
      <c r="X261" s="208"/>
      <c r="Y261" s="208"/>
      <c r="Z261" s="208"/>
      <c r="AA261" s="208"/>
      <c r="AB261" s="208"/>
      <c r="AC261" s="208"/>
      <c r="AD261" s="208"/>
      <c r="AE261" s="208"/>
      <c r="AF261" s="208"/>
      <c r="AG261" s="208"/>
      <c r="AH261" s="208"/>
      <c r="AI261" s="208"/>
      <c r="AJ261" s="208"/>
      <c r="AK261" s="208"/>
      <c r="AL261" s="208"/>
      <c r="AM261" s="208"/>
      <c r="AN261" s="208"/>
      <c r="AO261" s="208"/>
      <c r="AP261" s="208"/>
      <c r="AQ261" s="208"/>
      <c r="AR261" s="208"/>
      <c r="AS261" s="208"/>
      <c r="AT261" s="208"/>
      <c r="AU261" s="208"/>
    </row>
    <row r="262">
      <c r="A262" s="208"/>
      <c r="B262" s="208"/>
      <c r="C262" s="208"/>
      <c r="D262" s="225"/>
      <c r="E262" s="208"/>
      <c r="F262" s="208"/>
      <c r="G262" s="208"/>
      <c r="H262" s="208"/>
      <c r="I262" s="208"/>
      <c r="J262" s="208"/>
      <c r="K262" s="208"/>
      <c r="L262" s="208"/>
      <c r="M262" s="208"/>
      <c r="N262" s="208"/>
      <c r="O262" s="208"/>
      <c r="P262" s="208"/>
      <c r="Q262" s="208"/>
      <c r="R262" s="208"/>
      <c r="S262" s="208"/>
      <c r="T262" s="208"/>
      <c r="U262" s="208"/>
      <c r="V262" s="208"/>
      <c r="W262" s="208"/>
      <c r="X262" s="208"/>
      <c r="Y262" s="208"/>
      <c r="Z262" s="208"/>
      <c r="AA262" s="208"/>
      <c r="AB262" s="208"/>
      <c r="AC262" s="208"/>
      <c r="AD262" s="208"/>
      <c r="AE262" s="208"/>
      <c r="AF262" s="208"/>
      <c r="AG262" s="208"/>
      <c r="AH262" s="208"/>
      <c r="AI262" s="208"/>
      <c r="AJ262" s="208"/>
      <c r="AK262" s="208"/>
      <c r="AL262" s="208"/>
      <c r="AM262" s="208"/>
      <c r="AN262" s="208"/>
      <c r="AO262" s="208"/>
      <c r="AP262" s="208"/>
      <c r="AQ262" s="208"/>
      <c r="AR262" s="208"/>
      <c r="AS262" s="208"/>
      <c r="AT262" s="208"/>
      <c r="AU262" s="208"/>
    </row>
    <row r="263">
      <c r="A263" s="208"/>
      <c r="B263" s="208"/>
      <c r="C263" s="208"/>
      <c r="D263" s="225"/>
      <c r="E263" s="208"/>
      <c r="F263" s="208"/>
      <c r="G263" s="208"/>
      <c r="H263" s="208"/>
      <c r="I263" s="208"/>
      <c r="J263" s="208"/>
      <c r="K263" s="208"/>
      <c r="L263" s="208"/>
      <c r="M263" s="208"/>
      <c r="N263" s="208"/>
      <c r="O263" s="208"/>
      <c r="P263" s="208"/>
      <c r="Q263" s="208"/>
      <c r="R263" s="208"/>
      <c r="S263" s="208"/>
      <c r="T263" s="208"/>
      <c r="U263" s="208"/>
      <c r="V263" s="208"/>
      <c r="W263" s="208"/>
      <c r="X263" s="208"/>
      <c r="Y263" s="208"/>
      <c r="Z263" s="208"/>
      <c r="AA263" s="208"/>
      <c r="AB263" s="208"/>
      <c r="AC263" s="208"/>
      <c r="AD263" s="208"/>
      <c r="AE263" s="208"/>
      <c r="AF263" s="208"/>
      <c r="AG263" s="208"/>
      <c r="AH263" s="208"/>
      <c r="AI263" s="208"/>
      <c r="AJ263" s="208"/>
      <c r="AK263" s="208"/>
      <c r="AL263" s="208"/>
      <c r="AM263" s="208"/>
      <c r="AN263" s="208"/>
      <c r="AO263" s="208"/>
      <c r="AP263" s="208"/>
      <c r="AQ263" s="208"/>
      <c r="AR263" s="208"/>
      <c r="AS263" s="208"/>
      <c r="AT263" s="208"/>
      <c r="AU263" s="208"/>
    </row>
    <row r="264">
      <c r="A264" s="208"/>
      <c r="B264" s="208"/>
      <c r="C264" s="208"/>
      <c r="D264" s="225"/>
      <c r="E264" s="208"/>
      <c r="F264" s="208"/>
      <c r="G264" s="208"/>
      <c r="H264" s="208"/>
      <c r="I264" s="208"/>
      <c r="J264" s="208"/>
      <c r="K264" s="208"/>
      <c r="L264" s="208"/>
      <c r="M264" s="208"/>
      <c r="N264" s="208"/>
      <c r="O264" s="208"/>
      <c r="P264" s="208"/>
      <c r="Q264" s="208"/>
      <c r="R264" s="208"/>
      <c r="S264" s="208"/>
      <c r="T264" s="208"/>
      <c r="U264" s="208"/>
      <c r="V264" s="208"/>
      <c r="W264" s="208"/>
      <c r="X264" s="208"/>
      <c r="Y264" s="208"/>
      <c r="Z264" s="208"/>
      <c r="AA264" s="208"/>
      <c r="AB264" s="208"/>
      <c r="AC264" s="208"/>
      <c r="AD264" s="208"/>
      <c r="AE264" s="208"/>
      <c r="AF264" s="208"/>
      <c r="AG264" s="208"/>
      <c r="AH264" s="208"/>
      <c r="AI264" s="208"/>
      <c r="AJ264" s="208"/>
      <c r="AK264" s="208"/>
      <c r="AL264" s="208"/>
      <c r="AM264" s="208"/>
      <c r="AN264" s="208"/>
      <c r="AO264" s="208"/>
      <c r="AP264" s="208"/>
      <c r="AQ264" s="208"/>
      <c r="AR264" s="208"/>
      <c r="AS264" s="208"/>
      <c r="AT264" s="208"/>
      <c r="AU264" s="208"/>
    </row>
    <row r="265">
      <c r="A265" s="208"/>
      <c r="B265" s="208"/>
      <c r="C265" s="208"/>
      <c r="D265" s="225"/>
      <c r="E265" s="208"/>
      <c r="F265" s="208"/>
      <c r="G265" s="208"/>
      <c r="H265" s="208"/>
      <c r="I265" s="208"/>
      <c r="J265" s="208"/>
      <c r="K265" s="208"/>
      <c r="L265" s="208"/>
      <c r="M265" s="208"/>
      <c r="N265" s="208"/>
      <c r="O265" s="208"/>
      <c r="P265" s="208"/>
      <c r="Q265" s="208"/>
      <c r="R265" s="208"/>
      <c r="S265" s="208"/>
      <c r="T265" s="208"/>
      <c r="U265" s="208"/>
      <c r="V265" s="208"/>
      <c r="W265" s="208"/>
      <c r="X265" s="208"/>
      <c r="Y265" s="208"/>
      <c r="Z265" s="208"/>
      <c r="AA265" s="208"/>
      <c r="AB265" s="208"/>
      <c r="AC265" s="208"/>
      <c r="AD265" s="208"/>
      <c r="AE265" s="208"/>
      <c r="AF265" s="208"/>
      <c r="AG265" s="208"/>
      <c r="AH265" s="208"/>
      <c r="AI265" s="208"/>
      <c r="AJ265" s="208"/>
      <c r="AK265" s="208"/>
      <c r="AL265" s="208"/>
      <c r="AM265" s="208"/>
      <c r="AN265" s="208"/>
      <c r="AO265" s="208"/>
      <c r="AP265" s="208"/>
      <c r="AQ265" s="208"/>
      <c r="AR265" s="208"/>
      <c r="AS265" s="208"/>
      <c r="AT265" s="208"/>
      <c r="AU265" s="208"/>
    </row>
    <row r="266">
      <c r="A266" s="208"/>
      <c r="B266" s="208"/>
      <c r="C266" s="208"/>
      <c r="D266" s="225"/>
      <c r="E266" s="208"/>
      <c r="F266" s="208"/>
      <c r="G266" s="208"/>
      <c r="H266" s="208"/>
      <c r="I266" s="208"/>
      <c r="J266" s="208"/>
      <c r="K266" s="208"/>
      <c r="L266" s="208"/>
      <c r="M266" s="208"/>
      <c r="N266" s="208"/>
      <c r="O266" s="208"/>
      <c r="P266" s="208"/>
      <c r="Q266" s="208"/>
      <c r="R266" s="208"/>
      <c r="S266" s="208"/>
      <c r="T266" s="208"/>
      <c r="U266" s="208"/>
      <c r="V266" s="208"/>
      <c r="W266" s="208"/>
      <c r="X266" s="208"/>
      <c r="Y266" s="208"/>
      <c r="Z266" s="208"/>
      <c r="AA266" s="208"/>
      <c r="AB266" s="208"/>
      <c r="AC266" s="208"/>
      <c r="AD266" s="208"/>
      <c r="AE266" s="208"/>
      <c r="AF266" s="208"/>
      <c r="AG266" s="208"/>
      <c r="AH266" s="208"/>
      <c r="AI266" s="208"/>
      <c r="AJ266" s="208"/>
      <c r="AK266" s="208"/>
      <c r="AL266" s="208"/>
      <c r="AM266" s="208"/>
      <c r="AN266" s="208"/>
      <c r="AO266" s="208"/>
      <c r="AP266" s="208"/>
      <c r="AQ266" s="208"/>
      <c r="AR266" s="208"/>
      <c r="AS266" s="208"/>
      <c r="AT266" s="208"/>
      <c r="AU266" s="208"/>
    </row>
    <row r="267">
      <c r="A267" s="208"/>
      <c r="B267" s="208"/>
      <c r="C267" s="208"/>
      <c r="D267" s="225"/>
      <c r="E267" s="208"/>
      <c r="F267" s="208"/>
      <c r="G267" s="208"/>
      <c r="H267" s="208"/>
      <c r="I267" s="208"/>
      <c r="J267" s="208"/>
      <c r="K267" s="208"/>
      <c r="L267" s="208"/>
      <c r="M267" s="208"/>
      <c r="N267" s="208"/>
      <c r="O267" s="208"/>
      <c r="P267" s="208"/>
      <c r="Q267" s="208"/>
      <c r="R267" s="208"/>
      <c r="S267" s="208"/>
      <c r="T267" s="208"/>
      <c r="U267" s="208"/>
      <c r="V267" s="208"/>
      <c r="W267" s="208"/>
      <c r="X267" s="208"/>
      <c r="Y267" s="208"/>
      <c r="Z267" s="208"/>
      <c r="AA267" s="208"/>
      <c r="AB267" s="208"/>
      <c r="AC267" s="208"/>
      <c r="AD267" s="208"/>
      <c r="AE267" s="208"/>
      <c r="AF267" s="208"/>
      <c r="AG267" s="208"/>
      <c r="AH267" s="208"/>
      <c r="AI267" s="208"/>
      <c r="AJ267" s="208"/>
      <c r="AK267" s="208"/>
      <c r="AL267" s="208"/>
      <c r="AM267" s="208"/>
      <c r="AN267" s="208"/>
      <c r="AO267" s="208"/>
      <c r="AP267" s="208"/>
      <c r="AQ267" s="208"/>
      <c r="AR267" s="208"/>
      <c r="AS267" s="208"/>
      <c r="AT267" s="208"/>
      <c r="AU267" s="208"/>
    </row>
    <row r="268">
      <c r="A268" s="208"/>
      <c r="B268" s="208"/>
      <c r="C268" s="208"/>
      <c r="D268" s="225"/>
      <c r="E268" s="208"/>
      <c r="F268" s="208"/>
      <c r="G268" s="208"/>
      <c r="H268" s="208"/>
      <c r="I268" s="208"/>
      <c r="J268" s="208"/>
      <c r="K268" s="208"/>
      <c r="L268" s="208"/>
      <c r="M268" s="208"/>
      <c r="N268" s="208"/>
      <c r="O268" s="208"/>
      <c r="P268" s="208"/>
      <c r="Q268" s="208"/>
      <c r="R268" s="208"/>
      <c r="S268" s="208"/>
      <c r="T268" s="208"/>
      <c r="U268" s="208"/>
      <c r="V268" s="208"/>
      <c r="W268" s="208"/>
      <c r="X268" s="208"/>
      <c r="Y268" s="208"/>
      <c r="Z268" s="208"/>
      <c r="AA268" s="208"/>
      <c r="AB268" s="208"/>
      <c r="AC268" s="208"/>
      <c r="AD268" s="208"/>
      <c r="AE268" s="208"/>
      <c r="AF268" s="208"/>
      <c r="AG268" s="208"/>
      <c r="AH268" s="208"/>
      <c r="AI268" s="208"/>
      <c r="AJ268" s="208"/>
      <c r="AK268" s="208"/>
      <c r="AL268" s="208"/>
      <c r="AM268" s="208"/>
      <c r="AN268" s="208"/>
      <c r="AO268" s="208"/>
      <c r="AP268" s="208"/>
      <c r="AQ268" s="208"/>
      <c r="AR268" s="208"/>
      <c r="AS268" s="208"/>
      <c r="AT268" s="208"/>
      <c r="AU268" s="208"/>
    </row>
    <row r="269">
      <c r="A269" s="208"/>
      <c r="B269" s="208"/>
      <c r="C269" s="208"/>
      <c r="D269" s="225"/>
      <c r="E269" s="208"/>
      <c r="F269" s="208"/>
      <c r="G269" s="208"/>
      <c r="H269" s="208"/>
      <c r="I269" s="208"/>
      <c r="J269" s="208"/>
      <c r="K269" s="208"/>
      <c r="L269" s="208"/>
      <c r="M269" s="208"/>
      <c r="N269" s="208"/>
      <c r="O269" s="208"/>
      <c r="P269" s="208"/>
      <c r="Q269" s="208"/>
      <c r="R269" s="208"/>
      <c r="S269" s="208"/>
      <c r="T269" s="208"/>
      <c r="U269" s="208"/>
      <c r="V269" s="208"/>
      <c r="W269" s="208"/>
      <c r="X269" s="208"/>
      <c r="Y269" s="208"/>
      <c r="Z269" s="208"/>
      <c r="AA269" s="208"/>
      <c r="AB269" s="208"/>
      <c r="AC269" s="208"/>
      <c r="AD269" s="208"/>
      <c r="AE269" s="208"/>
      <c r="AF269" s="208"/>
      <c r="AG269" s="208"/>
      <c r="AH269" s="208"/>
      <c r="AI269" s="208"/>
      <c r="AJ269" s="208"/>
      <c r="AK269" s="208"/>
      <c r="AL269" s="208"/>
      <c r="AM269" s="208"/>
      <c r="AN269" s="208"/>
      <c r="AO269" s="208"/>
      <c r="AP269" s="208"/>
      <c r="AQ269" s="208"/>
      <c r="AR269" s="208"/>
      <c r="AS269" s="208"/>
      <c r="AT269" s="208"/>
      <c r="AU269" s="208"/>
    </row>
    <row r="270">
      <c r="A270" s="208"/>
      <c r="B270" s="208"/>
      <c r="C270" s="208"/>
      <c r="D270" s="225"/>
      <c r="E270" s="208"/>
      <c r="F270" s="208"/>
      <c r="G270" s="208"/>
      <c r="H270" s="208"/>
      <c r="I270" s="208"/>
      <c r="J270" s="208"/>
      <c r="K270" s="208"/>
      <c r="L270" s="208"/>
      <c r="M270" s="208"/>
      <c r="N270" s="208"/>
      <c r="O270" s="208"/>
      <c r="P270" s="208"/>
      <c r="Q270" s="208"/>
      <c r="R270" s="208"/>
      <c r="S270" s="208"/>
      <c r="T270" s="208"/>
      <c r="U270" s="208"/>
      <c r="V270" s="208"/>
      <c r="W270" s="208"/>
      <c r="X270" s="208"/>
      <c r="Y270" s="208"/>
      <c r="Z270" s="208"/>
      <c r="AA270" s="208"/>
      <c r="AB270" s="208"/>
      <c r="AC270" s="208"/>
      <c r="AD270" s="208"/>
      <c r="AE270" s="208"/>
      <c r="AF270" s="208"/>
      <c r="AG270" s="208"/>
      <c r="AH270" s="208"/>
      <c r="AI270" s="208"/>
      <c r="AJ270" s="208"/>
      <c r="AK270" s="208"/>
      <c r="AL270" s="208"/>
      <c r="AM270" s="208"/>
      <c r="AN270" s="208"/>
      <c r="AO270" s="208"/>
      <c r="AP270" s="208"/>
      <c r="AQ270" s="208"/>
      <c r="AR270" s="208"/>
      <c r="AS270" s="208"/>
      <c r="AT270" s="208"/>
      <c r="AU270" s="208"/>
    </row>
    <row r="271">
      <c r="A271" s="208"/>
      <c r="B271" s="208"/>
      <c r="C271" s="208"/>
      <c r="D271" s="225"/>
      <c r="E271" s="208"/>
      <c r="F271" s="208"/>
      <c r="G271" s="208"/>
      <c r="H271" s="208"/>
      <c r="I271" s="208"/>
      <c r="J271" s="208"/>
      <c r="K271" s="208"/>
      <c r="L271" s="208"/>
      <c r="M271" s="208"/>
      <c r="N271" s="208"/>
      <c r="O271" s="208"/>
      <c r="P271" s="208"/>
      <c r="Q271" s="208"/>
      <c r="R271" s="208"/>
      <c r="S271" s="208"/>
      <c r="T271" s="208"/>
      <c r="U271" s="208"/>
      <c r="V271" s="208"/>
      <c r="W271" s="208"/>
      <c r="X271" s="208"/>
      <c r="Y271" s="208"/>
      <c r="Z271" s="208"/>
      <c r="AA271" s="208"/>
      <c r="AB271" s="208"/>
      <c r="AC271" s="208"/>
      <c r="AD271" s="208"/>
      <c r="AE271" s="208"/>
      <c r="AF271" s="208"/>
      <c r="AG271" s="208"/>
      <c r="AH271" s="208"/>
      <c r="AI271" s="208"/>
      <c r="AJ271" s="208"/>
      <c r="AK271" s="208"/>
      <c r="AL271" s="208"/>
      <c r="AM271" s="208"/>
      <c r="AN271" s="208"/>
      <c r="AO271" s="208"/>
      <c r="AP271" s="208"/>
      <c r="AQ271" s="208"/>
      <c r="AR271" s="208"/>
      <c r="AS271" s="208"/>
      <c r="AT271" s="208"/>
      <c r="AU271" s="208"/>
    </row>
    <row r="272">
      <c r="A272" s="208"/>
      <c r="B272" s="208"/>
      <c r="C272" s="208"/>
      <c r="D272" s="225"/>
      <c r="E272" s="208"/>
      <c r="F272" s="208"/>
      <c r="G272" s="208"/>
      <c r="H272" s="208"/>
      <c r="I272" s="208"/>
      <c r="J272" s="208"/>
      <c r="K272" s="208"/>
      <c r="L272" s="208"/>
      <c r="M272" s="208"/>
      <c r="N272" s="208"/>
      <c r="O272" s="208"/>
      <c r="P272" s="208"/>
      <c r="Q272" s="208"/>
      <c r="R272" s="208"/>
      <c r="S272" s="208"/>
      <c r="T272" s="208"/>
      <c r="U272" s="208"/>
      <c r="V272" s="208"/>
      <c r="W272" s="208"/>
      <c r="X272" s="208"/>
      <c r="Y272" s="208"/>
      <c r="Z272" s="208"/>
      <c r="AA272" s="208"/>
      <c r="AB272" s="208"/>
      <c r="AC272" s="208"/>
      <c r="AD272" s="208"/>
      <c r="AE272" s="208"/>
      <c r="AF272" s="208"/>
      <c r="AG272" s="208"/>
      <c r="AH272" s="208"/>
      <c r="AI272" s="208"/>
      <c r="AJ272" s="208"/>
      <c r="AK272" s="208"/>
      <c r="AL272" s="208"/>
      <c r="AM272" s="208"/>
      <c r="AN272" s="208"/>
      <c r="AO272" s="208"/>
      <c r="AP272" s="208"/>
      <c r="AQ272" s="208"/>
      <c r="AR272" s="208"/>
      <c r="AS272" s="208"/>
      <c r="AT272" s="208"/>
      <c r="AU272" s="208"/>
    </row>
    <row r="273">
      <c r="A273" s="208"/>
      <c r="B273" s="208"/>
      <c r="C273" s="208"/>
      <c r="D273" s="225"/>
      <c r="E273" s="208"/>
      <c r="F273" s="208"/>
      <c r="G273" s="208"/>
      <c r="H273" s="208"/>
      <c r="I273" s="208"/>
      <c r="J273" s="208"/>
      <c r="K273" s="208"/>
      <c r="L273" s="208"/>
      <c r="M273" s="208"/>
      <c r="N273" s="208"/>
      <c r="O273" s="208"/>
      <c r="P273" s="208"/>
      <c r="Q273" s="208"/>
      <c r="R273" s="208"/>
      <c r="S273" s="208"/>
      <c r="T273" s="208"/>
      <c r="U273" s="208"/>
      <c r="V273" s="208"/>
      <c r="W273" s="208"/>
      <c r="X273" s="208"/>
      <c r="Y273" s="208"/>
      <c r="Z273" s="208"/>
      <c r="AA273" s="208"/>
      <c r="AB273" s="208"/>
      <c r="AC273" s="208"/>
      <c r="AD273" s="208"/>
      <c r="AE273" s="208"/>
      <c r="AF273" s="208"/>
      <c r="AG273" s="208"/>
      <c r="AH273" s="208"/>
      <c r="AI273" s="208"/>
      <c r="AJ273" s="208"/>
      <c r="AK273" s="208"/>
      <c r="AL273" s="208"/>
      <c r="AM273" s="208"/>
      <c r="AN273" s="208"/>
      <c r="AO273" s="208"/>
      <c r="AP273" s="208"/>
      <c r="AQ273" s="208"/>
      <c r="AR273" s="208"/>
      <c r="AS273" s="208"/>
      <c r="AT273" s="208"/>
      <c r="AU273" s="208"/>
    </row>
    <row r="274">
      <c r="A274" s="208"/>
      <c r="B274" s="208"/>
      <c r="C274" s="208"/>
      <c r="D274" s="225"/>
      <c r="E274" s="208"/>
      <c r="F274" s="208"/>
      <c r="G274" s="208"/>
      <c r="H274" s="208"/>
      <c r="I274" s="208"/>
      <c r="J274" s="208"/>
      <c r="K274" s="208"/>
      <c r="L274" s="208"/>
      <c r="M274" s="208"/>
      <c r="N274" s="208"/>
      <c r="O274" s="208"/>
      <c r="P274" s="208"/>
      <c r="Q274" s="208"/>
      <c r="R274" s="208"/>
      <c r="S274" s="208"/>
      <c r="T274" s="208"/>
      <c r="U274" s="208"/>
      <c r="V274" s="208"/>
      <c r="W274" s="208"/>
      <c r="X274" s="208"/>
      <c r="Y274" s="208"/>
      <c r="Z274" s="208"/>
      <c r="AA274" s="208"/>
      <c r="AB274" s="208"/>
      <c r="AC274" s="208"/>
      <c r="AD274" s="208"/>
      <c r="AE274" s="208"/>
      <c r="AF274" s="208"/>
      <c r="AG274" s="208"/>
      <c r="AH274" s="208"/>
      <c r="AI274" s="208"/>
      <c r="AJ274" s="208"/>
      <c r="AK274" s="208"/>
      <c r="AL274" s="208"/>
      <c r="AM274" s="208"/>
      <c r="AN274" s="208"/>
      <c r="AO274" s="208"/>
      <c r="AP274" s="208"/>
      <c r="AQ274" s="208"/>
      <c r="AR274" s="208"/>
      <c r="AS274" s="208"/>
      <c r="AT274" s="208"/>
      <c r="AU274" s="208"/>
    </row>
    <row r="275">
      <c r="A275" s="208"/>
      <c r="B275" s="208"/>
      <c r="C275" s="208"/>
      <c r="D275" s="225"/>
      <c r="E275" s="208"/>
      <c r="F275" s="208"/>
      <c r="G275" s="208"/>
      <c r="H275" s="208"/>
      <c r="I275" s="208"/>
      <c r="J275" s="208"/>
      <c r="K275" s="208"/>
      <c r="L275" s="208"/>
      <c r="M275" s="208"/>
      <c r="N275" s="208"/>
      <c r="O275" s="208"/>
      <c r="P275" s="208"/>
      <c r="Q275" s="208"/>
      <c r="R275" s="208"/>
      <c r="S275" s="208"/>
      <c r="T275" s="208"/>
      <c r="U275" s="208"/>
      <c r="V275" s="208"/>
      <c r="W275" s="208"/>
      <c r="X275" s="208"/>
      <c r="Y275" s="208"/>
      <c r="Z275" s="208"/>
      <c r="AA275" s="208"/>
      <c r="AB275" s="208"/>
      <c r="AC275" s="208"/>
      <c r="AD275" s="208"/>
      <c r="AE275" s="208"/>
      <c r="AF275" s="208"/>
      <c r="AG275" s="208"/>
      <c r="AH275" s="208"/>
      <c r="AI275" s="208"/>
      <c r="AJ275" s="208"/>
      <c r="AK275" s="208"/>
      <c r="AL275" s="208"/>
      <c r="AM275" s="208"/>
      <c r="AN275" s="208"/>
      <c r="AO275" s="208"/>
      <c r="AP275" s="208"/>
      <c r="AQ275" s="208"/>
      <c r="AR275" s="208"/>
      <c r="AS275" s="208"/>
      <c r="AT275" s="208"/>
      <c r="AU275" s="208"/>
    </row>
    <row r="276">
      <c r="A276" s="208"/>
      <c r="B276" s="208"/>
      <c r="C276" s="208"/>
      <c r="D276" s="225"/>
      <c r="E276" s="208"/>
      <c r="F276" s="208"/>
      <c r="G276" s="208"/>
      <c r="H276" s="208"/>
      <c r="I276" s="208"/>
      <c r="J276" s="208"/>
      <c r="K276" s="208"/>
      <c r="L276" s="208"/>
      <c r="M276" s="208"/>
      <c r="N276" s="208"/>
      <c r="O276" s="208"/>
      <c r="P276" s="208"/>
      <c r="Q276" s="208"/>
      <c r="R276" s="208"/>
      <c r="S276" s="208"/>
      <c r="T276" s="208"/>
      <c r="U276" s="208"/>
      <c r="V276" s="208"/>
      <c r="W276" s="208"/>
      <c r="X276" s="208"/>
      <c r="Y276" s="208"/>
      <c r="Z276" s="208"/>
      <c r="AA276" s="208"/>
      <c r="AB276" s="208"/>
      <c r="AC276" s="208"/>
      <c r="AD276" s="208"/>
      <c r="AE276" s="208"/>
      <c r="AF276" s="208"/>
      <c r="AG276" s="208"/>
      <c r="AH276" s="208"/>
      <c r="AI276" s="208"/>
      <c r="AJ276" s="208"/>
      <c r="AK276" s="208"/>
      <c r="AL276" s="208"/>
      <c r="AM276" s="208"/>
      <c r="AN276" s="208"/>
      <c r="AO276" s="208"/>
      <c r="AP276" s="208"/>
      <c r="AQ276" s="208"/>
      <c r="AR276" s="208"/>
      <c r="AS276" s="208"/>
      <c r="AT276" s="208"/>
      <c r="AU276" s="208"/>
    </row>
    <row r="277">
      <c r="A277" s="208"/>
      <c r="B277" s="208"/>
      <c r="C277" s="208"/>
      <c r="D277" s="225"/>
      <c r="E277" s="208"/>
      <c r="F277" s="208"/>
      <c r="G277" s="208"/>
      <c r="H277" s="208"/>
      <c r="I277" s="208"/>
      <c r="J277" s="208"/>
      <c r="K277" s="208"/>
      <c r="L277" s="208"/>
      <c r="M277" s="208"/>
      <c r="N277" s="208"/>
      <c r="O277" s="208"/>
      <c r="P277" s="208"/>
      <c r="Q277" s="208"/>
      <c r="R277" s="208"/>
      <c r="S277" s="208"/>
      <c r="T277" s="208"/>
      <c r="U277" s="208"/>
      <c r="V277" s="208"/>
      <c r="W277" s="208"/>
      <c r="X277" s="208"/>
      <c r="Y277" s="208"/>
      <c r="Z277" s="208"/>
      <c r="AA277" s="208"/>
      <c r="AB277" s="208"/>
      <c r="AC277" s="208"/>
      <c r="AD277" s="208"/>
      <c r="AE277" s="208"/>
      <c r="AF277" s="208"/>
      <c r="AG277" s="208"/>
      <c r="AH277" s="208"/>
      <c r="AI277" s="208"/>
      <c r="AJ277" s="208"/>
      <c r="AK277" s="208"/>
      <c r="AL277" s="208"/>
      <c r="AM277" s="208"/>
      <c r="AN277" s="208"/>
      <c r="AO277" s="208"/>
      <c r="AP277" s="208"/>
      <c r="AQ277" s="208"/>
      <c r="AR277" s="208"/>
      <c r="AS277" s="208"/>
      <c r="AT277" s="208"/>
      <c r="AU277" s="208"/>
    </row>
    <row r="278">
      <c r="A278" s="208"/>
      <c r="B278" s="208"/>
      <c r="C278" s="208"/>
      <c r="D278" s="225"/>
      <c r="E278" s="208"/>
      <c r="F278" s="208"/>
      <c r="G278" s="208"/>
      <c r="H278" s="208"/>
      <c r="I278" s="208"/>
      <c r="J278" s="208"/>
      <c r="K278" s="208"/>
      <c r="L278" s="208"/>
      <c r="M278" s="208"/>
      <c r="N278" s="208"/>
      <c r="O278" s="208"/>
      <c r="P278" s="208"/>
      <c r="Q278" s="208"/>
      <c r="R278" s="208"/>
      <c r="S278" s="208"/>
      <c r="T278" s="208"/>
      <c r="U278" s="208"/>
      <c r="V278" s="208"/>
      <c r="W278" s="208"/>
      <c r="X278" s="208"/>
      <c r="Y278" s="208"/>
      <c r="Z278" s="208"/>
      <c r="AA278" s="208"/>
      <c r="AB278" s="208"/>
      <c r="AC278" s="208"/>
      <c r="AD278" s="208"/>
      <c r="AE278" s="208"/>
      <c r="AF278" s="208"/>
      <c r="AG278" s="208"/>
      <c r="AH278" s="208"/>
      <c r="AI278" s="208"/>
      <c r="AJ278" s="208"/>
      <c r="AK278" s="208"/>
      <c r="AL278" s="208"/>
      <c r="AM278" s="208"/>
      <c r="AN278" s="208"/>
      <c r="AO278" s="208"/>
      <c r="AP278" s="208"/>
      <c r="AQ278" s="208"/>
      <c r="AR278" s="208"/>
      <c r="AS278" s="208"/>
      <c r="AT278" s="208"/>
      <c r="AU278" s="208"/>
    </row>
    <row r="279">
      <c r="A279" s="208"/>
      <c r="B279" s="208"/>
      <c r="C279" s="208"/>
      <c r="D279" s="225"/>
      <c r="E279" s="208"/>
      <c r="F279" s="208"/>
      <c r="G279" s="208"/>
      <c r="H279" s="208"/>
      <c r="I279" s="208"/>
      <c r="J279" s="208"/>
      <c r="K279" s="208"/>
      <c r="L279" s="208"/>
      <c r="M279" s="208"/>
      <c r="N279" s="208"/>
      <c r="O279" s="208"/>
      <c r="P279" s="208"/>
      <c r="Q279" s="208"/>
      <c r="R279" s="208"/>
      <c r="S279" s="208"/>
      <c r="T279" s="208"/>
      <c r="U279" s="208"/>
      <c r="V279" s="208"/>
      <c r="W279" s="208"/>
      <c r="X279" s="208"/>
      <c r="Y279" s="208"/>
      <c r="Z279" s="208"/>
      <c r="AA279" s="208"/>
      <c r="AB279" s="208"/>
      <c r="AC279" s="208"/>
      <c r="AD279" s="208"/>
      <c r="AE279" s="208"/>
      <c r="AF279" s="208"/>
      <c r="AG279" s="208"/>
      <c r="AH279" s="208"/>
      <c r="AI279" s="208"/>
      <c r="AJ279" s="208"/>
      <c r="AK279" s="208"/>
      <c r="AL279" s="208"/>
      <c r="AM279" s="208"/>
      <c r="AN279" s="208"/>
      <c r="AO279" s="208"/>
      <c r="AP279" s="208"/>
      <c r="AQ279" s="208"/>
      <c r="AR279" s="208"/>
      <c r="AS279" s="208"/>
      <c r="AT279" s="208"/>
      <c r="AU279" s="208"/>
    </row>
    <row r="280">
      <c r="A280" s="208"/>
      <c r="B280" s="208"/>
      <c r="C280" s="208"/>
      <c r="D280" s="225"/>
      <c r="E280" s="208"/>
      <c r="F280" s="208"/>
      <c r="G280" s="208"/>
      <c r="H280" s="208"/>
      <c r="I280" s="208"/>
      <c r="J280" s="208"/>
      <c r="K280" s="208"/>
      <c r="L280" s="208"/>
      <c r="M280" s="208"/>
      <c r="N280" s="208"/>
      <c r="O280" s="208"/>
      <c r="P280" s="208"/>
      <c r="Q280" s="208"/>
      <c r="R280" s="208"/>
      <c r="S280" s="208"/>
      <c r="T280" s="208"/>
      <c r="U280" s="208"/>
      <c r="V280" s="208"/>
      <c r="W280" s="208"/>
      <c r="X280" s="208"/>
      <c r="Y280" s="208"/>
      <c r="Z280" s="208"/>
      <c r="AA280" s="208"/>
      <c r="AB280" s="208"/>
      <c r="AC280" s="208"/>
      <c r="AD280" s="208"/>
      <c r="AE280" s="208"/>
      <c r="AF280" s="208"/>
      <c r="AG280" s="208"/>
      <c r="AH280" s="208"/>
      <c r="AI280" s="208"/>
      <c r="AJ280" s="208"/>
      <c r="AK280" s="208"/>
      <c r="AL280" s="208"/>
      <c r="AM280" s="208"/>
      <c r="AN280" s="208"/>
      <c r="AO280" s="208"/>
      <c r="AP280" s="208"/>
      <c r="AQ280" s="208"/>
      <c r="AR280" s="208"/>
      <c r="AS280" s="208"/>
      <c r="AT280" s="208"/>
      <c r="AU280" s="208"/>
    </row>
    <row r="281">
      <c r="A281" s="208"/>
      <c r="B281" s="208"/>
      <c r="C281" s="208"/>
      <c r="D281" s="225"/>
      <c r="E281" s="208"/>
      <c r="F281" s="208"/>
      <c r="G281" s="208"/>
      <c r="H281" s="208"/>
      <c r="I281" s="208"/>
      <c r="J281" s="208"/>
      <c r="K281" s="208"/>
      <c r="L281" s="208"/>
      <c r="M281" s="208"/>
      <c r="N281" s="208"/>
      <c r="O281" s="208"/>
      <c r="P281" s="208"/>
      <c r="Q281" s="208"/>
      <c r="R281" s="208"/>
      <c r="S281" s="208"/>
      <c r="T281" s="208"/>
      <c r="U281" s="208"/>
      <c r="V281" s="208"/>
      <c r="W281" s="208"/>
      <c r="X281" s="208"/>
      <c r="Y281" s="208"/>
      <c r="Z281" s="208"/>
      <c r="AA281" s="208"/>
      <c r="AB281" s="208"/>
      <c r="AC281" s="208"/>
      <c r="AD281" s="208"/>
      <c r="AE281" s="208"/>
      <c r="AF281" s="208"/>
      <c r="AG281" s="208"/>
      <c r="AH281" s="208"/>
      <c r="AI281" s="208"/>
      <c r="AJ281" s="208"/>
      <c r="AK281" s="208"/>
      <c r="AL281" s="208"/>
      <c r="AM281" s="208"/>
      <c r="AN281" s="208"/>
      <c r="AO281" s="208"/>
      <c r="AP281" s="208"/>
      <c r="AQ281" s="208"/>
      <c r="AR281" s="208"/>
      <c r="AS281" s="208"/>
      <c r="AT281" s="208"/>
      <c r="AU281" s="208"/>
    </row>
    <row r="282">
      <c r="A282" s="208"/>
      <c r="B282" s="208"/>
      <c r="C282" s="208"/>
      <c r="D282" s="225"/>
      <c r="E282" s="208"/>
      <c r="F282" s="208"/>
      <c r="G282" s="208"/>
      <c r="H282" s="208"/>
      <c r="I282" s="208"/>
      <c r="J282" s="208"/>
      <c r="K282" s="208"/>
      <c r="L282" s="208"/>
      <c r="M282" s="208"/>
      <c r="N282" s="208"/>
      <c r="O282" s="208"/>
      <c r="P282" s="208"/>
      <c r="Q282" s="208"/>
      <c r="R282" s="208"/>
      <c r="S282" s="208"/>
      <c r="T282" s="208"/>
      <c r="U282" s="208"/>
      <c r="V282" s="208"/>
      <c r="W282" s="208"/>
      <c r="X282" s="208"/>
      <c r="Y282" s="208"/>
      <c r="Z282" s="208"/>
      <c r="AA282" s="208"/>
      <c r="AB282" s="208"/>
      <c r="AC282" s="208"/>
      <c r="AD282" s="208"/>
      <c r="AE282" s="208"/>
      <c r="AF282" s="208"/>
      <c r="AG282" s="208"/>
      <c r="AH282" s="208"/>
      <c r="AI282" s="208"/>
      <c r="AJ282" s="208"/>
      <c r="AK282" s="208"/>
      <c r="AL282" s="208"/>
      <c r="AM282" s="208"/>
      <c r="AN282" s="208"/>
      <c r="AO282" s="208"/>
      <c r="AP282" s="208"/>
      <c r="AQ282" s="208"/>
      <c r="AR282" s="208"/>
      <c r="AS282" s="208"/>
      <c r="AT282" s="208"/>
      <c r="AU282" s="208"/>
    </row>
    <row r="283">
      <c r="A283" s="208"/>
      <c r="B283" s="208"/>
      <c r="C283" s="208"/>
      <c r="D283" s="225"/>
      <c r="E283" s="208"/>
      <c r="F283" s="208"/>
      <c r="G283" s="208"/>
      <c r="H283" s="208"/>
      <c r="I283" s="208"/>
      <c r="J283" s="208"/>
      <c r="K283" s="208"/>
      <c r="L283" s="208"/>
      <c r="M283" s="208"/>
      <c r="N283" s="208"/>
      <c r="O283" s="208"/>
      <c r="P283" s="208"/>
      <c r="Q283" s="208"/>
      <c r="R283" s="208"/>
      <c r="S283" s="208"/>
      <c r="T283" s="208"/>
      <c r="U283" s="208"/>
      <c r="V283" s="208"/>
      <c r="W283" s="208"/>
      <c r="X283" s="208"/>
      <c r="Y283" s="208"/>
      <c r="Z283" s="208"/>
      <c r="AA283" s="208"/>
      <c r="AB283" s="208"/>
      <c r="AC283" s="208"/>
      <c r="AD283" s="208"/>
      <c r="AE283" s="208"/>
      <c r="AF283" s="208"/>
      <c r="AG283" s="208"/>
      <c r="AH283" s="208"/>
      <c r="AI283" s="208"/>
      <c r="AJ283" s="208"/>
      <c r="AK283" s="208"/>
      <c r="AL283" s="208"/>
      <c r="AM283" s="208"/>
      <c r="AN283" s="208"/>
      <c r="AO283" s="208"/>
      <c r="AP283" s="208"/>
      <c r="AQ283" s="208"/>
      <c r="AR283" s="208"/>
      <c r="AS283" s="208"/>
      <c r="AT283" s="208"/>
      <c r="AU283" s="208"/>
    </row>
    <row r="284">
      <c r="A284" s="208"/>
      <c r="B284" s="208"/>
      <c r="C284" s="208"/>
      <c r="D284" s="225"/>
      <c r="E284" s="208"/>
      <c r="F284" s="208"/>
      <c r="G284" s="208"/>
      <c r="H284" s="208"/>
      <c r="I284" s="208"/>
      <c r="J284" s="208"/>
      <c r="K284" s="208"/>
      <c r="L284" s="208"/>
      <c r="M284" s="208"/>
      <c r="N284" s="208"/>
      <c r="O284" s="208"/>
      <c r="P284" s="208"/>
      <c r="Q284" s="208"/>
      <c r="R284" s="208"/>
      <c r="S284" s="208"/>
      <c r="T284" s="208"/>
      <c r="U284" s="208"/>
      <c r="V284" s="208"/>
      <c r="W284" s="208"/>
      <c r="X284" s="208"/>
      <c r="Y284" s="208"/>
      <c r="Z284" s="208"/>
      <c r="AA284" s="208"/>
      <c r="AB284" s="208"/>
      <c r="AC284" s="208"/>
      <c r="AD284" s="208"/>
      <c r="AE284" s="208"/>
      <c r="AF284" s="208"/>
      <c r="AG284" s="208"/>
      <c r="AH284" s="208"/>
      <c r="AI284" s="208"/>
      <c r="AJ284" s="208"/>
      <c r="AK284" s="208"/>
      <c r="AL284" s="208"/>
      <c r="AM284" s="208"/>
      <c r="AN284" s="208"/>
      <c r="AO284" s="208"/>
      <c r="AP284" s="208"/>
      <c r="AQ284" s="208"/>
      <c r="AR284" s="208"/>
      <c r="AS284" s="208"/>
      <c r="AT284" s="208"/>
      <c r="AU284" s="208"/>
    </row>
    <row r="285">
      <c r="A285" s="208"/>
      <c r="B285" s="208"/>
      <c r="C285" s="208"/>
      <c r="D285" s="225"/>
      <c r="E285" s="208"/>
      <c r="F285" s="208"/>
      <c r="G285" s="208"/>
      <c r="H285" s="208"/>
      <c r="I285" s="208"/>
      <c r="J285" s="208"/>
      <c r="K285" s="208"/>
      <c r="L285" s="208"/>
      <c r="M285" s="208"/>
      <c r="N285" s="208"/>
      <c r="O285" s="208"/>
      <c r="P285" s="208"/>
      <c r="Q285" s="208"/>
      <c r="R285" s="208"/>
      <c r="S285" s="208"/>
      <c r="T285" s="208"/>
      <c r="U285" s="208"/>
      <c r="V285" s="208"/>
      <c r="W285" s="208"/>
      <c r="X285" s="208"/>
      <c r="Y285" s="208"/>
      <c r="Z285" s="208"/>
      <c r="AA285" s="208"/>
      <c r="AB285" s="208"/>
      <c r="AC285" s="208"/>
      <c r="AD285" s="208"/>
      <c r="AE285" s="208"/>
      <c r="AF285" s="208"/>
      <c r="AG285" s="208"/>
      <c r="AH285" s="208"/>
      <c r="AI285" s="208"/>
      <c r="AJ285" s="208"/>
      <c r="AK285" s="208"/>
      <c r="AL285" s="208"/>
      <c r="AM285" s="208"/>
      <c r="AN285" s="208"/>
      <c r="AO285" s="208"/>
      <c r="AP285" s="208"/>
      <c r="AQ285" s="208"/>
      <c r="AR285" s="208"/>
      <c r="AS285" s="208"/>
      <c r="AT285" s="208"/>
      <c r="AU285" s="208"/>
    </row>
    <row r="286">
      <c r="A286" s="208"/>
      <c r="B286" s="208"/>
      <c r="C286" s="208"/>
      <c r="D286" s="225"/>
      <c r="E286" s="208"/>
      <c r="F286" s="208"/>
      <c r="G286" s="208"/>
      <c r="H286" s="208"/>
      <c r="I286" s="208"/>
      <c r="J286" s="208"/>
      <c r="K286" s="208"/>
      <c r="L286" s="208"/>
      <c r="M286" s="208"/>
      <c r="N286" s="208"/>
      <c r="O286" s="208"/>
      <c r="P286" s="208"/>
      <c r="Q286" s="208"/>
      <c r="R286" s="208"/>
      <c r="S286" s="208"/>
      <c r="T286" s="208"/>
      <c r="U286" s="208"/>
      <c r="V286" s="208"/>
      <c r="W286" s="208"/>
      <c r="X286" s="208"/>
      <c r="Y286" s="208"/>
      <c r="Z286" s="208"/>
      <c r="AA286" s="208"/>
      <c r="AB286" s="208"/>
      <c r="AC286" s="208"/>
      <c r="AD286" s="208"/>
      <c r="AE286" s="208"/>
      <c r="AF286" s="208"/>
      <c r="AG286" s="208"/>
      <c r="AH286" s="208"/>
      <c r="AI286" s="208"/>
      <c r="AJ286" s="208"/>
      <c r="AK286" s="208"/>
      <c r="AL286" s="208"/>
      <c r="AM286" s="208"/>
      <c r="AN286" s="208"/>
      <c r="AO286" s="208"/>
      <c r="AP286" s="208"/>
      <c r="AQ286" s="208"/>
      <c r="AR286" s="208"/>
      <c r="AS286" s="208"/>
      <c r="AT286" s="208"/>
      <c r="AU286" s="208"/>
    </row>
    <row r="287">
      <c r="A287" s="208"/>
      <c r="B287" s="208"/>
      <c r="C287" s="208"/>
      <c r="D287" s="225"/>
      <c r="E287" s="208"/>
      <c r="F287" s="208"/>
      <c r="G287" s="208"/>
      <c r="H287" s="208"/>
      <c r="I287" s="208"/>
      <c r="J287" s="208"/>
      <c r="K287" s="208"/>
      <c r="L287" s="208"/>
      <c r="M287" s="208"/>
      <c r="N287" s="208"/>
      <c r="O287" s="208"/>
      <c r="P287" s="208"/>
      <c r="Q287" s="208"/>
      <c r="R287" s="208"/>
      <c r="S287" s="208"/>
      <c r="T287" s="208"/>
      <c r="U287" s="208"/>
      <c r="V287" s="208"/>
      <c r="W287" s="208"/>
      <c r="X287" s="208"/>
      <c r="Y287" s="208"/>
      <c r="Z287" s="208"/>
      <c r="AA287" s="208"/>
      <c r="AB287" s="208"/>
      <c r="AC287" s="208"/>
      <c r="AD287" s="208"/>
      <c r="AE287" s="208"/>
      <c r="AF287" s="208"/>
      <c r="AG287" s="208"/>
      <c r="AH287" s="208"/>
      <c r="AI287" s="208"/>
      <c r="AJ287" s="208"/>
      <c r="AK287" s="208"/>
      <c r="AL287" s="208"/>
      <c r="AM287" s="208"/>
      <c r="AN287" s="208"/>
      <c r="AO287" s="208"/>
      <c r="AP287" s="208"/>
      <c r="AQ287" s="208"/>
      <c r="AR287" s="208"/>
      <c r="AS287" s="208"/>
      <c r="AT287" s="208"/>
      <c r="AU287" s="208"/>
    </row>
    <row r="288">
      <c r="A288" s="208"/>
      <c r="B288" s="208"/>
      <c r="C288" s="208"/>
      <c r="D288" s="225"/>
      <c r="E288" s="208"/>
      <c r="F288" s="208"/>
      <c r="G288" s="208"/>
      <c r="H288" s="208"/>
      <c r="I288" s="208"/>
      <c r="J288" s="208"/>
      <c r="K288" s="208"/>
      <c r="L288" s="208"/>
      <c r="M288" s="208"/>
      <c r="N288" s="208"/>
      <c r="O288" s="208"/>
      <c r="P288" s="208"/>
      <c r="Q288" s="208"/>
      <c r="R288" s="208"/>
      <c r="S288" s="208"/>
      <c r="T288" s="208"/>
      <c r="U288" s="208"/>
      <c r="V288" s="208"/>
      <c r="W288" s="208"/>
      <c r="X288" s="208"/>
      <c r="Y288" s="208"/>
      <c r="Z288" s="208"/>
      <c r="AA288" s="208"/>
      <c r="AB288" s="208"/>
      <c r="AC288" s="208"/>
      <c r="AD288" s="208"/>
      <c r="AE288" s="208"/>
      <c r="AF288" s="208"/>
      <c r="AG288" s="208"/>
      <c r="AH288" s="208"/>
      <c r="AI288" s="208"/>
      <c r="AJ288" s="208"/>
      <c r="AK288" s="208"/>
      <c r="AL288" s="208"/>
      <c r="AM288" s="208"/>
      <c r="AN288" s="208"/>
      <c r="AO288" s="208"/>
      <c r="AP288" s="208"/>
      <c r="AQ288" s="208"/>
      <c r="AR288" s="208"/>
      <c r="AS288" s="208"/>
      <c r="AT288" s="208"/>
      <c r="AU288" s="208"/>
    </row>
    <row r="289">
      <c r="A289" s="208"/>
      <c r="B289" s="208"/>
      <c r="C289" s="208"/>
      <c r="D289" s="225"/>
      <c r="E289" s="208"/>
      <c r="F289" s="208"/>
      <c r="G289" s="208"/>
      <c r="H289" s="208"/>
      <c r="I289" s="208"/>
      <c r="J289" s="208"/>
      <c r="K289" s="208"/>
      <c r="L289" s="208"/>
      <c r="M289" s="208"/>
      <c r="N289" s="208"/>
      <c r="O289" s="208"/>
      <c r="P289" s="208"/>
      <c r="Q289" s="208"/>
      <c r="R289" s="208"/>
      <c r="S289" s="208"/>
      <c r="T289" s="208"/>
      <c r="U289" s="208"/>
      <c r="V289" s="208"/>
      <c r="W289" s="208"/>
      <c r="X289" s="208"/>
      <c r="Y289" s="208"/>
      <c r="Z289" s="208"/>
      <c r="AA289" s="208"/>
      <c r="AB289" s="208"/>
      <c r="AC289" s="208"/>
      <c r="AD289" s="208"/>
      <c r="AE289" s="208"/>
      <c r="AF289" s="208"/>
      <c r="AG289" s="208"/>
      <c r="AH289" s="208"/>
      <c r="AI289" s="208"/>
      <c r="AJ289" s="208"/>
      <c r="AK289" s="208"/>
      <c r="AL289" s="208"/>
      <c r="AM289" s="208"/>
      <c r="AN289" s="208"/>
      <c r="AO289" s="208"/>
      <c r="AP289" s="208"/>
      <c r="AQ289" s="208"/>
      <c r="AR289" s="208"/>
      <c r="AS289" s="208"/>
      <c r="AT289" s="208"/>
      <c r="AU289" s="208"/>
    </row>
    <row r="290">
      <c r="A290" s="208"/>
      <c r="B290" s="208"/>
      <c r="C290" s="208"/>
      <c r="D290" s="225"/>
      <c r="E290" s="208"/>
      <c r="F290" s="208"/>
      <c r="G290" s="208"/>
      <c r="H290" s="208"/>
      <c r="I290" s="208"/>
      <c r="J290" s="208"/>
      <c r="K290" s="208"/>
      <c r="L290" s="208"/>
      <c r="M290" s="208"/>
      <c r="N290" s="208"/>
      <c r="O290" s="208"/>
      <c r="P290" s="208"/>
      <c r="Q290" s="208"/>
      <c r="R290" s="208"/>
      <c r="S290" s="208"/>
      <c r="T290" s="208"/>
      <c r="U290" s="208"/>
      <c r="V290" s="208"/>
      <c r="W290" s="208"/>
      <c r="X290" s="208"/>
      <c r="Y290" s="208"/>
      <c r="Z290" s="208"/>
      <c r="AA290" s="208"/>
      <c r="AB290" s="208"/>
      <c r="AC290" s="208"/>
      <c r="AD290" s="208"/>
      <c r="AE290" s="208"/>
      <c r="AF290" s="208"/>
      <c r="AG290" s="208"/>
      <c r="AH290" s="208"/>
      <c r="AI290" s="208"/>
      <c r="AJ290" s="208"/>
      <c r="AK290" s="208"/>
      <c r="AL290" s="208"/>
      <c r="AM290" s="208"/>
      <c r="AN290" s="208"/>
      <c r="AO290" s="208"/>
      <c r="AP290" s="208"/>
      <c r="AQ290" s="208"/>
      <c r="AR290" s="208"/>
      <c r="AS290" s="208"/>
      <c r="AT290" s="208"/>
      <c r="AU290" s="208"/>
    </row>
    <row r="291">
      <c r="A291" s="208"/>
      <c r="B291" s="208"/>
      <c r="C291" s="208"/>
      <c r="D291" s="225"/>
      <c r="E291" s="208"/>
      <c r="F291" s="208"/>
      <c r="G291" s="208"/>
      <c r="H291" s="208"/>
      <c r="I291" s="208"/>
      <c r="J291" s="208"/>
      <c r="K291" s="208"/>
      <c r="L291" s="208"/>
      <c r="M291" s="208"/>
      <c r="N291" s="208"/>
      <c r="O291" s="208"/>
      <c r="P291" s="208"/>
      <c r="Q291" s="208"/>
      <c r="R291" s="208"/>
      <c r="S291" s="208"/>
      <c r="T291" s="208"/>
      <c r="U291" s="208"/>
      <c r="V291" s="208"/>
      <c r="W291" s="208"/>
      <c r="X291" s="208"/>
      <c r="Y291" s="208"/>
      <c r="Z291" s="208"/>
      <c r="AA291" s="208"/>
      <c r="AB291" s="208"/>
      <c r="AC291" s="208"/>
      <c r="AD291" s="208"/>
      <c r="AE291" s="208"/>
      <c r="AF291" s="208"/>
      <c r="AG291" s="208"/>
      <c r="AH291" s="208"/>
      <c r="AI291" s="208"/>
      <c r="AJ291" s="208"/>
      <c r="AK291" s="208"/>
      <c r="AL291" s="208"/>
      <c r="AM291" s="208"/>
      <c r="AN291" s="208"/>
      <c r="AO291" s="208"/>
      <c r="AP291" s="208"/>
      <c r="AQ291" s="208"/>
      <c r="AR291" s="208"/>
      <c r="AS291" s="208"/>
      <c r="AT291" s="208"/>
      <c r="AU291" s="208"/>
    </row>
    <row r="292">
      <c r="A292" s="208"/>
      <c r="B292" s="208"/>
      <c r="C292" s="208"/>
      <c r="D292" s="225"/>
      <c r="E292" s="208"/>
      <c r="F292" s="208"/>
      <c r="G292" s="208"/>
      <c r="H292" s="208"/>
      <c r="I292" s="208"/>
      <c r="J292" s="208"/>
      <c r="K292" s="208"/>
      <c r="L292" s="208"/>
      <c r="M292" s="208"/>
      <c r="N292" s="208"/>
      <c r="O292" s="208"/>
      <c r="P292" s="208"/>
      <c r="Q292" s="208"/>
      <c r="R292" s="208"/>
      <c r="S292" s="208"/>
      <c r="T292" s="208"/>
      <c r="U292" s="208"/>
      <c r="V292" s="208"/>
      <c r="W292" s="208"/>
      <c r="X292" s="208"/>
      <c r="Y292" s="208"/>
      <c r="Z292" s="208"/>
      <c r="AA292" s="208"/>
      <c r="AB292" s="208"/>
      <c r="AC292" s="208"/>
      <c r="AD292" s="208"/>
      <c r="AE292" s="208"/>
      <c r="AF292" s="208"/>
      <c r="AG292" s="208"/>
      <c r="AH292" s="208"/>
      <c r="AI292" s="208"/>
      <c r="AJ292" s="208"/>
      <c r="AK292" s="208"/>
      <c r="AL292" s="208"/>
      <c r="AM292" s="208"/>
      <c r="AN292" s="208"/>
      <c r="AO292" s="208"/>
      <c r="AP292" s="208"/>
      <c r="AQ292" s="208"/>
      <c r="AR292" s="208"/>
      <c r="AS292" s="208"/>
      <c r="AT292" s="208"/>
      <c r="AU292" s="208"/>
    </row>
    <row r="293">
      <c r="A293" s="208"/>
      <c r="B293" s="208"/>
      <c r="C293" s="208"/>
      <c r="D293" s="225"/>
      <c r="E293" s="208"/>
      <c r="F293" s="208"/>
      <c r="G293" s="208"/>
      <c r="H293" s="208"/>
      <c r="I293" s="208"/>
      <c r="J293" s="208"/>
      <c r="K293" s="208"/>
      <c r="L293" s="208"/>
      <c r="M293" s="208"/>
      <c r="N293" s="208"/>
      <c r="O293" s="208"/>
      <c r="P293" s="208"/>
      <c r="Q293" s="208"/>
      <c r="R293" s="208"/>
      <c r="S293" s="208"/>
      <c r="T293" s="208"/>
      <c r="U293" s="208"/>
      <c r="V293" s="208"/>
      <c r="W293" s="208"/>
      <c r="X293" s="208"/>
      <c r="Y293" s="208"/>
      <c r="Z293" s="208"/>
      <c r="AA293" s="208"/>
      <c r="AB293" s="208"/>
      <c r="AC293" s="208"/>
      <c r="AD293" s="208"/>
      <c r="AE293" s="208"/>
      <c r="AF293" s="208"/>
      <c r="AG293" s="208"/>
      <c r="AH293" s="208"/>
      <c r="AI293" s="208"/>
      <c r="AJ293" s="208"/>
      <c r="AK293" s="208"/>
      <c r="AL293" s="208"/>
      <c r="AM293" s="208"/>
      <c r="AN293" s="208"/>
      <c r="AO293" s="208"/>
      <c r="AP293" s="208"/>
      <c r="AQ293" s="208"/>
      <c r="AR293" s="208"/>
      <c r="AS293" s="208"/>
      <c r="AT293" s="208"/>
      <c r="AU293" s="208"/>
    </row>
    <row r="294">
      <c r="A294" s="208"/>
      <c r="B294" s="208"/>
      <c r="C294" s="208"/>
      <c r="D294" s="225"/>
      <c r="E294" s="208"/>
      <c r="F294" s="208"/>
      <c r="G294" s="208"/>
      <c r="H294" s="208"/>
      <c r="I294" s="208"/>
      <c r="J294" s="208"/>
      <c r="K294" s="208"/>
      <c r="L294" s="208"/>
      <c r="M294" s="208"/>
      <c r="N294" s="208"/>
      <c r="O294" s="208"/>
      <c r="P294" s="208"/>
      <c r="Q294" s="208"/>
      <c r="R294" s="208"/>
      <c r="S294" s="208"/>
      <c r="T294" s="208"/>
      <c r="U294" s="208"/>
      <c r="V294" s="208"/>
      <c r="W294" s="208"/>
      <c r="X294" s="208"/>
      <c r="Y294" s="208"/>
      <c r="Z294" s="208"/>
      <c r="AA294" s="208"/>
      <c r="AB294" s="208"/>
      <c r="AC294" s="208"/>
      <c r="AD294" s="208"/>
      <c r="AE294" s="208"/>
      <c r="AF294" s="208"/>
      <c r="AG294" s="208"/>
      <c r="AH294" s="208"/>
      <c r="AI294" s="208"/>
      <c r="AJ294" s="208"/>
      <c r="AK294" s="208"/>
      <c r="AL294" s="208"/>
      <c r="AM294" s="208"/>
      <c r="AN294" s="208"/>
      <c r="AO294" s="208"/>
      <c r="AP294" s="208"/>
      <c r="AQ294" s="208"/>
      <c r="AR294" s="208"/>
      <c r="AS294" s="208"/>
      <c r="AT294" s="208"/>
      <c r="AU294" s="208"/>
    </row>
    <row r="295">
      <c r="A295" s="208"/>
      <c r="B295" s="208"/>
      <c r="C295" s="208"/>
      <c r="D295" s="225"/>
      <c r="E295" s="208"/>
      <c r="F295" s="208"/>
      <c r="G295" s="208"/>
      <c r="H295" s="208"/>
      <c r="I295" s="208"/>
      <c r="J295" s="208"/>
      <c r="K295" s="208"/>
      <c r="L295" s="208"/>
      <c r="M295" s="208"/>
      <c r="N295" s="208"/>
      <c r="O295" s="208"/>
      <c r="P295" s="208"/>
      <c r="Q295" s="208"/>
      <c r="R295" s="208"/>
      <c r="S295" s="208"/>
      <c r="T295" s="208"/>
      <c r="U295" s="208"/>
      <c r="V295" s="208"/>
      <c r="W295" s="208"/>
      <c r="X295" s="208"/>
      <c r="Y295" s="208"/>
      <c r="Z295" s="208"/>
      <c r="AA295" s="208"/>
      <c r="AB295" s="208"/>
      <c r="AC295" s="208"/>
      <c r="AD295" s="208"/>
      <c r="AE295" s="208"/>
      <c r="AF295" s="208"/>
      <c r="AG295" s="208"/>
      <c r="AH295" s="208"/>
      <c r="AI295" s="208"/>
      <c r="AJ295" s="208"/>
      <c r="AK295" s="208"/>
      <c r="AL295" s="208"/>
      <c r="AM295" s="208"/>
      <c r="AN295" s="208"/>
      <c r="AO295" s="208"/>
      <c r="AP295" s="208"/>
      <c r="AQ295" s="208"/>
      <c r="AR295" s="208"/>
      <c r="AS295" s="208"/>
      <c r="AT295" s="208"/>
      <c r="AU295" s="208"/>
    </row>
    <row r="296">
      <c r="A296" s="208"/>
      <c r="B296" s="208"/>
      <c r="C296" s="208"/>
      <c r="D296" s="225"/>
      <c r="E296" s="208"/>
      <c r="F296" s="208"/>
      <c r="G296" s="208"/>
      <c r="H296" s="208"/>
      <c r="I296" s="208"/>
      <c r="J296" s="208"/>
      <c r="K296" s="208"/>
      <c r="L296" s="208"/>
      <c r="M296" s="208"/>
      <c r="N296" s="208"/>
      <c r="O296" s="208"/>
      <c r="P296" s="208"/>
      <c r="Q296" s="208"/>
      <c r="R296" s="208"/>
      <c r="S296" s="208"/>
      <c r="T296" s="208"/>
      <c r="U296" s="208"/>
      <c r="V296" s="208"/>
      <c r="W296" s="208"/>
      <c r="X296" s="208"/>
      <c r="Y296" s="208"/>
      <c r="Z296" s="208"/>
      <c r="AA296" s="208"/>
      <c r="AB296" s="208"/>
      <c r="AC296" s="208"/>
      <c r="AD296" s="208"/>
      <c r="AE296" s="208"/>
      <c r="AF296" s="208"/>
      <c r="AG296" s="208"/>
      <c r="AH296" s="208"/>
      <c r="AI296" s="208"/>
      <c r="AJ296" s="208"/>
      <c r="AK296" s="208"/>
      <c r="AL296" s="208"/>
      <c r="AM296" s="208"/>
      <c r="AN296" s="208"/>
      <c r="AO296" s="208"/>
      <c r="AP296" s="208"/>
      <c r="AQ296" s="208"/>
      <c r="AR296" s="208"/>
      <c r="AS296" s="208"/>
      <c r="AT296" s="208"/>
      <c r="AU296" s="208"/>
    </row>
    <row r="297">
      <c r="A297" s="208"/>
      <c r="B297" s="208"/>
      <c r="C297" s="208"/>
      <c r="D297" s="225"/>
      <c r="E297" s="208"/>
      <c r="F297" s="208"/>
      <c r="G297" s="208"/>
      <c r="H297" s="208"/>
      <c r="I297" s="208"/>
      <c r="J297" s="208"/>
      <c r="K297" s="208"/>
      <c r="L297" s="208"/>
      <c r="M297" s="208"/>
      <c r="N297" s="208"/>
      <c r="O297" s="208"/>
      <c r="P297" s="208"/>
      <c r="Q297" s="208"/>
      <c r="R297" s="208"/>
      <c r="S297" s="208"/>
      <c r="T297" s="208"/>
      <c r="U297" s="208"/>
      <c r="V297" s="208"/>
      <c r="W297" s="208"/>
      <c r="X297" s="208"/>
      <c r="Y297" s="208"/>
      <c r="Z297" s="208"/>
      <c r="AA297" s="208"/>
      <c r="AB297" s="208"/>
      <c r="AC297" s="208"/>
      <c r="AD297" s="208"/>
      <c r="AE297" s="208"/>
      <c r="AF297" s="208"/>
      <c r="AG297" s="208"/>
      <c r="AH297" s="208"/>
      <c r="AI297" s="208"/>
      <c r="AJ297" s="208"/>
      <c r="AK297" s="208"/>
      <c r="AL297" s="208"/>
      <c r="AM297" s="208"/>
      <c r="AN297" s="208"/>
      <c r="AO297" s="208"/>
      <c r="AP297" s="208"/>
      <c r="AQ297" s="208"/>
      <c r="AR297" s="208"/>
      <c r="AS297" s="208"/>
      <c r="AT297" s="208"/>
      <c r="AU297" s="208"/>
    </row>
    <row r="298">
      <c r="A298" s="208"/>
      <c r="B298" s="208"/>
      <c r="C298" s="208"/>
      <c r="D298" s="225"/>
      <c r="E298" s="208"/>
      <c r="F298" s="208"/>
      <c r="G298" s="208"/>
      <c r="H298" s="208"/>
      <c r="I298" s="208"/>
      <c r="J298" s="208"/>
      <c r="K298" s="208"/>
      <c r="L298" s="208"/>
      <c r="M298" s="208"/>
      <c r="N298" s="208"/>
      <c r="O298" s="208"/>
      <c r="P298" s="208"/>
      <c r="Q298" s="208"/>
      <c r="R298" s="208"/>
      <c r="S298" s="208"/>
      <c r="T298" s="208"/>
      <c r="U298" s="208"/>
      <c r="V298" s="208"/>
      <c r="W298" s="208"/>
      <c r="X298" s="208"/>
      <c r="Y298" s="208"/>
      <c r="Z298" s="208"/>
      <c r="AA298" s="208"/>
      <c r="AB298" s="208"/>
      <c r="AC298" s="208"/>
      <c r="AD298" s="208"/>
      <c r="AE298" s="208"/>
      <c r="AF298" s="208"/>
      <c r="AG298" s="208"/>
      <c r="AH298" s="208"/>
      <c r="AI298" s="208"/>
      <c r="AJ298" s="208"/>
      <c r="AK298" s="208"/>
      <c r="AL298" s="208"/>
      <c r="AM298" s="208"/>
      <c r="AN298" s="208"/>
      <c r="AO298" s="208"/>
      <c r="AP298" s="208"/>
      <c r="AQ298" s="208"/>
      <c r="AR298" s="208"/>
      <c r="AS298" s="208"/>
      <c r="AT298" s="208"/>
      <c r="AU298" s="208"/>
    </row>
    <row r="299">
      <c r="A299" s="208"/>
      <c r="B299" s="208"/>
      <c r="C299" s="208"/>
      <c r="D299" s="225"/>
      <c r="E299" s="208"/>
      <c r="F299" s="208"/>
      <c r="G299" s="208"/>
      <c r="H299" s="208"/>
      <c r="I299" s="208"/>
      <c r="J299" s="208"/>
      <c r="K299" s="208"/>
      <c r="L299" s="208"/>
      <c r="M299" s="208"/>
      <c r="N299" s="208"/>
      <c r="O299" s="208"/>
      <c r="P299" s="208"/>
      <c r="Q299" s="208"/>
      <c r="R299" s="208"/>
      <c r="S299" s="208"/>
      <c r="T299" s="208"/>
      <c r="U299" s="208"/>
      <c r="V299" s="208"/>
      <c r="W299" s="208"/>
      <c r="X299" s="208"/>
      <c r="Y299" s="208"/>
      <c r="Z299" s="208"/>
      <c r="AA299" s="208"/>
      <c r="AB299" s="208"/>
      <c r="AC299" s="208"/>
      <c r="AD299" s="208"/>
      <c r="AE299" s="208"/>
      <c r="AF299" s="208"/>
      <c r="AG299" s="208"/>
      <c r="AH299" s="208"/>
      <c r="AI299" s="208"/>
      <c r="AJ299" s="208"/>
      <c r="AK299" s="208"/>
      <c r="AL299" s="208"/>
      <c r="AM299" s="208"/>
      <c r="AN299" s="208"/>
      <c r="AO299" s="208"/>
      <c r="AP299" s="208"/>
      <c r="AQ299" s="208"/>
      <c r="AR299" s="208"/>
      <c r="AS299" s="208"/>
      <c r="AT299" s="208"/>
      <c r="AU299" s="208"/>
    </row>
    <row r="300">
      <c r="A300" s="208"/>
      <c r="B300" s="208"/>
      <c r="C300" s="208"/>
      <c r="D300" s="225"/>
      <c r="E300" s="208"/>
      <c r="F300" s="208"/>
      <c r="G300" s="208"/>
      <c r="H300" s="208"/>
      <c r="I300" s="208"/>
      <c r="J300" s="208"/>
      <c r="K300" s="208"/>
      <c r="L300" s="208"/>
      <c r="M300" s="208"/>
      <c r="N300" s="208"/>
      <c r="O300" s="208"/>
      <c r="P300" s="208"/>
      <c r="Q300" s="208"/>
      <c r="R300" s="208"/>
      <c r="S300" s="208"/>
      <c r="T300" s="208"/>
      <c r="U300" s="208"/>
      <c r="V300" s="208"/>
      <c r="W300" s="208"/>
      <c r="X300" s="208"/>
      <c r="Y300" s="208"/>
      <c r="Z300" s="208"/>
      <c r="AA300" s="208"/>
      <c r="AB300" s="208"/>
      <c r="AC300" s="208"/>
      <c r="AD300" s="208"/>
      <c r="AE300" s="208"/>
      <c r="AF300" s="208"/>
      <c r="AG300" s="208"/>
      <c r="AH300" s="208"/>
      <c r="AI300" s="208"/>
      <c r="AJ300" s="208"/>
      <c r="AK300" s="208"/>
      <c r="AL300" s="208"/>
      <c r="AM300" s="208"/>
      <c r="AN300" s="208"/>
      <c r="AO300" s="208"/>
      <c r="AP300" s="208"/>
      <c r="AQ300" s="208"/>
      <c r="AR300" s="208"/>
      <c r="AS300" s="208"/>
      <c r="AT300" s="208"/>
      <c r="AU300" s="208"/>
    </row>
    <row r="301">
      <c r="A301" s="208"/>
      <c r="B301" s="208"/>
      <c r="C301" s="208"/>
      <c r="D301" s="225"/>
      <c r="E301" s="208"/>
      <c r="F301" s="208"/>
      <c r="G301" s="208"/>
      <c r="H301" s="208"/>
      <c r="I301" s="208"/>
      <c r="J301" s="208"/>
      <c r="K301" s="208"/>
      <c r="L301" s="208"/>
      <c r="M301" s="208"/>
      <c r="N301" s="208"/>
      <c r="O301" s="208"/>
      <c r="P301" s="208"/>
      <c r="Q301" s="208"/>
      <c r="R301" s="208"/>
      <c r="S301" s="208"/>
      <c r="T301" s="208"/>
      <c r="U301" s="208"/>
      <c r="V301" s="208"/>
      <c r="W301" s="208"/>
      <c r="X301" s="208"/>
      <c r="Y301" s="208"/>
      <c r="Z301" s="208"/>
      <c r="AA301" s="208"/>
      <c r="AB301" s="208"/>
      <c r="AC301" s="208"/>
      <c r="AD301" s="208"/>
      <c r="AE301" s="208"/>
      <c r="AF301" s="208"/>
      <c r="AG301" s="208"/>
      <c r="AH301" s="208"/>
      <c r="AI301" s="208"/>
      <c r="AJ301" s="208"/>
      <c r="AK301" s="208"/>
      <c r="AL301" s="208"/>
      <c r="AM301" s="208"/>
      <c r="AN301" s="208"/>
      <c r="AO301" s="208"/>
      <c r="AP301" s="208"/>
      <c r="AQ301" s="208"/>
      <c r="AR301" s="208"/>
      <c r="AS301" s="208"/>
      <c r="AT301" s="208"/>
      <c r="AU301" s="208"/>
    </row>
    <row r="302">
      <c r="A302" s="208"/>
      <c r="B302" s="208"/>
      <c r="C302" s="208"/>
      <c r="D302" s="225"/>
      <c r="E302" s="208"/>
      <c r="F302" s="208"/>
      <c r="G302" s="208"/>
      <c r="H302" s="208"/>
      <c r="I302" s="208"/>
      <c r="J302" s="208"/>
      <c r="K302" s="208"/>
      <c r="L302" s="208"/>
      <c r="M302" s="208"/>
      <c r="N302" s="208"/>
      <c r="O302" s="208"/>
      <c r="P302" s="208"/>
      <c r="Q302" s="208"/>
      <c r="R302" s="208"/>
      <c r="S302" s="208"/>
      <c r="T302" s="208"/>
      <c r="U302" s="208"/>
      <c r="V302" s="208"/>
      <c r="W302" s="208"/>
      <c r="X302" s="208"/>
      <c r="Y302" s="208"/>
      <c r="Z302" s="208"/>
      <c r="AA302" s="208"/>
      <c r="AB302" s="208"/>
      <c r="AC302" s="208"/>
      <c r="AD302" s="208"/>
      <c r="AE302" s="208"/>
      <c r="AF302" s="208"/>
      <c r="AG302" s="208"/>
      <c r="AH302" s="208"/>
      <c r="AI302" s="208"/>
      <c r="AJ302" s="208"/>
      <c r="AK302" s="208"/>
      <c r="AL302" s="208"/>
      <c r="AM302" s="208"/>
      <c r="AN302" s="208"/>
      <c r="AO302" s="208"/>
      <c r="AP302" s="208"/>
      <c r="AQ302" s="208"/>
      <c r="AR302" s="208"/>
      <c r="AS302" s="208"/>
      <c r="AT302" s="208"/>
      <c r="AU302" s="208"/>
    </row>
    <row r="303">
      <c r="A303" s="208"/>
      <c r="B303" s="208"/>
      <c r="C303" s="208"/>
      <c r="D303" s="225"/>
      <c r="E303" s="208"/>
      <c r="F303" s="208"/>
      <c r="G303" s="208"/>
      <c r="H303" s="208"/>
      <c r="I303" s="208"/>
      <c r="J303" s="208"/>
      <c r="K303" s="208"/>
      <c r="L303" s="208"/>
      <c r="M303" s="208"/>
      <c r="N303" s="208"/>
      <c r="O303" s="208"/>
      <c r="P303" s="208"/>
      <c r="Q303" s="208"/>
      <c r="R303" s="208"/>
      <c r="S303" s="208"/>
      <c r="T303" s="208"/>
      <c r="U303" s="208"/>
      <c r="V303" s="208"/>
      <c r="W303" s="208"/>
      <c r="X303" s="208"/>
      <c r="Y303" s="208"/>
      <c r="Z303" s="208"/>
      <c r="AA303" s="208"/>
      <c r="AB303" s="208"/>
      <c r="AC303" s="208"/>
      <c r="AD303" s="208"/>
      <c r="AE303" s="208"/>
      <c r="AF303" s="208"/>
      <c r="AG303" s="208"/>
      <c r="AH303" s="208"/>
      <c r="AI303" s="208"/>
      <c r="AJ303" s="208"/>
      <c r="AK303" s="208"/>
      <c r="AL303" s="208"/>
      <c r="AM303" s="208"/>
      <c r="AN303" s="208"/>
      <c r="AO303" s="208"/>
      <c r="AP303" s="208"/>
      <c r="AQ303" s="208"/>
      <c r="AR303" s="208"/>
      <c r="AS303" s="208"/>
      <c r="AT303" s="208"/>
      <c r="AU303" s="208"/>
    </row>
    <row r="304">
      <c r="A304" s="208"/>
      <c r="B304" s="208"/>
      <c r="C304" s="208"/>
      <c r="D304" s="225"/>
      <c r="E304" s="208"/>
      <c r="F304" s="208"/>
      <c r="G304" s="208"/>
      <c r="H304" s="208"/>
      <c r="I304" s="208"/>
      <c r="J304" s="208"/>
      <c r="K304" s="208"/>
      <c r="L304" s="208"/>
      <c r="M304" s="208"/>
      <c r="N304" s="208"/>
      <c r="O304" s="208"/>
      <c r="P304" s="208"/>
      <c r="Q304" s="208"/>
      <c r="R304" s="208"/>
      <c r="S304" s="208"/>
      <c r="T304" s="208"/>
      <c r="U304" s="208"/>
      <c r="V304" s="208"/>
      <c r="W304" s="208"/>
      <c r="X304" s="208"/>
      <c r="Y304" s="208"/>
      <c r="Z304" s="208"/>
      <c r="AA304" s="208"/>
      <c r="AB304" s="208"/>
      <c r="AC304" s="208"/>
      <c r="AD304" s="208"/>
      <c r="AE304" s="208"/>
      <c r="AF304" s="208"/>
      <c r="AG304" s="208"/>
      <c r="AH304" s="208"/>
      <c r="AI304" s="208"/>
      <c r="AJ304" s="208"/>
      <c r="AK304" s="208"/>
      <c r="AL304" s="208"/>
      <c r="AM304" s="208"/>
      <c r="AN304" s="208"/>
      <c r="AO304" s="208"/>
      <c r="AP304" s="208"/>
      <c r="AQ304" s="208"/>
      <c r="AR304" s="208"/>
      <c r="AS304" s="208"/>
      <c r="AT304" s="208"/>
      <c r="AU304" s="208"/>
    </row>
    <row r="305">
      <c r="A305" s="208"/>
      <c r="B305" s="208"/>
      <c r="C305" s="208"/>
      <c r="D305" s="225"/>
      <c r="E305" s="208"/>
      <c r="F305" s="208"/>
      <c r="G305" s="208"/>
      <c r="H305" s="208"/>
      <c r="I305" s="208"/>
      <c r="J305" s="208"/>
      <c r="K305" s="208"/>
      <c r="L305" s="208"/>
      <c r="M305" s="208"/>
      <c r="N305" s="208"/>
      <c r="O305" s="208"/>
      <c r="P305" s="208"/>
      <c r="Q305" s="208"/>
      <c r="R305" s="208"/>
      <c r="S305" s="208"/>
      <c r="T305" s="208"/>
      <c r="U305" s="208"/>
      <c r="V305" s="208"/>
      <c r="W305" s="208"/>
      <c r="X305" s="208"/>
      <c r="Y305" s="208"/>
      <c r="Z305" s="208"/>
      <c r="AA305" s="208"/>
      <c r="AB305" s="208"/>
      <c r="AC305" s="208"/>
      <c r="AD305" s="208"/>
      <c r="AE305" s="208"/>
      <c r="AF305" s="208"/>
      <c r="AG305" s="208"/>
      <c r="AH305" s="208"/>
      <c r="AI305" s="208"/>
      <c r="AJ305" s="208"/>
      <c r="AK305" s="208"/>
      <c r="AL305" s="208"/>
      <c r="AM305" s="208"/>
      <c r="AN305" s="208"/>
      <c r="AO305" s="208"/>
      <c r="AP305" s="208"/>
      <c r="AQ305" s="208"/>
      <c r="AR305" s="208"/>
      <c r="AS305" s="208"/>
      <c r="AT305" s="208"/>
      <c r="AU305" s="208"/>
    </row>
    <row r="306">
      <c r="A306" s="208"/>
      <c r="B306" s="208"/>
      <c r="C306" s="208"/>
      <c r="D306" s="225"/>
      <c r="E306" s="208"/>
      <c r="F306" s="208"/>
      <c r="G306" s="208"/>
      <c r="H306" s="208"/>
      <c r="I306" s="208"/>
      <c r="J306" s="208"/>
      <c r="K306" s="208"/>
      <c r="L306" s="208"/>
      <c r="M306" s="208"/>
      <c r="N306" s="208"/>
      <c r="O306" s="208"/>
      <c r="P306" s="208"/>
      <c r="Q306" s="208"/>
      <c r="R306" s="208"/>
      <c r="S306" s="208"/>
      <c r="T306" s="208"/>
      <c r="U306" s="208"/>
      <c r="V306" s="208"/>
      <c r="W306" s="208"/>
      <c r="X306" s="208"/>
      <c r="Y306" s="208"/>
      <c r="Z306" s="208"/>
      <c r="AA306" s="208"/>
      <c r="AB306" s="208"/>
      <c r="AC306" s="208"/>
      <c r="AD306" s="208"/>
      <c r="AE306" s="208"/>
      <c r="AF306" s="208"/>
      <c r="AG306" s="208"/>
      <c r="AH306" s="208"/>
      <c r="AI306" s="208"/>
      <c r="AJ306" s="208"/>
      <c r="AK306" s="208"/>
      <c r="AL306" s="208"/>
      <c r="AM306" s="208"/>
      <c r="AN306" s="208"/>
      <c r="AO306" s="208"/>
      <c r="AP306" s="208"/>
      <c r="AQ306" s="208"/>
      <c r="AR306" s="208"/>
      <c r="AS306" s="208"/>
      <c r="AT306" s="208"/>
      <c r="AU306" s="208"/>
    </row>
    <row r="307">
      <c r="A307" s="208"/>
      <c r="B307" s="208"/>
      <c r="C307" s="208"/>
      <c r="D307" s="225"/>
      <c r="E307" s="208"/>
      <c r="F307" s="208"/>
      <c r="G307" s="208"/>
      <c r="H307" s="208"/>
      <c r="I307" s="208"/>
      <c r="J307" s="208"/>
      <c r="K307" s="208"/>
      <c r="L307" s="208"/>
      <c r="M307" s="208"/>
      <c r="N307" s="208"/>
      <c r="O307" s="208"/>
      <c r="P307" s="208"/>
      <c r="Q307" s="208"/>
      <c r="R307" s="208"/>
      <c r="S307" s="208"/>
      <c r="T307" s="208"/>
      <c r="U307" s="208"/>
      <c r="V307" s="208"/>
      <c r="W307" s="208"/>
      <c r="X307" s="208"/>
      <c r="Y307" s="208"/>
      <c r="Z307" s="208"/>
      <c r="AA307" s="208"/>
      <c r="AB307" s="208"/>
      <c r="AC307" s="208"/>
      <c r="AD307" s="208"/>
      <c r="AE307" s="208"/>
      <c r="AF307" s="208"/>
      <c r="AG307" s="208"/>
      <c r="AH307" s="208"/>
      <c r="AI307" s="208"/>
      <c r="AJ307" s="208"/>
      <c r="AK307" s="208"/>
      <c r="AL307" s="208"/>
      <c r="AM307" s="208"/>
      <c r="AN307" s="208"/>
      <c r="AO307" s="208"/>
      <c r="AP307" s="208"/>
      <c r="AQ307" s="208"/>
      <c r="AR307" s="208"/>
      <c r="AS307" s="208"/>
      <c r="AT307" s="208"/>
      <c r="AU307" s="208"/>
    </row>
    <row r="308">
      <c r="A308" s="208"/>
      <c r="B308" s="208"/>
      <c r="C308" s="208"/>
      <c r="D308" s="225"/>
      <c r="E308" s="208"/>
      <c r="F308" s="208"/>
      <c r="G308" s="208"/>
      <c r="H308" s="208"/>
      <c r="I308" s="208"/>
      <c r="J308" s="208"/>
      <c r="K308" s="208"/>
      <c r="L308" s="208"/>
      <c r="M308" s="208"/>
      <c r="N308" s="208"/>
      <c r="O308" s="208"/>
      <c r="P308" s="208"/>
      <c r="Q308" s="208"/>
      <c r="R308" s="208"/>
      <c r="S308" s="208"/>
      <c r="T308" s="208"/>
      <c r="U308" s="208"/>
      <c r="V308" s="208"/>
      <c r="W308" s="208"/>
      <c r="X308" s="208"/>
      <c r="Y308" s="208"/>
      <c r="Z308" s="208"/>
      <c r="AA308" s="208"/>
      <c r="AB308" s="208"/>
      <c r="AC308" s="208"/>
      <c r="AD308" s="208"/>
      <c r="AE308" s="208"/>
      <c r="AF308" s="208"/>
      <c r="AG308" s="208"/>
      <c r="AH308" s="208"/>
      <c r="AI308" s="208"/>
      <c r="AJ308" s="208"/>
      <c r="AK308" s="208"/>
      <c r="AL308" s="208"/>
      <c r="AM308" s="208"/>
      <c r="AN308" s="208"/>
      <c r="AO308" s="208"/>
      <c r="AP308" s="208"/>
      <c r="AQ308" s="208"/>
      <c r="AR308" s="208"/>
      <c r="AS308" s="208"/>
      <c r="AT308" s="208"/>
      <c r="AU308" s="208"/>
    </row>
    <row r="309">
      <c r="A309" s="208"/>
      <c r="B309" s="208"/>
      <c r="C309" s="208"/>
      <c r="D309" s="225"/>
      <c r="E309" s="208"/>
      <c r="F309" s="208"/>
      <c r="G309" s="208"/>
      <c r="H309" s="208"/>
      <c r="I309" s="208"/>
      <c r="J309" s="208"/>
      <c r="K309" s="208"/>
      <c r="L309" s="208"/>
      <c r="M309" s="208"/>
      <c r="N309" s="208"/>
      <c r="O309" s="208"/>
      <c r="P309" s="208"/>
      <c r="Q309" s="208"/>
      <c r="R309" s="208"/>
      <c r="S309" s="208"/>
      <c r="T309" s="208"/>
      <c r="U309" s="208"/>
      <c r="V309" s="208"/>
      <c r="W309" s="208"/>
      <c r="X309" s="208"/>
      <c r="Y309" s="208"/>
      <c r="Z309" s="208"/>
      <c r="AA309" s="208"/>
      <c r="AB309" s="208"/>
      <c r="AC309" s="208"/>
      <c r="AD309" s="208"/>
      <c r="AE309" s="208"/>
      <c r="AF309" s="208"/>
      <c r="AG309" s="208"/>
      <c r="AH309" s="208"/>
      <c r="AI309" s="208"/>
      <c r="AJ309" s="208"/>
      <c r="AK309" s="208"/>
      <c r="AL309" s="208"/>
      <c r="AM309" s="208"/>
      <c r="AN309" s="208"/>
      <c r="AO309" s="208"/>
      <c r="AP309" s="208"/>
      <c r="AQ309" s="208"/>
      <c r="AR309" s="208"/>
      <c r="AS309" s="208"/>
      <c r="AT309" s="208"/>
      <c r="AU309" s="208"/>
    </row>
    <row r="310">
      <c r="A310" s="208"/>
      <c r="B310" s="208"/>
      <c r="C310" s="208"/>
      <c r="D310" s="225"/>
      <c r="E310" s="208"/>
      <c r="F310" s="208"/>
      <c r="G310" s="208"/>
      <c r="H310" s="208"/>
      <c r="I310" s="208"/>
      <c r="J310" s="208"/>
      <c r="K310" s="208"/>
      <c r="L310" s="208"/>
      <c r="M310" s="208"/>
      <c r="N310" s="208"/>
      <c r="O310" s="208"/>
      <c r="P310" s="208"/>
      <c r="Q310" s="208"/>
      <c r="R310" s="208"/>
      <c r="S310" s="208"/>
      <c r="T310" s="208"/>
      <c r="U310" s="208"/>
      <c r="V310" s="208"/>
      <c r="W310" s="208"/>
      <c r="X310" s="208"/>
      <c r="Y310" s="208"/>
      <c r="Z310" s="208"/>
      <c r="AA310" s="208"/>
      <c r="AB310" s="208"/>
      <c r="AC310" s="208"/>
      <c r="AD310" s="208"/>
      <c r="AE310" s="208"/>
      <c r="AF310" s="208"/>
      <c r="AG310" s="208"/>
      <c r="AH310" s="208"/>
      <c r="AI310" s="208"/>
      <c r="AJ310" s="208"/>
      <c r="AK310" s="208"/>
      <c r="AL310" s="208"/>
      <c r="AM310" s="208"/>
      <c r="AN310" s="208"/>
      <c r="AO310" s="208"/>
      <c r="AP310" s="208"/>
      <c r="AQ310" s="208"/>
      <c r="AR310" s="208"/>
      <c r="AS310" s="208"/>
      <c r="AT310" s="208"/>
      <c r="AU310" s="208"/>
    </row>
    <row r="311">
      <c r="A311" s="208"/>
      <c r="B311" s="208"/>
      <c r="C311" s="208"/>
      <c r="D311" s="225"/>
      <c r="E311" s="208"/>
      <c r="F311" s="208"/>
      <c r="G311" s="208"/>
      <c r="H311" s="208"/>
      <c r="I311" s="208"/>
      <c r="J311" s="208"/>
      <c r="K311" s="208"/>
      <c r="L311" s="208"/>
      <c r="M311" s="208"/>
      <c r="N311" s="208"/>
      <c r="O311" s="208"/>
      <c r="P311" s="208"/>
      <c r="Q311" s="208"/>
      <c r="R311" s="208"/>
      <c r="S311" s="208"/>
      <c r="T311" s="208"/>
      <c r="U311" s="208"/>
      <c r="V311" s="208"/>
      <c r="W311" s="208"/>
      <c r="X311" s="208"/>
      <c r="Y311" s="208"/>
      <c r="Z311" s="208"/>
      <c r="AA311" s="208"/>
      <c r="AB311" s="208"/>
      <c r="AC311" s="208"/>
      <c r="AD311" s="208"/>
      <c r="AE311" s="208"/>
      <c r="AF311" s="208"/>
      <c r="AG311" s="208"/>
      <c r="AH311" s="208"/>
      <c r="AI311" s="208"/>
      <c r="AJ311" s="208"/>
      <c r="AK311" s="208"/>
      <c r="AL311" s="208"/>
      <c r="AM311" s="208"/>
      <c r="AN311" s="208"/>
      <c r="AO311" s="208"/>
      <c r="AP311" s="208"/>
      <c r="AQ311" s="208"/>
      <c r="AR311" s="208"/>
      <c r="AS311" s="208"/>
      <c r="AT311" s="208"/>
      <c r="AU311" s="208"/>
    </row>
    <row r="312">
      <c r="A312" s="208"/>
      <c r="B312" s="208"/>
      <c r="C312" s="208"/>
      <c r="D312" s="225"/>
      <c r="E312" s="208"/>
      <c r="F312" s="208"/>
      <c r="G312" s="208"/>
      <c r="H312" s="208"/>
      <c r="I312" s="208"/>
      <c r="J312" s="208"/>
      <c r="K312" s="208"/>
      <c r="L312" s="208"/>
      <c r="M312" s="208"/>
      <c r="N312" s="208"/>
      <c r="O312" s="208"/>
      <c r="P312" s="208"/>
      <c r="Q312" s="208"/>
      <c r="R312" s="208"/>
      <c r="S312" s="208"/>
      <c r="T312" s="208"/>
      <c r="U312" s="208"/>
      <c r="V312" s="208"/>
      <c r="W312" s="208"/>
      <c r="X312" s="208"/>
      <c r="Y312" s="208"/>
      <c r="Z312" s="208"/>
      <c r="AA312" s="208"/>
      <c r="AB312" s="208"/>
      <c r="AC312" s="208"/>
      <c r="AD312" s="208"/>
      <c r="AE312" s="208"/>
      <c r="AF312" s="208"/>
      <c r="AG312" s="208"/>
      <c r="AH312" s="208"/>
      <c r="AI312" s="208"/>
      <c r="AJ312" s="208"/>
      <c r="AK312" s="208"/>
      <c r="AL312" s="208"/>
      <c r="AM312" s="208"/>
      <c r="AN312" s="208"/>
      <c r="AO312" s="208"/>
      <c r="AP312" s="208"/>
      <c r="AQ312" s="208"/>
      <c r="AR312" s="208"/>
      <c r="AS312" s="208"/>
      <c r="AT312" s="208"/>
      <c r="AU312" s="208"/>
    </row>
    <row r="313">
      <c r="A313" s="208"/>
      <c r="B313" s="208"/>
      <c r="C313" s="208"/>
      <c r="D313" s="225"/>
      <c r="E313" s="208"/>
      <c r="F313" s="208"/>
      <c r="G313" s="208"/>
      <c r="H313" s="208"/>
      <c r="I313" s="208"/>
      <c r="J313" s="208"/>
      <c r="K313" s="208"/>
      <c r="L313" s="208"/>
      <c r="M313" s="208"/>
      <c r="N313" s="208"/>
      <c r="O313" s="208"/>
      <c r="P313" s="208"/>
      <c r="Q313" s="208"/>
      <c r="R313" s="208"/>
      <c r="S313" s="208"/>
      <c r="T313" s="208"/>
      <c r="U313" s="208"/>
      <c r="V313" s="208"/>
      <c r="W313" s="208"/>
      <c r="X313" s="208"/>
      <c r="Y313" s="208"/>
      <c r="Z313" s="208"/>
      <c r="AA313" s="208"/>
      <c r="AB313" s="208"/>
      <c r="AC313" s="208"/>
      <c r="AD313" s="208"/>
      <c r="AE313" s="208"/>
      <c r="AF313" s="208"/>
      <c r="AG313" s="208"/>
      <c r="AH313" s="208"/>
      <c r="AI313" s="208"/>
      <c r="AJ313" s="208"/>
      <c r="AK313" s="208"/>
      <c r="AL313" s="208"/>
      <c r="AM313" s="208"/>
      <c r="AN313" s="208"/>
      <c r="AO313" s="208"/>
      <c r="AP313" s="208"/>
      <c r="AQ313" s="208"/>
      <c r="AR313" s="208"/>
      <c r="AS313" s="208"/>
      <c r="AT313" s="208"/>
      <c r="AU313" s="208"/>
    </row>
    <row r="314">
      <c r="A314" s="208"/>
      <c r="B314" s="208"/>
      <c r="C314" s="208"/>
      <c r="D314" s="225"/>
      <c r="E314" s="208"/>
      <c r="F314" s="208"/>
      <c r="G314" s="208"/>
      <c r="H314" s="208"/>
      <c r="I314" s="208"/>
      <c r="J314" s="208"/>
      <c r="K314" s="208"/>
      <c r="L314" s="208"/>
      <c r="M314" s="208"/>
      <c r="N314" s="208"/>
      <c r="O314" s="208"/>
      <c r="P314" s="208"/>
      <c r="Q314" s="208"/>
      <c r="R314" s="208"/>
      <c r="S314" s="208"/>
      <c r="T314" s="208"/>
      <c r="U314" s="208"/>
      <c r="V314" s="208"/>
      <c r="W314" s="208"/>
      <c r="X314" s="208"/>
      <c r="Y314" s="208"/>
      <c r="Z314" s="208"/>
      <c r="AA314" s="208"/>
      <c r="AB314" s="208"/>
      <c r="AC314" s="208"/>
      <c r="AD314" s="208"/>
      <c r="AE314" s="208"/>
      <c r="AF314" s="208"/>
      <c r="AG314" s="208"/>
      <c r="AH314" s="208"/>
      <c r="AI314" s="208"/>
      <c r="AJ314" s="208"/>
      <c r="AK314" s="208"/>
      <c r="AL314" s="208"/>
      <c r="AM314" s="208"/>
      <c r="AN314" s="208"/>
      <c r="AO314" s="208"/>
      <c r="AP314" s="208"/>
      <c r="AQ314" s="208"/>
      <c r="AR314" s="208"/>
      <c r="AS314" s="208"/>
      <c r="AT314" s="208"/>
      <c r="AU314" s="208"/>
    </row>
    <row r="315">
      <c r="A315" s="208"/>
      <c r="B315" s="208"/>
      <c r="C315" s="208"/>
      <c r="D315" s="225"/>
      <c r="E315" s="208"/>
      <c r="F315" s="208"/>
      <c r="G315" s="208"/>
      <c r="H315" s="208"/>
      <c r="I315" s="208"/>
      <c r="J315" s="208"/>
      <c r="K315" s="208"/>
      <c r="L315" s="208"/>
      <c r="M315" s="208"/>
      <c r="N315" s="208"/>
      <c r="O315" s="208"/>
      <c r="P315" s="208"/>
      <c r="Q315" s="208"/>
      <c r="R315" s="208"/>
      <c r="S315" s="208"/>
      <c r="T315" s="208"/>
      <c r="U315" s="208"/>
      <c r="V315" s="208"/>
      <c r="W315" s="208"/>
      <c r="X315" s="208"/>
      <c r="Y315" s="208"/>
      <c r="Z315" s="208"/>
      <c r="AA315" s="208"/>
      <c r="AB315" s="208"/>
      <c r="AC315" s="208"/>
      <c r="AD315" s="208"/>
      <c r="AE315" s="208"/>
      <c r="AF315" s="208"/>
      <c r="AG315" s="208"/>
      <c r="AH315" s="208"/>
      <c r="AI315" s="208"/>
      <c r="AJ315" s="208"/>
      <c r="AK315" s="208"/>
      <c r="AL315" s="208"/>
      <c r="AM315" s="208"/>
      <c r="AN315" s="208"/>
      <c r="AO315" s="208"/>
      <c r="AP315" s="208"/>
      <c r="AQ315" s="208"/>
      <c r="AR315" s="208"/>
      <c r="AS315" s="208"/>
      <c r="AT315" s="208"/>
      <c r="AU315" s="208"/>
    </row>
    <row r="316">
      <c r="A316" s="208"/>
      <c r="B316" s="208"/>
      <c r="C316" s="208"/>
      <c r="D316" s="225"/>
      <c r="E316" s="208"/>
      <c r="F316" s="208"/>
      <c r="G316" s="208"/>
      <c r="H316" s="208"/>
      <c r="I316" s="208"/>
      <c r="J316" s="208"/>
      <c r="K316" s="208"/>
      <c r="L316" s="208"/>
      <c r="M316" s="208"/>
      <c r="N316" s="208"/>
      <c r="O316" s="208"/>
      <c r="P316" s="208"/>
      <c r="Q316" s="208"/>
      <c r="R316" s="208"/>
      <c r="S316" s="208"/>
      <c r="T316" s="208"/>
      <c r="U316" s="208"/>
      <c r="V316" s="208"/>
      <c r="W316" s="208"/>
      <c r="X316" s="208"/>
      <c r="Y316" s="208"/>
      <c r="Z316" s="208"/>
      <c r="AA316" s="208"/>
      <c r="AB316" s="208"/>
      <c r="AC316" s="208"/>
      <c r="AD316" s="208"/>
      <c r="AE316" s="208"/>
      <c r="AF316" s="208"/>
      <c r="AG316" s="208"/>
      <c r="AH316" s="208"/>
      <c r="AI316" s="208"/>
      <c r="AJ316" s="208"/>
      <c r="AK316" s="208"/>
      <c r="AL316" s="208"/>
      <c r="AM316" s="208"/>
      <c r="AN316" s="208"/>
      <c r="AO316" s="208"/>
      <c r="AP316" s="208"/>
      <c r="AQ316" s="208"/>
      <c r="AR316" s="208"/>
      <c r="AS316" s="208"/>
      <c r="AT316" s="208"/>
      <c r="AU316" s="208"/>
    </row>
    <row r="317">
      <c r="A317" s="208"/>
      <c r="B317" s="208"/>
      <c r="C317" s="208"/>
      <c r="D317" s="225"/>
      <c r="E317" s="208"/>
      <c r="F317" s="208"/>
      <c r="G317" s="208"/>
      <c r="H317" s="208"/>
      <c r="I317" s="208"/>
      <c r="J317" s="208"/>
      <c r="K317" s="208"/>
      <c r="L317" s="208"/>
      <c r="M317" s="208"/>
      <c r="N317" s="208"/>
      <c r="O317" s="208"/>
      <c r="P317" s="208"/>
      <c r="Q317" s="208"/>
      <c r="R317" s="208"/>
      <c r="S317" s="208"/>
      <c r="T317" s="208"/>
      <c r="U317" s="208"/>
      <c r="V317" s="208"/>
      <c r="W317" s="208"/>
      <c r="X317" s="208"/>
      <c r="Y317" s="208"/>
      <c r="Z317" s="208"/>
      <c r="AA317" s="208"/>
      <c r="AB317" s="208"/>
      <c r="AC317" s="208"/>
      <c r="AD317" s="208"/>
      <c r="AE317" s="208"/>
      <c r="AF317" s="208"/>
      <c r="AG317" s="208"/>
      <c r="AH317" s="208"/>
      <c r="AI317" s="208"/>
      <c r="AJ317" s="208"/>
      <c r="AK317" s="208"/>
      <c r="AL317" s="208"/>
      <c r="AM317" s="208"/>
      <c r="AN317" s="208"/>
      <c r="AO317" s="208"/>
      <c r="AP317" s="208"/>
      <c r="AQ317" s="208"/>
      <c r="AR317" s="208"/>
      <c r="AS317" s="208"/>
      <c r="AT317" s="208"/>
      <c r="AU317" s="208"/>
    </row>
    <row r="318">
      <c r="A318" s="208"/>
      <c r="B318" s="208"/>
      <c r="C318" s="208"/>
      <c r="D318" s="225"/>
      <c r="E318" s="208"/>
      <c r="F318" s="208"/>
      <c r="G318" s="208"/>
      <c r="H318" s="208"/>
      <c r="I318" s="208"/>
      <c r="J318" s="208"/>
      <c r="K318" s="208"/>
      <c r="L318" s="208"/>
      <c r="M318" s="208"/>
      <c r="N318" s="208"/>
      <c r="O318" s="208"/>
      <c r="P318" s="208"/>
      <c r="Q318" s="208"/>
      <c r="R318" s="208"/>
      <c r="S318" s="208"/>
      <c r="T318" s="208"/>
      <c r="U318" s="208"/>
      <c r="V318" s="208"/>
      <c r="W318" s="208"/>
      <c r="X318" s="208"/>
      <c r="Y318" s="208"/>
      <c r="Z318" s="208"/>
      <c r="AA318" s="208"/>
      <c r="AB318" s="208"/>
      <c r="AC318" s="208"/>
      <c r="AD318" s="208"/>
      <c r="AE318" s="208"/>
      <c r="AF318" s="208"/>
      <c r="AG318" s="208"/>
      <c r="AH318" s="208"/>
      <c r="AI318" s="208"/>
      <c r="AJ318" s="208"/>
      <c r="AK318" s="208"/>
      <c r="AL318" s="208"/>
      <c r="AM318" s="208"/>
      <c r="AN318" s="208"/>
      <c r="AO318" s="208"/>
      <c r="AP318" s="208"/>
      <c r="AQ318" s="208"/>
      <c r="AR318" s="208"/>
      <c r="AS318" s="208"/>
      <c r="AT318" s="208"/>
      <c r="AU318" s="208"/>
    </row>
    <row r="319">
      <c r="A319" s="208"/>
      <c r="B319" s="208"/>
      <c r="C319" s="208"/>
      <c r="D319" s="225"/>
      <c r="E319" s="208"/>
      <c r="F319" s="208"/>
      <c r="G319" s="208"/>
      <c r="H319" s="208"/>
      <c r="I319" s="208"/>
      <c r="J319" s="208"/>
      <c r="K319" s="208"/>
      <c r="L319" s="208"/>
      <c r="M319" s="208"/>
      <c r="N319" s="208"/>
      <c r="O319" s="208"/>
      <c r="P319" s="208"/>
      <c r="Q319" s="208"/>
      <c r="R319" s="208"/>
      <c r="S319" s="208"/>
      <c r="T319" s="208"/>
      <c r="U319" s="208"/>
      <c r="V319" s="208"/>
      <c r="W319" s="208"/>
      <c r="X319" s="208"/>
      <c r="Y319" s="208"/>
      <c r="Z319" s="208"/>
      <c r="AA319" s="208"/>
      <c r="AB319" s="208"/>
      <c r="AC319" s="208"/>
      <c r="AD319" s="208"/>
      <c r="AE319" s="208"/>
      <c r="AF319" s="208"/>
      <c r="AG319" s="208"/>
      <c r="AH319" s="208"/>
      <c r="AI319" s="208"/>
      <c r="AJ319" s="208"/>
      <c r="AK319" s="208"/>
      <c r="AL319" s="208"/>
      <c r="AM319" s="208"/>
      <c r="AN319" s="208"/>
      <c r="AO319" s="208"/>
      <c r="AP319" s="208"/>
      <c r="AQ319" s="208"/>
      <c r="AR319" s="208"/>
      <c r="AS319" s="208"/>
      <c r="AT319" s="208"/>
      <c r="AU319" s="208"/>
    </row>
    <row r="320">
      <c r="A320" s="208"/>
      <c r="B320" s="208"/>
      <c r="C320" s="208"/>
      <c r="D320" s="225"/>
      <c r="E320" s="208"/>
      <c r="F320" s="208"/>
      <c r="G320" s="208"/>
      <c r="H320" s="208"/>
      <c r="I320" s="208"/>
      <c r="J320" s="208"/>
      <c r="K320" s="208"/>
      <c r="L320" s="208"/>
      <c r="M320" s="208"/>
      <c r="N320" s="208"/>
      <c r="O320" s="208"/>
      <c r="P320" s="208"/>
      <c r="Q320" s="208"/>
      <c r="R320" s="208"/>
      <c r="S320" s="208"/>
      <c r="T320" s="208"/>
      <c r="U320" s="208"/>
      <c r="V320" s="208"/>
      <c r="W320" s="208"/>
      <c r="X320" s="208"/>
      <c r="Y320" s="208"/>
      <c r="Z320" s="208"/>
      <c r="AA320" s="208"/>
      <c r="AB320" s="208"/>
      <c r="AC320" s="208"/>
      <c r="AD320" s="208"/>
      <c r="AE320" s="208"/>
      <c r="AF320" s="208"/>
      <c r="AG320" s="208"/>
      <c r="AH320" s="208"/>
      <c r="AI320" s="208"/>
      <c r="AJ320" s="208"/>
      <c r="AK320" s="208"/>
      <c r="AL320" s="208"/>
      <c r="AM320" s="208"/>
      <c r="AN320" s="208"/>
      <c r="AO320" s="208"/>
      <c r="AP320" s="208"/>
      <c r="AQ320" s="208"/>
      <c r="AR320" s="208"/>
      <c r="AS320" s="208"/>
      <c r="AT320" s="208"/>
      <c r="AU320" s="208"/>
    </row>
    <row r="321">
      <c r="A321" s="208"/>
      <c r="B321" s="208"/>
      <c r="C321" s="208"/>
      <c r="D321" s="225"/>
      <c r="E321" s="208"/>
      <c r="F321" s="208"/>
      <c r="G321" s="208"/>
      <c r="H321" s="208"/>
      <c r="I321" s="208"/>
      <c r="J321" s="208"/>
      <c r="K321" s="208"/>
      <c r="L321" s="208"/>
      <c r="M321" s="208"/>
      <c r="N321" s="208"/>
      <c r="O321" s="208"/>
      <c r="P321" s="208"/>
      <c r="Q321" s="208"/>
      <c r="R321" s="208"/>
      <c r="S321" s="208"/>
      <c r="T321" s="208"/>
      <c r="U321" s="208"/>
      <c r="V321" s="208"/>
      <c r="W321" s="208"/>
      <c r="X321" s="208"/>
      <c r="Y321" s="208"/>
      <c r="Z321" s="208"/>
      <c r="AA321" s="208"/>
      <c r="AB321" s="208"/>
      <c r="AC321" s="208"/>
      <c r="AD321" s="208"/>
      <c r="AE321" s="208"/>
      <c r="AF321" s="208"/>
      <c r="AG321" s="208"/>
      <c r="AH321" s="208"/>
      <c r="AI321" s="208"/>
      <c r="AJ321" s="208"/>
      <c r="AK321" s="208"/>
      <c r="AL321" s="208"/>
      <c r="AM321" s="208"/>
      <c r="AN321" s="208"/>
      <c r="AO321" s="208"/>
      <c r="AP321" s="208"/>
      <c r="AQ321" s="208"/>
      <c r="AR321" s="208"/>
      <c r="AS321" s="208"/>
      <c r="AT321" s="208"/>
      <c r="AU321" s="208"/>
    </row>
    <row r="322">
      <c r="A322" s="208"/>
      <c r="B322" s="208"/>
      <c r="C322" s="208"/>
      <c r="D322" s="225"/>
      <c r="E322" s="208"/>
      <c r="F322" s="208"/>
      <c r="G322" s="208"/>
      <c r="H322" s="208"/>
      <c r="I322" s="208"/>
      <c r="J322" s="208"/>
      <c r="K322" s="208"/>
      <c r="L322" s="208"/>
      <c r="M322" s="208"/>
      <c r="N322" s="208"/>
      <c r="O322" s="208"/>
      <c r="P322" s="208"/>
      <c r="Q322" s="208"/>
      <c r="R322" s="208"/>
      <c r="S322" s="208"/>
      <c r="T322" s="208"/>
      <c r="U322" s="208"/>
      <c r="V322" s="208"/>
      <c r="W322" s="208"/>
      <c r="X322" s="208"/>
      <c r="Y322" s="208"/>
      <c r="Z322" s="208"/>
      <c r="AA322" s="208"/>
      <c r="AB322" s="208"/>
      <c r="AC322" s="208"/>
      <c r="AD322" s="208"/>
      <c r="AE322" s="208"/>
      <c r="AF322" s="208"/>
      <c r="AG322" s="208"/>
      <c r="AH322" s="208"/>
      <c r="AI322" s="208"/>
      <c r="AJ322" s="208"/>
      <c r="AK322" s="208"/>
      <c r="AL322" s="208"/>
      <c r="AM322" s="208"/>
      <c r="AN322" s="208"/>
      <c r="AO322" s="208"/>
      <c r="AP322" s="208"/>
      <c r="AQ322" s="208"/>
      <c r="AR322" s="208"/>
      <c r="AS322" s="208"/>
      <c r="AT322" s="208"/>
      <c r="AU322" s="208"/>
    </row>
    <row r="323">
      <c r="A323" s="208"/>
      <c r="B323" s="208"/>
      <c r="C323" s="208"/>
      <c r="D323" s="225"/>
      <c r="E323" s="208"/>
      <c r="F323" s="208"/>
      <c r="G323" s="208"/>
      <c r="H323" s="208"/>
      <c r="I323" s="208"/>
      <c r="J323" s="208"/>
      <c r="K323" s="208"/>
      <c r="L323" s="208"/>
      <c r="M323" s="208"/>
      <c r="N323" s="208"/>
      <c r="O323" s="208"/>
      <c r="P323" s="208"/>
      <c r="Q323" s="208"/>
      <c r="R323" s="208"/>
      <c r="S323" s="208"/>
      <c r="T323" s="208"/>
      <c r="U323" s="208"/>
      <c r="V323" s="208"/>
      <c r="W323" s="208"/>
      <c r="X323" s="208"/>
      <c r="Y323" s="208"/>
      <c r="Z323" s="208"/>
      <c r="AA323" s="208"/>
      <c r="AB323" s="208"/>
      <c r="AC323" s="208"/>
      <c r="AD323" s="208"/>
      <c r="AE323" s="208"/>
      <c r="AF323" s="208"/>
      <c r="AG323" s="208"/>
      <c r="AH323" s="208"/>
      <c r="AI323" s="208"/>
      <c r="AJ323" s="208"/>
      <c r="AK323" s="208"/>
      <c r="AL323" s="208"/>
      <c r="AM323" s="208"/>
      <c r="AN323" s="208"/>
      <c r="AO323" s="208"/>
      <c r="AP323" s="208"/>
      <c r="AQ323" s="208"/>
      <c r="AR323" s="208"/>
      <c r="AS323" s="208"/>
      <c r="AT323" s="208"/>
      <c r="AU323" s="208"/>
    </row>
    <row r="324">
      <c r="A324" s="208"/>
      <c r="B324" s="208"/>
      <c r="C324" s="208"/>
      <c r="D324" s="225"/>
      <c r="E324" s="208"/>
      <c r="F324" s="208"/>
      <c r="G324" s="208"/>
      <c r="H324" s="208"/>
      <c r="I324" s="208"/>
      <c r="J324" s="208"/>
      <c r="K324" s="208"/>
      <c r="L324" s="208"/>
      <c r="M324" s="208"/>
      <c r="N324" s="208"/>
      <c r="O324" s="208"/>
      <c r="P324" s="208"/>
      <c r="Q324" s="208"/>
      <c r="R324" s="208"/>
      <c r="S324" s="208"/>
      <c r="T324" s="208"/>
      <c r="U324" s="208"/>
      <c r="V324" s="208"/>
      <c r="W324" s="208"/>
      <c r="X324" s="208"/>
      <c r="Y324" s="208"/>
      <c r="Z324" s="208"/>
      <c r="AA324" s="208"/>
      <c r="AB324" s="208"/>
      <c r="AC324" s="208"/>
      <c r="AD324" s="208"/>
      <c r="AE324" s="208"/>
      <c r="AF324" s="208"/>
      <c r="AG324" s="208"/>
      <c r="AH324" s="208"/>
      <c r="AI324" s="208"/>
      <c r="AJ324" s="208"/>
      <c r="AK324" s="208"/>
      <c r="AL324" s="208"/>
      <c r="AM324" s="208"/>
      <c r="AN324" s="208"/>
      <c r="AO324" s="208"/>
      <c r="AP324" s="208"/>
      <c r="AQ324" s="208"/>
      <c r="AR324" s="208"/>
      <c r="AS324" s="208"/>
      <c r="AT324" s="208"/>
      <c r="AU324" s="208"/>
    </row>
    <row r="325">
      <c r="A325" s="208"/>
      <c r="B325" s="208"/>
      <c r="C325" s="208"/>
      <c r="D325" s="225"/>
      <c r="E325" s="208"/>
      <c r="F325" s="208"/>
      <c r="G325" s="208"/>
      <c r="H325" s="208"/>
      <c r="I325" s="208"/>
      <c r="J325" s="208"/>
      <c r="K325" s="208"/>
      <c r="L325" s="208"/>
      <c r="M325" s="208"/>
      <c r="N325" s="208"/>
      <c r="O325" s="208"/>
      <c r="P325" s="208"/>
      <c r="Q325" s="208"/>
      <c r="R325" s="208"/>
      <c r="S325" s="208"/>
      <c r="T325" s="208"/>
      <c r="U325" s="208"/>
      <c r="V325" s="208"/>
      <c r="W325" s="208"/>
      <c r="X325" s="208"/>
      <c r="Y325" s="208"/>
      <c r="Z325" s="208"/>
      <c r="AA325" s="208"/>
      <c r="AB325" s="208"/>
      <c r="AC325" s="208"/>
      <c r="AD325" s="208"/>
      <c r="AE325" s="208"/>
      <c r="AF325" s="208"/>
      <c r="AG325" s="208"/>
      <c r="AH325" s="208"/>
      <c r="AI325" s="208"/>
      <c r="AJ325" s="208"/>
      <c r="AK325" s="208"/>
      <c r="AL325" s="208"/>
      <c r="AM325" s="208"/>
      <c r="AN325" s="208"/>
      <c r="AO325" s="208"/>
      <c r="AP325" s="208"/>
      <c r="AQ325" s="208"/>
      <c r="AR325" s="208"/>
      <c r="AS325" s="208"/>
      <c r="AT325" s="208"/>
      <c r="AU325" s="208"/>
    </row>
    <row r="326">
      <c r="A326" s="208"/>
      <c r="B326" s="208"/>
      <c r="C326" s="208"/>
      <c r="D326" s="225"/>
      <c r="E326" s="208"/>
      <c r="F326" s="208"/>
      <c r="G326" s="208"/>
      <c r="H326" s="208"/>
      <c r="I326" s="208"/>
      <c r="J326" s="208"/>
      <c r="K326" s="208"/>
      <c r="L326" s="208"/>
      <c r="M326" s="208"/>
      <c r="N326" s="208"/>
      <c r="O326" s="208"/>
      <c r="P326" s="208"/>
      <c r="Q326" s="208"/>
      <c r="R326" s="208"/>
      <c r="S326" s="208"/>
      <c r="T326" s="208"/>
      <c r="U326" s="208"/>
      <c r="V326" s="208"/>
      <c r="W326" s="208"/>
      <c r="X326" s="208"/>
      <c r="Y326" s="208"/>
      <c r="Z326" s="208"/>
      <c r="AA326" s="208"/>
      <c r="AB326" s="208"/>
      <c r="AC326" s="208"/>
      <c r="AD326" s="208"/>
      <c r="AE326" s="208"/>
      <c r="AF326" s="208"/>
      <c r="AG326" s="208"/>
      <c r="AH326" s="208"/>
      <c r="AI326" s="208"/>
      <c r="AJ326" s="208"/>
      <c r="AK326" s="208"/>
      <c r="AL326" s="208"/>
      <c r="AM326" s="208"/>
      <c r="AN326" s="208"/>
      <c r="AO326" s="208"/>
      <c r="AP326" s="208"/>
      <c r="AQ326" s="208"/>
      <c r="AR326" s="208"/>
      <c r="AS326" s="208"/>
      <c r="AT326" s="208"/>
      <c r="AU326" s="208"/>
    </row>
    <row r="327">
      <c r="A327" s="208"/>
      <c r="B327" s="208"/>
      <c r="C327" s="208"/>
      <c r="D327" s="225"/>
      <c r="E327" s="208"/>
      <c r="F327" s="208"/>
      <c r="G327" s="208"/>
      <c r="H327" s="208"/>
      <c r="I327" s="208"/>
      <c r="J327" s="208"/>
      <c r="K327" s="208"/>
      <c r="L327" s="208"/>
      <c r="M327" s="208"/>
      <c r="N327" s="208"/>
      <c r="O327" s="208"/>
      <c r="P327" s="208"/>
      <c r="Q327" s="208"/>
      <c r="R327" s="208"/>
      <c r="S327" s="208"/>
      <c r="T327" s="208"/>
      <c r="U327" s="208"/>
      <c r="V327" s="208"/>
      <c r="W327" s="208"/>
      <c r="X327" s="208"/>
      <c r="Y327" s="208"/>
      <c r="Z327" s="208"/>
      <c r="AA327" s="208"/>
      <c r="AB327" s="208"/>
      <c r="AC327" s="208"/>
      <c r="AD327" s="208"/>
      <c r="AE327" s="208"/>
      <c r="AF327" s="208"/>
      <c r="AG327" s="208"/>
      <c r="AH327" s="208"/>
      <c r="AI327" s="208"/>
      <c r="AJ327" s="208"/>
      <c r="AK327" s="208"/>
      <c r="AL327" s="208"/>
      <c r="AM327" s="208"/>
      <c r="AN327" s="208"/>
      <c r="AO327" s="208"/>
      <c r="AP327" s="208"/>
      <c r="AQ327" s="208"/>
      <c r="AR327" s="208"/>
      <c r="AS327" s="208"/>
      <c r="AT327" s="208"/>
      <c r="AU327" s="208"/>
    </row>
    <row r="328">
      <c r="A328" s="208"/>
      <c r="B328" s="208"/>
      <c r="C328" s="208"/>
      <c r="D328" s="225"/>
      <c r="E328" s="208"/>
      <c r="F328" s="208"/>
      <c r="G328" s="208"/>
      <c r="H328" s="208"/>
      <c r="I328" s="208"/>
      <c r="J328" s="208"/>
      <c r="K328" s="208"/>
      <c r="L328" s="208"/>
      <c r="M328" s="208"/>
      <c r="N328" s="208"/>
      <c r="O328" s="208"/>
      <c r="P328" s="208"/>
      <c r="Q328" s="208"/>
      <c r="R328" s="208"/>
      <c r="S328" s="208"/>
      <c r="T328" s="208"/>
      <c r="U328" s="208"/>
      <c r="V328" s="208"/>
      <c r="W328" s="208"/>
      <c r="X328" s="208"/>
      <c r="Y328" s="208"/>
      <c r="Z328" s="208"/>
      <c r="AA328" s="208"/>
      <c r="AB328" s="208"/>
      <c r="AC328" s="208"/>
      <c r="AD328" s="208"/>
      <c r="AE328" s="208"/>
      <c r="AF328" s="208"/>
      <c r="AG328" s="208"/>
      <c r="AH328" s="208"/>
      <c r="AI328" s="208"/>
      <c r="AJ328" s="208"/>
      <c r="AK328" s="208"/>
      <c r="AL328" s="208"/>
      <c r="AM328" s="208"/>
      <c r="AN328" s="208"/>
      <c r="AO328" s="208"/>
      <c r="AP328" s="208"/>
      <c r="AQ328" s="208"/>
      <c r="AR328" s="208"/>
      <c r="AS328" s="208"/>
      <c r="AT328" s="208"/>
      <c r="AU328" s="208"/>
    </row>
    <row r="329">
      <c r="A329" s="208"/>
      <c r="B329" s="208"/>
      <c r="C329" s="208"/>
      <c r="D329" s="225"/>
      <c r="E329" s="208"/>
      <c r="F329" s="208"/>
      <c r="G329" s="208"/>
      <c r="H329" s="208"/>
      <c r="I329" s="208"/>
      <c r="J329" s="208"/>
      <c r="K329" s="208"/>
      <c r="L329" s="208"/>
      <c r="M329" s="208"/>
      <c r="N329" s="208"/>
      <c r="O329" s="208"/>
      <c r="P329" s="208"/>
      <c r="Q329" s="208"/>
      <c r="R329" s="208"/>
      <c r="S329" s="208"/>
      <c r="T329" s="208"/>
      <c r="U329" s="208"/>
      <c r="V329" s="208"/>
      <c r="W329" s="208"/>
      <c r="X329" s="208"/>
      <c r="Y329" s="208"/>
      <c r="Z329" s="208"/>
      <c r="AA329" s="208"/>
      <c r="AB329" s="208"/>
      <c r="AC329" s="208"/>
      <c r="AD329" s="208"/>
      <c r="AE329" s="208"/>
      <c r="AF329" s="208"/>
      <c r="AG329" s="208"/>
      <c r="AH329" s="208"/>
      <c r="AI329" s="208"/>
      <c r="AJ329" s="208"/>
      <c r="AK329" s="208"/>
      <c r="AL329" s="208"/>
      <c r="AM329" s="208"/>
      <c r="AN329" s="208"/>
      <c r="AO329" s="208"/>
      <c r="AP329" s="208"/>
      <c r="AQ329" s="208"/>
      <c r="AR329" s="208"/>
      <c r="AS329" s="208"/>
      <c r="AT329" s="208"/>
      <c r="AU329" s="208"/>
    </row>
    <row r="330">
      <c r="A330" s="208"/>
      <c r="B330" s="208"/>
      <c r="C330" s="208"/>
      <c r="D330" s="225"/>
      <c r="E330" s="208"/>
      <c r="F330" s="208"/>
      <c r="G330" s="208"/>
      <c r="H330" s="208"/>
      <c r="I330" s="208"/>
      <c r="J330" s="208"/>
      <c r="K330" s="208"/>
      <c r="L330" s="208"/>
      <c r="M330" s="208"/>
      <c r="N330" s="208"/>
      <c r="O330" s="208"/>
      <c r="P330" s="208"/>
      <c r="Q330" s="208"/>
      <c r="R330" s="208"/>
      <c r="S330" s="208"/>
      <c r="T330" s="208"/>
      <c r="U330" s="208"/>
      <c r="V330" s="208"/>
      <c r="W330" s="208"/>
      <c r="X330" s="208"/>
      <c r="Y330" s="208"/>
      <c r="Z330" s="208"/>
      <c r="AA330" s="208"/>
      <c r="AB330" s="208"/>
      <c r="AC330" s="208"/>
      <c r="AD330" s="208"/>
      <c r="AE330" s="208"/>
      <c r="AF330" s="208"/>
      <c r="AG330" s="208"/>
      <c r="AH330" s="208"/>
      <c r="AI330" s="208"/>
      <c r="AJ330" s="208"/>
      <c r="AK330" s="208"/>
      <c r="AL330" s="208"/>
      <c r="AM330" s="208"/>
      <c r="AN330" s="208"/>
      <c r="AO330" s="208"/>
      <c r="AP330" s="208"/>
      <c r="AQ330" s="208"/>
      <c r="AR330" s="208"/>
      <c r="AS330" s="208"/>
      <c r="AT330" s="208"/>
      <c r="AU330" s="208"/>
    </row>
    <row r="331">
      <c r="A331" s="208"/>
      <c r="B331" s="208"/>
      <c r="C331" s="208"/>
      <c r="D331" s="225"/>
      <c r="E331" s="208"/>
      <c r="F331" s="208"/>
      <c r="G331" s="208"/>
      <c r="H331" s="208"/>
      <c r="I331" s="208"/>
      <c r="J331" s="208"/>
      <c r="K331" s="208"/>
      <c r="L331" s="208"/>
      <c r="M331" s="208"/>
      <c r="N331" s="208"/>
      <c r="O331" s="208"/>
      <c r="P331" s="208"/>
      <c r="Q331" s="208"/>
      <c r="R331" s="208"/>
      <c r="S331" s="208"/>
      <c r="T331" s="208"/>
      <c r="U331" s="208"/>
      <c r="V331" s="208"/>
      <c r="W331" s="208"/>
      <c r="X331" s="208"/>
      <c r="Y331" s="208"/>
      <c r="Z331" s="208"/>
      <c r="AA331" s="208"/>
      <c r="AB331" s="208"/>
      <c r="AC331" s="208"/>
      <c r="AD331" s="208"/>
      <c r="AE331" s="208"/>
      <c r="AF331" s="208"/>
      <c r="AG331" s="208"/>
      <c r="AH331" s="208"/>
      <c r="AI331" s="208"/>
      <c r="AJ331" s="208"/>
      <c r="AK331" s="208"/>
      <c r="AL331" s="208"/>
      <c r="AM331" s="208"/>
      <c r="AN331" s="208"/>
      <c r="AO331" s="208"/>
      <c r="AP331" s="208"/>
      <c r="AQ331" s="208"/>
      <c r="AR331" s="208"/>
      <c r="AS331" s="208"/>
      <c r="AT331" s="208"/>
      <c r="AU331" s="208"/>
    </row>
    <row r="332">
      <c r="A332" s="208"/>
      <c r="B332" s="208"/>
      <c r="C332" s="208"/>
      <c r="D332" s="225"/>
      <c r="E332" s="208"/>
      <c r="F332" s="208"/>
      <c r="G332" s="208"/>
      <c r="H332" s="208"/>
      <c r="I332" s="208"/>
      <c r="J332" s="208"/>
      <c r="K332" s="208"/>
      <c r="L332" s="208"/>
      <c r="M332" s="208"/>
      <c r="N332" s="208"/>
      <c r="O332" s="208"/>
      <c r="P332" s="208"/>
      <c r="Q332" s="208"/>
      <c r="R332" s="208"/>
      <c r="S332" s="208"/>
      <c r="T332" s="208"/>
      <c r="U332" s="208"/>
      <c r="V332" s="208"/>
      <c r="W332" s="208"/>
      <c r="X332" s="208"/>
      <c r="Y332" s="208"/>
      <c r="Z332" s="208"/>
      <c r="AA332" s="208"/>
      <c r="AB332" s="208"/>
      <c r="AC332" s="208"/>
      <c r="AD332" s="208"/>
      <c r="AE332" s="208"/>
      <c r="AF332" s="208"/>
      <c r="AG332" s="208"/>
      <c r="AH332" s="208"/>
      <c r="AI332" s="208"/>
      <c r="AJ332" s="208"/>
      <c r="AK332" s="208"/>
      <c r="AL332" s="208"/>
      <c r="AM332" s="208"/>
      <c r="AN332" s="208"/>
      <c r="AO332" s="208"/>
      <c r="AP332" s="208"/>
      <c r="AQ332" s="208"/>
      <c r="AR332" s="208"/>
      <c r="AS332" s="208"/>
      <c r="AT332" s="208"/>
      <c r="AU332" s="208"/>
    </row>
    <row r="333">
      <c r="A333" s="208"/>
      <c r="B333" s="208"/>
      <c r="C333" s="208"/>
      <c r="D333" s="225"/>
      <c r="E333" s="208"/>
      <c r="F333" s="208"/>
      <c r="G333" s="208"/>
      <c r="H333" s="208"/>
      <c r="I333" s="208"/>
      <c r="J333" s="208"/>
      <c r="K333" s="208"/>
      <c r="L333" s="208"/>
      <c r="M333" s="208"/>
      <c r="N333" s="208"/>
      <c r="O333" s="208"/>
      <c r="P333" s="208"/>
      <c r="Q333" s="208"/>
      <c r="R333" s="208"/>
      <c r="S333" s="208"/>
      <c r="T333" s="208"/>
      <c r="U333" s="208"/>
      <c r="V333" s="208"/>
      <c r="W333" s="208"/>
      <c r="X333" s="208"/>
      <c r="Y333" s="208"/>
      <c r="Z333" s="208"/>
      <c r="AA333" s="208"/>
      <c r="AB333" s="208"/>
      <c r="AC333" s="208"/>
      <c r="AD333" s="208"/>
      <c r="AE333" s="208"/>
      <c r="AF333" s="208"/>
      <c r="AG333" s="208"/>
      <c r="AH333" s="208"/>
      <c r="AI333" s="208"/>
      <c r="AJ333" s="208"/>
      <c r="AK333" s="208"/>
      <c r="AL333" s="208"/>
      <c r="AM333" s="208"/>
      <c r="AN333" s="208"/>
      <c r="AO333" s="208"/>
      <c r="AP333" s="208"/>
      <c r="AQ333" s="208"/>
      <c r="AR333" s="208"/>
      <c r="AS333" s="208"/>
      <c r="AT333" s="208"/>
      <c r="AU333" s="208"/>
    </row>
    <row r="334">
      <c r="A334" s="208"/>
      <c r="B334" s="208"/>
      <c r="C334" s="208"/>
      <c r="D334" s="225"/>
      <c r="E334" s="208"/>
      <c r="F334" s="208"/>
      <c r="G334" s="208"/>
      <c r="H334" s="208"/>
      <c r="I334" s="208"/>
      <c r="J334" s="208"/>
      <c r="K334" s="208"/>
      <c r="L334" s="208"/>
      <c r="M334" s="208"/>
      <c r="N334" s="208"/>
      <c r="O334" s="208"/>
      <c r="P334" s="208"/>
      <c r="Q334" s="208"/>
      <c r="R334" s="208"/>
      <c r="S334" s="208"/>
      <c r="T334" s="208"/>
      <c r="U334" s="208"/>
      <c r="V334" s="208"/>
      <c r="W334" s="208"/>
      <c r="X334" s="208"/>
      <c r="Y334" s="208"/>
      <c r="Z334" s="208"/>
      <c r="AA334" s="208"/>
      <c r="AB334" s="208"/>
      <c r="AC334" s="208"/>
      <c r="AD334" s="208"/>
      <c r="AE334" s="208"/>
      <c r="AF334" s="208"/>
      <c r="AG334" s="208"/>
      <c r="AH334" s="208"/>
      <c r="AI334" s="208"/>
      <c r="AJ334" s="208"/>
      <c r="AK334" s="208"/>
      <c r="AL334" s="208"/>
      <c r="AM334" s="208"/>
      <c r="AN334" s="208"/>
      <c r="AO334" s="208"/>
      <c r="AP334" s="208"/>
      <c r="AQ334" s="208"/>
      <c r="AR334" s="208"/>
      <c r="AS334" s="208"/>
      <c r="AT334" s="208"/>
      <c r="AU334" s="208"/>
    </row>
    <row r="335">
      <c r="A335" s="208"/>
      <c r="B335" s="208"/>
      <c r="C335" s="208"/>
      <c r="D335" s="225"/>
      <c r="E335" s="208"/>
      <c r="F335" s="208"/>
      <c r="G335" s="208"/>
      <c r="H335" s="208"/>
      <c r="I335" s="208"/>
      <c r="J335" s="208"/>
      <c r="K335" s="208"/>
      <c r="L335" s="208"/>
      <c r="M335" s="208"/>
      <c r="N335" s="208"/>
      <c r="O335" s="208"/>
      <c r="P335" s="208"/>
      <c r="Q335" s="208"/>
      <c r="R335" s="208"/>
      <c r="S335" s="208"/>
      <c r="T335" s="208"/>
      <c r="U335" s="208"/>
      <c r="V335" s="208"/>
      <c r="W335" s="208"/>
      <c r="X335" s="208"/>
      <c r="Y335" s="208"/>
      <c r="Z335" s="208"/>
      <c r="AA335" s="208"/>
      <c r="AB335" s="208"/>
      <c r="AC335" s="208"/>
      <c r="AD335" s="208"/>
      <c r="AE335" s="208"/>
      <c r="AF335" s="208"/>
      <c r="AG335" s="208"/>
      <c r="AH335" s="208"/>
      <c r="AI335" s="208"/>
      <c r="AJ335" s="208"/>
      <c r="AK335" s="208"/>
      <c r="AL335" s="208"/>
      <c r="AM335" s="208"/>
      <c r="AN335" s="208"/>
      <c r="AO335" s="208"/>
      <c r="AP335" s="208"/>
      <c r="AQ335" s="208"/>
      <c r="AR335" s="208"/>
      <c r="AS335" s="208"/>
      <c r="AT335" s="208"/>
      <c r="AU335" s="208"/>
    </row>
    <row r="336">
      <c r="A336" s="208"/>
      <c r="B336" s="208"/>
      <c r="C336" s="208"/>
      <c r="D336" s="225"/>
      <c r="E336" s="208"/>
      <c r="F336" s="208"/>
      <c r="G336" s="208"/>
      <c r="H336" s="208"/>
      <c r="I336" s="208"/>
      <c r="J336" s="208"/>
      <c r="K336" s="208"/>
      <c r="L336" s="208"/>
      <c r="M336" s="208"/>
      <c r="N336" s="208"/>
      <c r="O336" s="208"/>
      <c r="P336" s="208"/>
      <c r="Q336" s="208"/>
      <c r="R336" s="208"/>
      <c r="S336" s="208"/>
      <c r="T336" s="208"/>
      <c r="U336" s="208"/>
      <c r="V336" s="208"/>
      <c r="W336" s="208"/>
      <c r="X336" s="208"/>
      <c r="Y336" s="208"/>
      <c r="Z336" s="208"/>
      <c r="AA336" s="208"/>
      <c r="AB336" s="208"/>
      <c r="AC336" s="208"/>
      <c r="AD336" s="208"/>
      <c r="AE336" s="208"/>
      <c r="AF336" s="208"/>
      <c r="AG336" s="208"/>
      <c r="AH336" s="208"/>
      <c r="AI336" s="208"/>
      <c r="AJ336" s="208"/>
      <c r="AK336" s="208"/>
      <c r="AL336" s="208"/>
      <c r="AM336" s="208"/>
      <c r="AN336" s="208"/>
      <c r="AO336" s="208"/>
      <c r="AP336" s="208"/>
      <c r="AQ336" s="208"/>
      <c r="AR336" s="208"/>
      <c r="AS336" s="208"/>
      <c r="AT336" s="208"/>
      <c r="AU336" s="208"/>
    </row>
    <row r="337">
      <c r="A337" s="208"/>
      <c r="B337" s="208"/>
      <c r="C337" s="208"/>
      <c r="D337" s="225"/>
      <c r="E337" s="208"/>
      <c r="F337" s="208"/>
      <c r="G337" s="208"/>
      <c r="H337" s="208"/>
      <c r="I337" s="208"/>
      <c r="J337" s="208"/>
      <c r="K337" s="208"/>
      <c r="L337" s="208"/>
      <c r="M337" s="208"/>
      <c r="N337" s="208"/>
      <c r="O337" s="208"/>
      <c r="P337" s="208"/>
      <c r="Q337" s="208"/>
      <c r="R337" s="208"/>
      <c r="S337" s="208"/>
      <c r="T337" s="208"/>
      <c r="U337" s="208"/>
      <c r="V337" s="208"/>
      <c r="W337" s="208"/>
      <c r="X337" s="208"/>
      <c r="Y337" s="208"/>
      <c r="Z337" s="208"/>
      <c r="AA337" s="208"/>
      <c r="AB337" s="208"/>
      <c r="AC337" s="208"/>
      <c r="AD337" s="208"/>
      <c r="AE337" s="208"/>
      <c r="AF337" s="208"/>
      <c r="AG337" s="208"/>
      <c r="AH337" s="208"/>
      <c r="AI337" s="208"/>
      <c r="AJ337" s="208"/>
      <c r="AK337" s="208"/>
      <c r="AL337" s="208"/>
      <c r="AM337" s="208"/>
      <c r="AN337" s="208"/>
      <c r="AO337" s="208"/>
      <c r="AP337" s="208"/>
      <c r="AQ337" s="208"/>
      <c r="AR337" s="208"/>
      <c r="AS337" s="208"/>
      <c r="AT337" s="208"/>
      <c r="AU337" s="208"/>
    </row>
    <row r="338">
      <c r="A338" s="208"/>
      <c r="B338" s="208"/>
      <c r="C338" s="208"/>
      <c r="D338" s="225"/>
      <c r="E338" s="208"/>
      <c r="F338" s="208"/>
      <c r="G338" s="208"/>
      <c r="H338" s="208"/>
      <c r="I338" s="208"/>
      <c r="J338" s="208"/>
      <c r="K338" s="208"/>
      <c r="L338" s="208"/>
      <c r="M338" s="208"/>
      <c r="N338" s="208"/>
      <c r="O338" s="208"/>
      <c r="P338" s="208"/>
      <c r="Q338" s="208"/>
      <c r="R338" s="208"/>
      <c r="S338" s="208"/>
      <c r="T338" s="208"/>
      <c r="U338" s="208"/>
      <c r="V338" s="208"/>
      <c r="W338" s="208"/>
      <c r="X338" s="208"/>
      <c r="Y338" s="208"/>
      <c r="Z338" s="208"/>
      <c r="AA338" s="208"/>
      <c r="AB338" s="208"/>
      <c r="AC338" s="208"/>
      <c r="AD338" s="208"/>
      <c r="AE338" s="208"/>
      <c r="AF338" s="208"/>
      <c r="AG338" s="208"/>
      <c r="AH338" s="208"/>
      <c r="AI338" s="208"/>
      <c r="AJ338" s="208"/>
      <c r="AK338" s="208"/>
      <c r="AL338" s="208"/>
      <c r="AM338" s="208"/>
      <c r="AN338" s="208"/>
      <c r="AO338" s="208"/>
      <c r="AP338" s="208"/>
      <c r="AQ338" s="208"/>
      <c r="AR338" s="208"/>
      <c r="AS338" s="208"/>
      <c r="AT338" s="208"/>
      <c r="AU338" s="208"/>
    </row>
    <row r="339">
      <c r="A339" s="208"/>
      <c r="B339" s="208"/>
      <c r="C339" s="208"/>
      <c r="D339" s="225"/>
      <c r="E339" s="208"/>
      <c r="F339" s="208"/>
      <c r="G339" s="208"/>
      <c r="H339" s="208"/>
      <c r="I339" s="208"/>
      <c r="J339" s="208"/>
      <c r="K339" s="208"/>
      <c r="L339" s="208"/>
      <c r="M339" s="208"/>
      <c r="N339" s="208"/>
      <c r="O339" s="208"/>
      <c r="P339" s="208"/>
      <c r="Q339" s="208"/>
      <c r="R339" s="208"/>
      <c r="S339" s="208"/>
      <c r="T339" s="208"/>
      <c r="U339" s="208"/>
      <c r="V339" s="208"/>
      <c r="W339" s="208"/>
      <c r="X339" s="208"/>
      <c r="Y339" s="208"/>
      <c r="Z339" s="208"/>
      <c r="AA339" s="208"/>
      <c r="AB339" s="208"/>
      <c r="AC339" s="208"/>
      <c r="AD339" s="208"/>
      <c r="AE339" s="208"/>
      <c r="AF339" s="208"/>
      <c r="AG339" s="208"/>
      <c r="AH339" s="208"/>
      <c r="AI339" s="208"/>
      <c r="AJ339" s="208"/>
      <c r="AK339" s="208"/>
      <c r="AL339" s="208"/>
      <c r="AM339" s="208"/>
      <c r="AN339" s="208"/>
      <c r="AO339" s="208"/>
      <c r="AP339" s="208"/>
      <c r="AQ339" s="208"/>
      <c r="AR339" s="208"/>
      <c r="AS339" s="208"/>
      <c r="AT339" s="208"/>
      <c r="AU339" s="208"/>
    </row>
    <row r="340">
      <c r="A340" s="208"/>
      <c r="B340" s="208"/>
      <c r="C340" s="208"/>
      <c r="D340" s="225"/>
      <c r="E340" s="208"/>
      <c r="F340" s="208"/>
      <c r="G340" s="208"/>
      <c r="H340" s="208"/>
      <c r="I340" s="208"/>
      <c r="J340" s="208"/>
      <c r="K340" s="208"/>
      <c r="L340" s="208"/>
      <c r="M340" s="208"/>
      <c r="N340" s="208"/>
      <c r="O340" s="208"/>
      <c r="P340" s="208"/>
      <c r="Q340" s="208"/>
      <c r="R340" s="208"/>
      <c r="S340" s="208"/>
      <c r="T340" s="208"/>
      <c r="U340" s="208"/>
      <c r="V340" s="208"/>
      <c r="W340" s="208"/>
      <c r="X340" s="208"/>
      <c r="Y340" s="208"/>
      <c r="Z340" s="208"/>
      <c r="AA340" s="208"/>
      <c r="AB340" s="208"/>
      <c r="AC340" s="208"/>
      <c r="AD340" s="208"/>
      <c r="AE340" s="208"/>
      <c r="AF340" s="208"/>
      <c r="AG340" s="208"/>
      <c r="AH340" s="208"/>
      <c r="AI340" s="208"/>
      <c r="AJ340" s="208"/>
      <c r="AK340" s="208"/>
      <c r="AL340" s="208"/>
      <c r="AM340" s="208"/>
      <c r="AN340" s="208"/>
      <c r="AO340" s="208"/>
      <c r="AP340" s="208"/>
      <c r="AQ340" s="208"/>
      <c r="AR340" s="208"/>
      <c r="AS340" s="208"/>
      <c r="AT340" s="208"/>
      <c r="AU340" s="208"/>
    </row>
    <row r="341">
      <c r="A341" s="208"/>
      <c r="B341" s="208"/>
      <c r="C341" s="208"/>
      <c r="D341" s="225"/>
      <c r="E341" s="208"/>
      <c r="F341" s="208"/>
      <c r="G341" s="208"/>
      <c r="H341" s="208"/>
      <c r="I341" s="208"/>
      <c r="J341" s="208"/>
      <c r="K341" s="208"/>
      <c r="L341" s="208"/>
      <c r="M341" s="208"/>
      <c r="N341" s="208"/>
      <c r="O341" s="208"/>
      <c r="P341" s="208"/>
      <c r="Q341" s="208"/>
      <c r="R341" s="208"/>
      <c r="S341" s="208"/>
      <c r="T341" s="208"/>
      <c r="U341" s="208"/>
      <c r="V341" s="208"/>
      <c r="W341" s="208"/>
      <c r="X341" s="208"/>
      <c r="Y341" s="208"/>
      <c r="Z341" s="208"/>
      <c r="AA341" s="208"/>
      <c r="AB341" s="208"/>
      <c r="AC341" s="208"/>
      <c r="AD341" s="208"/>
      <c r="AE341" s="208"/>
      <c r="AF341" s="208"/>
      <c r="AG341" s="208"/>
      <c r="AH341" s="208"/>
      <c r="AI341" s="208"/>
      <c r="AJ341" s="208"/>
      <c r="AK341" s="208"/>
      <c r="AL341" s="208"/>
      <c r="AM341" s="208"/>
      <c r="AN341" s="208"/>
      <c r="AO341" s="208"/>
      <c r="AP341" s="208"/>
      <c r="AQ341" s="208"/>
      <c r="AR341" s="208"/>
      <c r="AS341" s="208"/>
      <c r="AT341" s="208"/>
      <c r="AU341" s="208"/>
    </row>
    <row r="342">
      <c r="A342" s="208"/>
      <c r="B342" s="208"/>
      <c r="C342" s="208"/>
      <c r="D342" s="225"/>
      <c r="E342" s="208"/>
      <c r="F342" s="208"/>
      <c r="G342" s="208"/>
      <c r="H342" s="208"/>
      <c r="I342" s="208"/>
      <c r="J342" s="208"/>
      <c r="K342" s="208"/>
      <c r="L342" s="208"/>
      <c r="M342" s="208"/>
      <c r="N342" s="208"/>
      <c r="O342" s="208"/>
      <c r="P342" s="208"/>
      <c r="Q342" s="208"/>
      <c r="R342" s="208"/>
      <c r="S342" s="208"/>
      <c r="T342" s="208"/>
      <c r="U342" s="208"/>
      <c r="V342" s="208"/>
      <c r="W342" s="208"/>
      <c r="X342" s="208"/>
      <c r="Y342" s="208"/>
      <c r="Z342" s="208"/>
      <c r="AA342" s="208"/>
      <c r="AB342" s="208"/>
      <c r="AC342" s="208"/>
      <c r="AD342" s="208"/>
      <c r="AE342" s="208"/>
      <c r="AF342" s="208"/>
      <c r="AG342" s="208"/>
      <c r="AH342" s="208"/>
      <c r="AI342" s="208"/>
      <c r="AJ342" s="208"/>
      <c r="AK342" s="208"/>
      <c r="AL342" s="208"/>
      <c r="AM342" s="208"/>
      <c r="AN342" s="208"/>
      <c r="AO342" s="208"/>
      <c r="AP342" s="208"/>
      <c r="AQ342" s="208"/>
      <c r="AR342" s="208"/>
      <c r="AS342" s="208"/>
      <c r="AT342" s="208"/>
      <c r="AU342" s="208"/>
    </row>
    <row r="343">
      <c r="A343" s="208"/>
      <c r="B343" s="208"/>
      <c r="C343" s="208"/>
      <c r="D343" s="225"/>
      <c r="E343" s="208"/>
      <c r="F343" s="208"/>
      <c r="G343" s="208"/>
      <c r="H343" s="208"/>
      <c r="I343" s="208"/>
      <c r="J343" s="208"/>
      <c r="K343" s="208"/>
      <c r="L343" s="208"/>
      <c r="M343" s="208"/>
      <c r="N343" s="208"/>
      <c r="O343" s="208"/>
      <c r="P343" s="208"/>
      <c r="Q343" s="208"/>
      <c r="R343" s="208"/>
      <c r="S343" s="208"/>
      <c r="T343" s="208"/>
      <c r="U343" s="208"/>
      <c r="V343" s="208"/>
      <c r="W343" s="208"/>
      <c r="X343" s="208"/>
      <c r="Y343" s="208"/>
      <c r="Z343" s="208"/>
      <c r="AA343" s="208"/>
      <c r="AB343" s="208"/>
      <c r="AC343" s="208"/>
      <c r="AD343" s="208"/>
      <c r="AE343" s="208"/>
      <c r="AF343" s="208"/>
      <c r="AG343" s="208"/>
      <c r="AH343" s="208"/>
      <c r="AI343" s="208"/>
      <c r="AJ343" s="208"/>
      <c r="AK343" s="208"/>
      <c r="AL343" s="208"/>
      <c r="AM343" s="208"/>
      <c r="AN343" s="208"/>
      <c r="AO343" s="208"/>
      <c r="AP343" s="208"/>
      <c r="AQ343" s="208"/>
      <c r="AR343" s="208"/>
      <c r="AS343" s="208"/>
      <c r="AT343" s="208"/>
      <c r="AU343" s="208"/>
    </row>
    <row r="344">
      <c r="A344" s="208"/>
      <c r="B344" s="208"/>
      <c r="C344" s="208"/>
      <c r="D344" s="225"/>
      <c r="E344" s="208"/>
      <c r="F344" s="208"/>
      <c r="G344" s="208"/>
      <c r="H344" s="208"/>
      <c r="I344" s="208"/>
      <c r="J344" s="208"/>
      <c r="K344" s="208"/>
      <c r="L344" s="208"/>
      <c r="M344" s="208"/>
      <c r="N344" s="208"/>
      <c r="O344" s="208"/>
      <c r="P344" s="208"/>
      <c r="Q344" s="208"/>
      <c r="R344" s="208"/>
      <c r="S344" s="208"/>
      <c r="T344" s="208"/>
      <c r="U344" s="208"/>
      <c r="V344" s="208"/>
      <c r="W344" s="208"/>
      <c r="X344" s="208"/>
      <c r="Y344" s="208"/>
      <c r="Z344" s="208"/>
      <c r="AA344" s="208"/>
      <c r="AB344" s="208"/>
      <c r="AC344" s="208"/>
      <c r="AD344" s="208"/>
      <c r="AE344" s="208"/>
      <c r="AF344" s="208"/>
      <c r="AG344" s="208"/>
      <c r="AH344" s="208"/>
      <c r="AI344" s="208"/>
      <c r="AJ344" s="208"/>
      <c r="AK344" s="208"/>
      <c r="AL344" s="208"/>
      <c r="AM344" s="208"/>
      <c r="AN344" s="208"/>
      <c r="AO344" s="208"/>
      <c r="AP344" s="208"/>
      <c r="AQ344" s="208"/>
      <c r="AR344" s="208"/>
      <c r="AS344" s="208"/>
      <c r="AT344" s="208"/>
      <c r="AU344" s="208"/>
    </row>
    <row r="345">
      <c r="A345" s="208"/>
      <c r="B345" s="208"/>
      <c r="C345" s="208"/>
      <c r="D345" s="225"/>
      <c r="E345" s="208"/>
      <c r="F345" s="208"/>
      <c r="G345" s="208"/>
      <c r="H345" s="208"/>
      <c r="I345" s="208"/>
      <c r="J345" s="208"/>
      <c r="K345" s="208"/>
      <c r="L345" s="208"/>
      <c r="M345" s="208"/>
      <c r="N345" s="208"/>
      <c r="O345" s="208"/>
      <c r="P345" s="208"/>
      <c r="Q345" s="208"/>
      <c r="R345" s="208"/>
      <c r="S345" s="208"/>
      <c r="T345" s="208"/>
      <c r="U345" s="208"/>
      <c r="V345" s="208"/>
      <c r="W345" s="208"/>
      <c r="X345" s="208"/>
      <c r="Y345" s="208"/>
      <c r="Z345" s="208"/>
      <c r="AA345" s="208"/>
      <c r="AB345" s="208"/>
      <c r="AC345" s="208"/>
      <c r="AD345" s="208"/>
      <c r="AE345" s="208"/>
      <c r="AF345" s="208"/>
      <c r="AG345" s="208"/>
      <c r="AH345" s="208"/>
      <c r="AI345" s="208"/>
      <c r="AJ345" s="208"/>
      <c r="AK345" s="208"/>
      <c r="AL345" s="208"/>
      <c r="AM345" s="208"/>
      <c r="AN345" s="208"/>
      <c r="AO345" s="208"/>
      <c r="AP345" s="208"/>
      <c r="AQ345" s="208"/>
      <c r="AR345" s="208"/>
      <c r="AS345" s="208"/>
      <c r="AT345" s="208"/>
      <c r="AU345" s="208"/>
    </row>
    <row r="346">
      <c r="A346" s="208"/>
      <c r="B346" s="208"/>
      <c r="C346" s="208"/>
      <c r="D346" s="225"/>
      <c r="E346" s="208"/>
      <c r="F346" s="208"/>
      <c r="G346" s="208"/>
      <c r="H346" s="208"/>
      <c r="I346" s="208"/>
      <c r="J346" s="208"/>
      <c r="K346" s="208"/>
      <c r="L346" s="208"/>
      <c r="M346" s="208"/>
      <c r="N346" s="208"/>
      <c r="O346" s="208"/>
      <c r="P346" s="208"/>
      <c r="Q346" s="208"/>
      <c r="R346" s="208"/>
      <c r="S346" s="208"/>
      <c r="T346" s="208"/>
      <c r="U346" s="208"/>
      <c r="V346" s="208"/>
      <c r="W346" s="208"/>
      <c r="X346" s="208"/>
      <c r="Y346" s="208"/>
      <c r="Z346" s="208"/>
      <c r="AA346" s="208"/>
      <c r="AB346" s="208"/>
      <c r="AC346" s="208"/>
      <c r="AD346" s="208"/>
      <c r="AE346" s="208"/>
      <c r="AF346" s="208"/>
      <c r="AG346" s="208"/>
      <c r="AH346" s="208"/>
      <c r="AI346" s="208"/>
      <c r="AJ346" s="208"/>
      <c r="AK346" s="208"/>
      <c r="AL346" s="208"/>
      <c r="AM346" s="208"/>
      <c r="AN346" s="208"/>
      <c r="AO346" s="208"/>
      <c r="AP346" s="208"/>
      <c r="AQ346" s="208"/>
      <c r="AR346" s="208"/>
      <c r="AS346" s="208"/>
      <c r="AT346" s="208"/>
      <c r="AU346" s="208"/>
    </row>
    <row r="347">
      <c r="A347" s="208"/>
      <c r="B347" s="208"/>
      <c r="C347" s="208"/>
      <c r="D347" s="225"/>
      <c r="E347" s="208"/>
      <c r="F347" s="208"/>
      <c r="G347" s="208"/>
      <c r="H347" s="208"/>
      <c r="I347" s="208"/>
      <c r="J347" s="208"/>
      <c r="K347" s="208"/>
      <c r="L347" s="208"/>
      <c r="M347" s="208"/>
      <c r="N347" s="208"/>
      <c r="O347" s="208"/>
      <c r="P347" s="208"/>
      <c r="Q347" s="208"/>
      <c r="R347" s="208"/>
      <c r="S347" s="208"/>
      <c r="T347" s="208"/>
      <c r="U347" s="208"/>
      <c r="V347" s="208"/>
      <c r="W347" s="208"/>
      <c r="X347" s="208"/>
      <c r="Y347" s="208"/>
      <c r="Z347" s="208"/>
      <c r="AA347" s="208"/>
      <c r="AB347" s="208"/>
      <c r="AC347" s="208"/>
      <c r="AD347" s="208"/>
      <c r="AE347" s="208"/>
      <c r="AF347" s="208"/>
      <c r="AG347" s="208"/>
      <c r="AH347" s="208"/>
      <c r="AI347" s="208"/>
      <c r="AJ347" s="208"/>
      <c r="AK347" s="208"/>
      <c r="AL347" s="208"/>
      <c r="AM347" s="208"/>
      <c r="AN347" s="208"/>
      <c r="AO347" s="208"/>
      <c r="AP347" s="208"/>
      <c r="AQ347" s="208"/>
      <c r="AR347" s="208"/>
      <c r="AS347" s="208"/>
      <c r="AT347" s="208"/>
      <c r="AU347" s="208"/>
    </row>
    <row r="348">
      <c r="A348" s="208"/>
      <c r="B348" s="208"/>
      <c r="C348" s="208"/>
      <c r="D348" s="225"/>
      <c r="E348" s="208"/>
      <c r="F348" s="208"/>
      <c r="G348" s="208"/>
      <c r="H348" s="208"/>
      <c r="I348" s="208"/>
      <c r="J348" s="208"/>
      <c r="K348" s="208"/>
      <c r="L348" s="208"/>
      <c r="M348" s="208"/>
      <c r="N348" s="208"/>
      <c r="O348" s="208"/>
      <c r="P348" s="208"/>
      <c r="Q348" s="208"/>
      <c r="R348" s="208"/>
      <c r="S348" s="208"/>
      <c r="T348" s="208"/>
      <c r="U348" s="208"/>
      <c r="V348" s="208"/>
      <c r="W348" s="208"/>
      <c r="X348" s="208"/>
      <c r="Y348" s="208"/>
      <c r="Z348" s="208"/>
      <c r="AA348" s="208"/>
      <c r="AB348" s="208"/>
      <c r="AC348" s="208"/>
      <c r="AD348" s="208"/>
      <c r="AE348" s="208"/>
      <c r="AF348" s="208"/>
      <c r="AG348" s="208"/>
      <c r="AH348" s="208"/>
      <c r="AI348" s="208"/>
      <c r="AJ348" s="208"/>
      <c r="AK348" s="208"/>
      <c r="AL348" s="208"/>
      <c r="AM348" s="208"/>
      <c r="AN348" s="208"/>
      <c r="AO348" s="208"/>
      <c r="AP348" s="208"/>
      <c r="AQ348" s="208"/>
      <c r="AR348" s="208"/>
      <c r="AS348" s="208"/>
      <c r="AT348" s="208"/>
      <c r="AU348" s="208"/>
    </row>
    <row r="349">
      <c r="A349" s="208"/>
      <c r="B349" s="208"/>
      <c r="C349" s="208"/>
      <c r="D349" s="225"/>
      <c r="E349" s="208"/>
      <c r="F349" s="208"/>
      <c r="G349" s="208"/>
      <c r="H349" s="208"/>
      <c r="I349" s="208"/>
      <c r="J349" s="208"/>
      <c r="K349" s="208"/>
      <c r="L349" s="208"/>
      <c r="M349" s="208"/>
      <c r="N349" s="208"/>
      <c r="O349" s="208"/>
      <c r="P349" s="208"/>
      <c r="Q349" s="208"/>
      <c r="R349" s="208"/>
      <c r="S349" s="208"/>
      <c r="T349" s="208"/>
      <c r="U349" s="208"/>
      <c r="V349" s="208"/>
      <c r="W349" s="208"/>
      <c r="X349" s="208"/>
      <c r="Y349" s="208"/>
      <c r="Z349" s="208"/>
      <c r="AA349" s="208"/>
      <c r="AB349" s="208"/>
      <c r="AC349" s="208"/>
      <c r="AD349" s="208"/>
      <c r="AE349" s="208"/>
      <c r="AF349" s="208"/>
      <c r="AG349" s="208"/>
      <c r="AH349" s="208"/>
      <c r="AI349" s="208"/>
      <c r="AJ349" s="208"/>
      <c r="AK349" s="208"/>
      <c r="AL349" s="208"/>
      <c r="AM349" s="208"/>
      <c r="AN349" s="208"/>
      <c r="AO349" s="208"/>
      <c r="AP349" s="208"/>
      <c r="AQ349" s="208"/>
      <c r="AR349" s="208"/>
      <c r="AS349" s="208"/>
      <c r="AT349" s="208"/>
      <c r="AU349" s="208"/>
    </row>
    <row r="350">
      <c r="A350" s="208"/>
      <c r="B350" s="208"/>
      <c r="C350" s="208"/>
      <c r="D350" s="225"/>
      <c r="E350" s="208"/>
      <c r="F350" s="208"/>
      <c r="G350" s="208"/>
      <c r="H350" s="208"/>
      <c r="I350" s="208"/>
      <c r="J350" s="208"/>
      <c r="K350" s="208"/>
      <c r="L350" s="208"/>
      <c r="M350" s="208"/>
      <c r="N350" s="208"/>
      <c r="O350" s="208"/>
      <c r="P350" s="208"/>
      <c r="Q350" s="208"/>
      <c r="R350" s="208"/>
      <c r="S350" s="208"/>
      <c r="T350" s="208"/>
      <c r="U350" s="208"/>
      <c r="V350" s="208"/>
      <c r="W350" s="208"/>
      <c r="X350" s="208"/>
      <c r="Y350" s="208"/>
      <c r="Z350" s="208"/>
      <c r="AA350" s="208"/>
      <c r="AB350" s="208"/>
      <c r="AC350" s="208"/>
      <c r="AD350" s="208"/>
      <c r="AE350" s="208"/>
      <c r="AF350" s="208"/>
      <c r="AG350" s="208"/>
      <c r="AH350" s="208"/>
      <c r="AI350" s="208"/>
      <c r="AJ350" s="208"/>
      <c r="AK350" s="208"/>
      <c r="AL350" s="208"/>
      <c r="AM350" s="208"/>
      <c r="AN350" s="208"/>
      <c r="AO350" s="208"/>
      <c r="AP350" s="208"/>
      <c r="AQ350" s="208"/>
      <c r="AR350" s="208"/>
      <c r="AS350" s="208"/>
      <c r="AT350" s="208"/>
      <c r="AU350" s="208"/>
    </row>
    <row r="351">
      <c r="A351" s="208"/>
      <c r="B351" s="208"/>
      <c r="C351" s="208"/>
      <c r="D351" s="225"/>
      <c r="E351" s="208"/>
      <c r="F351" s="208"/>
      <c r="G351" s="208"/>
      <c r="H351" s="208"/>
      <c r="I351" s="208"/>
      <c r="J351" s="208"/>
      <c r="K351" s="208"/>
      <c r="L351" s="208"/>
      <c r="M351" s="208"/>
      <c r="N351" s="208"/>
      <c r="O351" s="208"/>
      <c r="P351" s="208"/>
      <c r="Q351" s="208"/>
      <c r="R351" s="208"/>
      <c r="S351" s="208"/>
      <c r="T351" s="208"/>
      <c r="U351" s="208"/>
      <c r="V351" s="208"/>
      <c r="W351" s="208"/>
      <c r="X351" s="208"/>
      <c r="Y351" s="208"/>
      <c r="Z351" s="208"/>
      <c r="AA351" s="208"/>
      <c r="AB351" s="208"/>
      <c r="AC351" s="208"/>
      <c r="AD351" s="208"/>
      <c r="AE351" s="208"/>
      <c r="AF351" s="208"/>
      <c r="AG351" s="208"/>
      <c r="AH351" s="208"/>
      <c r="AI351" s="208"/>
      <c r="AJ351" s="208"/>
      <c r="AK351" s="208"/>
      <c r="AL351" s="208"/>
      <c r="AM351" s="208"/>
      <c r="AN351" s="208"/>
      <c r="AO351" s="208"/>
      <c r="AP351" s="208"/>
      <c r="AQ351" s="208"/>
      <c r="AR351" s="208"/>
      <c r="AS351" s="208"/>
      <c r="AT351" s="208"/>
      <c r="AU351" s="208"/>
    </row>
    <row r="352">
      <c r="A352" s="208"/>
      <c r="B352" s="208"/>
      <c r="C352" s="208"/>
      <c r="D352" s="225"/>
      <c r="E352" s="208"/>
      <c r="F352" s="208"/>
      <c r="G352" s="208"/>
      <c r="H352" s="208"/>
      <c r="I352" s="208"/>
      <c r="J352" s="208"/>
      <c r="K352" s="208"/>
      <c r="L352" s="208"/>
      <c r="M352" s="208"/>
      <c r="N352" s="208"/>
      <c r="O352" s="208"/>
      <c r="P352" s="208"/>
      <c r="Q352" s="208"/>
      <c r="R352" s="208"/>
      <c r="S352" s="208"/>
      <c r="T352" s="208"/>
      <c r="U352" s="208"/>
      <c r="V352" s="208"/>
      <c r="W352" s="208"/>
      <c r="X352" s="208"/>
      <c r="Y352" s="208"/>
      <c r="Z352" s="208"/>
      <c r="AA352" s="208"/>
      <c r="AB352" s="208"/>
      <c r="AC352" s="208"/>
      <c r="AD352" s="208"/>
      <c r="AE352" s="208"/>
      <c r="AF352" s="208"/>
      <c r="AG352" s="208"/>
      <c r="AH352" s="208"/>
      <c r="AI352" s="208"/>
      <c r="AJ352" s="208"/>
      <c r="AK352" s="208"/>
      <c r="AL352" s="208"/>
      <c r="AM352" s="208"/>
      <c r="AN352" s="208"/>
      <c r="AO352" s="208"/>
      <c r="AP352" s="208"/>
      <c r="AQ352" s="208"/>
      <c r="AR352" s="208"/>
      <c r="AS352" s="208"/>
      <c r="AT352" s="208"/>
      <c r="AU352" s="208"/>
    </row>
    <row r="353">
      <c r="A353" s="208"/>
      <c r="B353" s="208"/>
      <c r="C353" s="208"/>
      <c r="D353" s="225"/>
      <c r="E353" s="208"/>
      <c r="F353" s="208"/>
      <c r="G353" s="208"/>
      <c r="H353" s="208"/>
      <c r="I353" s="208"/>
      <c r="J353" s="208"/>
      <c r="K353" s="208"/>
      <c r="L353" s="208"/>
      <c r="M353" s="208"/>
      <c r="N353" s="208"/>
      <c r="O353" s="208"/>
      <c r="P353" s="208"/>
      <c r="Q353" s="208"/>
      <c r="R353" s="208"/>
      <c r="S353" s="208"/>
      <c r="T353" s="208"/>
      <c r="U353" s="208"/>
      <c r="V353" s="208"/>
      <c r="W353" s="208"/>
      <c r="X353" s="208"/>
      <c r="Y353" s="208"/>
      <c r="Z353" s="208"/>
      <c r="AA353" s="208"/>
      <c r="AB353" s="208"/>
      <c r="AC353" s="208"/>
      <c r="AD353" s="208"/>
      <c r="AE353" s="208"/>
      <c r="AF353" s="208"/>
      <c r="AG353" s="208"/>
      <c r="AH353" s="208"/>
      <c r="AI353" s="208"/>
      <c r="AJ353" s="208"/>
      <c r="AK353" s="208"/>
      <c r="AL353" s="208"/>
      <c r="AM353" s="208"/>
      <c r="AN353" s="208"/>
      <c r="AO353" s="208"/>
      <c r="AP353" s="208"/>
      <c r="AQ353" s="208"/>
      <c r="AR353" s="208"/>
      <c r="AS353" s="208"/>
      <c r="AT353" s="208"/>
      <c r="AU353" s="208"/>
    </row>
    <row r="354">
      <c r="A354" s="208"/>
      <c r="B354" s="208"/>
      <c r="C354" s="208"/>
      <c r="D354" s="225"/>
      <c r="E354" s="208"/>
      <c r="F354" s="208"/>
      <c r="G354" s="208"/>
      <c r="H354" s="208"/>
      <c r="I354" s="208"/>
      <c r="J354" s="208"/>
      <c r="K354" s="208"/>
      <c r="L354" s="208"/>
      <c r="M354" s="208"/>
      <c r="N354" s="208"/>
      <c r="O354" s="208"/>
      <c r="P354" s="208"/>
      <c r="Q354" s="208"/>
      <c r="R354" s="208"/>
      <c r="S354" s="208"/>
      <c r="T354" s="208"/>
      <c r="U354" s="208"/>
      <c r="V354" s="208"/>
      <c r="W354" s="208"/>
      <c r="X354" s="208"/>
      <c r="Y354" s="208"/>
      <c r="Z354" s="208"/>
      <c r="AA354" s="208"/>
      <c r="AB354" s="208"/>
      <c r="AC354" s="208"/>
      <c r="AD354" s="208"/>
      <c r="AE354" s="208"/>
      <c r="AF354" s="208"/>
      <c r="AG354" s="208"/>
      <c r="AH354" s="208"/>
      <c r="AI354" s="208"/>
      <c r="AJ354" s="208"/>
      <c r="AK354" s="208"/>
      <c r="AL354" s="208"/>
      <c r="AM354" s="208"/>
      <c r="AN354" s="208"/>
      <c r="AO354" s="208"/>
      <c r="AP354" s="208"/>
      <c r="AQ354" s="208"/>
      <c r="AR354" s="208"/>
      <c r="AS354" s="208"/>
      <c r="AT354" s="208"/>
      <c r="AU354" s="208"/>
    </row>
    <row r="355">
      <c r="A355" s="208"/>
      <c r="B355" s="208"/>
      <c r="C355" s="208"/>
      <c r="D355" s="225"/>
      <c r="E355" s="208"/>
      <c r="F355" s="208"/>
      <c r="G355" s="208"/>
      <c r="H355" s="208"/>
      <c r="I355" s="208"/>
      <c r="J355" s="208"/>
      <c r="K355" s="208"/>
      <c r="L355" s="208"/>
      <c r="M355" s="208"/>
      <c r="N355" s="208"/>
      <c r="O355" s="208"/>
      <c r="P355" s="208"/>
      <c r="Q355" s="208"/>
      <c r="R355" s="208"/>
      <c r="S355" s="208"/>
      <c r="T355" s="208"/>
      <c r="U355" s="208"/>
      <c r="V355" s="208"/>
      <c r="W355" s="208"/>
      <c r="X355" s="208"/>
      <c r="Y355" s="208"/>
      <c r="Z355" s="208"/>
      <c r="AA355" s="208"/>
      <c r="AB355" s="208"/>
      <c r="AC355" s="208"/>
      <c r="AD355" s="208"/>
      <c r="AE355" s="208"/>
      <c r="AF355" s="208"/>
      <c r="AG355" s="208"/>
      <c r="AH355" s="208"/>
      <c r="AI355" s="208"/>
      <c r="AJ355" s="208"/>
      <c r="AK355" s="208"/>
      <c r="AL355" s="208"/>
      <c r="AM355" s="208"/>
      <c r="AN355" s="208"/>
      <c r="AO355" s="208"/>
      <c r="AP355" s="208"/>
      <c r="AQ355" s="208"/>
      <c r="AR355" s="208"/>
      <c r="AS355" s="208"/>
      <c r="AT355" s="208"/>
      <c r="AU355" s="208"/>
    </row>
    <row r="356">
      <c r="A356" s="208"/>
      <c r="B356" s="208"/>
      <c r="C356" s="208"/>
      <c r="D356" s="225"/>
      <c r="E356" s="208"/>
      <c r="F356" s="208"/>
      <c r="G356" s="208"/>
      <c r="H356" s="208"/>
      <c r="I356" s="208"/>
      <c r="J356" s="208"/>
      <c r="K356" s="208"/>
      <c r="L356" s="208"/>
      <c r="M356" s="208"/>
      <c r="N356" s="208"/>
      <c r="O356" s="208"/>
      <c r="P356" s="208"/>
      <c r="Q356" s="208"/>
      <c r="R356" s="208"/>
      <c r="S356" s="208"/>
      <c r="T356" s="208"/>
      <c r="U356" s="208"/>
      <c r="V356" s="208"/>
      <c r="W356" s="208"/>
      <c r="X356" s="208"/>
      <c r="Y356" s="208"/>
      <c r="Z356" s="208"/>
      <c r="AA356" s="208"/>
      <c r="AB356" s="208"/>
      <c r="AC356" s="208"/>
      <c r="AD356" s="208"/>
      <c r="AE356" s="208"/>
      <c r="AF356" s="208"/>
      <c r="AG356" s="208"/>
      <c r="AH356" s="208"/>
      <c r="AI356" s="208"/>
      <c r="AJ356" s="208"/>
      <c r="AK356" s="208"/>
      <c r="AL356" s="208"/>
      <c r="AM356" s="208"/>
      <c r="AN356" s="208"/>
      <c r="AO356" s="208"/>
      <c r="AP356" s="208"/>
      <c r="AQ356" s="208"/>
      <c r="AR356" s="208"/>
      <c r="AS356" s="208"/>
      <c r="AT356" s="208"/>
      <c r="AU356" s="208"/>
    </row>
    <row r="357">
      <c r="A357" s="208"/>
      <c r="B357" s="208"/>
      <c r="C357" s="208"/>
      <c r="D357" s="225"/>
      <c r="E357" s="208"/>
      <c r="F357" s="208"/>
      <c r="G357" s="208"/>
      <c r="H357" s="208"/>
      <c r="I357" s="208"/>
      <c r="J357" s="208"/>
      <c r="K357" s="208"/>
      <c r="L357" s="208"/>
      <c r="M357" s="208"/>
      <c r="N357" s="208"/>
      <c r="O357" s="208"/>
      <c r="P357" s="208"/>
      <c r="Q357" s="208"/>
      <c r="R357" s="208"/>
      <c r="S357" s="208"/>
      <c r="T357" s="208"/>
      <c r="U357" s="208"/>
      <c r="V357" s="208"/>
      <c r="W357" s="208"/>
      <c r="X357" s="208"/>
      <c r="Y357" s="208"/>
      <c r="Z357" s="208"/>
      <c r="AA357" s="208"/>
      <c r="AB357" s="208"/>
      <c r="AC357" s="208"/>
      <c r="AD357" s="208"/>
      <c r="AE357" s="208"/>
      <c r="AF357" s="208"/>
      <c r="AG357" s="208"/>
      <c r="AH357" s="208"/>
      <c r="AI357" s="208"/>
      <c r="AJ357" s="208"/>
      <c r="AK357" s="208"/>
      <c r="AL357" s="208"/>
      <c r="AM357" s="208"/>
      <c r="AN357" s="208"/>
      <c r="AO357" s="208"/>
      <c r="AP357" s="208"/>
      <c r="AQ357" s="208"/>
      <c r="AR357" s="208"/>
      <c r="AS357" s="208"/>
      <c r="AT357" s="208"/>
      <c r="AU357" s="208"/>
    </row>
    <row r="358">
      <c r="A358" s="208"/>
      <c r="B358" s="208"/>
      <c r="C358" s="208"/>
      <c r="D358" s="225"/>
      <c r="E358" s="208"/>
      <c r="F358" s="208"/>
      <c r="G358" s="208"/>
      <c r="H358" s="208"/>
      <c r="I358" s="208"/>
      <c r="J358" s="208"/>
      <c r="K358" s="208"/>
      <c r="L358" s="208"/>
      <c r="M358" s="208"/>
      <c r="N358" s="208"/>
      <c r="O358" s="208"/>
      <c r="P358" s="208"/>
      <c r="Q358" s="208"/>
      <c r="R358" s="208"/>
      <c r="S358" s="208"/>
      <c r="T358" s="208"/>
      <c r="U358" s="208"/>
      <c r="V358" s="208"/>
      <c r="W358" s="208"/>
      <c r="X358" s="208"/>
      <c r="Y358" s="208"/>
      <c r="Z358" s="208"/>
      <c r="AA358" s="208"/>
      <c r="AB358" s="208"/>
      <c r="AC358" s="208"/>
      <c r="AD358" s="208"/>
      <c r="AE358" s="208"/>
      <c r="AF358" s="208"/>
      <c r="AG358" s="208"/>
      <c r="AH358" s="208"/>
      <c r="AI358" s="208"/>
      <c r="AJ358" s="208"/>
      <c r="AK358" s="208"/>
      <c r="AL358" s="208"/>
      <c r="AM358" s="208"/>
      <c r="AN358" s="208"/>
      <c r="AO358" s="208"/>
      <c r="AP358" s="208"/>
      <c r="AQ358" s="208"/>
      <c r="AR358" s="208"/>
      <c r="AS358" s="208"/>
      <c r="AT358" s="208"/>
      <c r="AU358" s="208"/>
    </row>
    <row r="359">
      <c r="A359" s="208"/>
      <c r="B359" s="208"/>
      <c r="C359" s="208"/>
      <c r="D359" s="225"/>
      <c r="E359" s="208"/>
      <c r="F359" s="208"/>
      <c r="G359" s="208"/>
      <c r="H359" s="208"/>
      <c r="I359" s="208"/>
      <c r="J359" s="208"/>
      <c r="K359" s="208"/>
      <c r="L359" s="208"/>
      <c r="M359" s="208"/>
      <c r="N359" s="208"/>
      <c r="O359" s="208"/>
      <c r="P359" s="208"/>
      <c r="Q359" s="208"/>
      <c r="R359" s="208"/>
      <c r="S359" s="208"/>
      <c r="T359" s="208"/>
      <c r="U359" s="208"/>
      <c r="V359" s="208"/>
      <c r="W359" s="208"/>
      <c r="X359" s="208"/>
      <c r="Y359" s="208"/>
      <c r="Z359" s="208"/>
      <c r="AA359" s="208"/>
      <c r="AB359" s="208"/>
      <c r="AC359" s="208"/>
      <c r="AD359" s="208"/>
      <c r="AE359" s="208"/>
      <c r="AF359" s="208"/>
      <c r="AG359" s="208"/>
      <c r="AH359" s="208"/>
      <c r="AI359" s="208"/>
      <c r="AJ359" s="208"/>
      <c r="AK359" s="208"/>
      <c r="AL359" s="208"/>
      <c r="AM359" s="208"/>
      <c r="AN359" s="208"/>
      <c r="AO359" s="208"/>
      <c r="AP359" s="208"/>
      <c r="AQ359" s="208"/>
      <c r="AR359" s="208"/>
      <c r="AS359" s="208"/>
      <c r="AT359" s="208"/>
      <c r="AU359" s="208"/>
    </row>
    <row r="360">
      <c r="A360" s="208"/>
      <c r="B360" s="208"/>
      <c r="C360" s="208"/>
      <c r="D360" s="225"/>
      <c r="E360" s="208"/>
      <c r="F360" s="208"/>
      <c r="G360" s="208"/>
      <c r="H360" s="208"/>
      <c r="I360" s="208"/>
      <c r="J360" s="208"/>
      <c r="K360" s="208"/>
      <c r="L360" s="208"/>
      <c r="M360" s="208"/>
      <c r="N360" s="208"/>
      <c r="O360" s="208"/>
      <c r="P360" s="208"/>
      <c r="Q360" s="208"/>
      <c r="R360" s="208"/>
      <c r="S360" s="208"/>
      <c r="T360" s="208"/>
      <c r="U360" s="208"/>
      <c r="V360" s="208"/>
      <c r="W360" s="208"/>
      <c r="X360" s="208"/>
      <c r="Y360" s="208"/>
      <c r="Z360" s="208"/>
      <c r="AA360" s="208"/>
      <c r="AB360" s="208"/>
      <c r="AC360" s="208"/>
      <c r="AD360" s="208"/>
      <c r="AE360" s="208"/>
      <c r="AF360" s="208"/>
      <c r="AG360" s="208"/>
      <c r="AH360" s="208"/>
      <c r="AI360" s="208"/>
      <c r="AJ360" s="208"/>
      <c r="AK360" s="208"/>
      <c r="AL360" s="208"/>
      <c r="AM360" s="208"/>
      <c r="AN360" s="208"/>
      <c r="AO360" s="208"/>
      <c r="AP360" s="208"/>
      <c r="AQ360" s="208"/>
      <c r="AR360" s="208"/>
      <c r="AS360" s="208"/>
      <c r="AT360" s="208"/>
      <c r="AU360" s="208"/>
    </row>
    <row r="361">
      <c r="A361" s="208"/>
      <c r="B361" s="208"/>
      <c r="C361" s="208"/>
      <c r="D361" s="225"/>
      <c r="E361" s="208"/>
      <c r="F361" s="208"/>
      <c r="G361" s="208"/>
      <c r="H361" s="208"/>
      <c r="I361" s="208"/>
      <c r="J361" s="208"/>
      <c r="K361" s="208"/>
      <c r="L361" s="208"/>
      <c r="M361" s="208"/>
      <c r="N361" s="208"/>
      <c r="O361" s="208"/>
      <c r="P361" s="208"/>
      <c r="Q361" s="208"/>
      <c r="R361" s="208"/>
      <c r="S361" s="208"/>
      <c r="T361" s="208"/>
      <c r="U361" s="208"/>
      <c r="V361" s="208"/>
      <c r="W361" s="208"/>
      <c r="X361" s="208"/>
      <c r="Y361" s="208"/>
      <c r="Z361" s="208"/>
      <c r="AA361" s="208"/>
      <c r="AB361" s="208"/>
      <c r="AC361" s="208"/>
      <c r="AD361" s="208"/>
      <c r="AE361" s="208"/>
      <c r="AF361" s="208"/>
      <c r="AG361" s="208"/>
      <c r="AH361" s="208"/>
      <c r="AI361" s="208"/>
      <c r="AJ361" s="208"/>
      <c r="AK361" s="208"/>
      <c r="AL361" s="208"/>
      <c r="AM361" s="208"/>
      <c r="AN361" s="208"/>
      <c r="AO361" s="208"/>
      <c r="AP361" s="208"/>
      <c r="AQ361" s="208"/>
      <c r="AR361" s="208"/>
      <c r="AS361" s="208"/>
      <c r="AT361" s="208"/>
      <c r="AU361" s="208"/>
    </row>
    <row r="362">
      <c r="A362" s="208"/>
      <c r="B362" s="208"/>
      <c r="C362" s="208"/>
      <c r="D362" s="225"/>
      <c r="E362" s="208"/>
      <c r="F362" s="208"/>
      <c r="G362" s="208"/>
      <c r="H362" s="208"/>
      <c r="I362" s="208"/>
      <c r="J362" s="208"/>
      <c r="K362" s="208"/>
      <c r="L362" s="208"/>
      <c r="M362" s="208"/>
      <c r="N362" s="208"/>
      <c r="O362" s="208"/>
      <c r="P362" s="208"/>
      <c r="Q362" s="208"/>
      <c r="R362" s="208"/>
      <c r="S362" s="208"/>
      <c r="T362" s="208"/>
      <c r="U362" s="208"/>
      <c r="V362" s="208"/>
      <c r="W362" s="208"/>
      <c r="X362" s="208"/>
      <c r="Y362" s="208"/>
      <c r="Z362" s="208"/>
      <c r="AA362" s="208"/>
      <c r="AB362" s="208"/>
      <c r="AC362" s="208"/>
      <c r="AD362" s="208"/>
      <c r="AE362" s="208"/>
      <c r="AF362" s="208"/>
      <c r="AG362" s="208"/>
      <c r="AH362" s="208"/>
      <c r="AI362" s="208"/>
      <c r="AJ362" s="208"/>
      <c r="AK362" s="208"/>
      <c r="AL362" s="208"/>
      <c r="AM362" s="208"/>
      <c r="AN362" s="208"/>
      <c r="AO362" s="208"/>
      <c r="AP362" s="208"/>
      <c r="AQ362" s="208"/>
      <c r="AR362" s="208"/>
      <c r="AS362" s="208"/>
      <c r="AT362" s="208"/>
      <c r="AU362" s="208"/>
    </row>
    <row r="363">
      <c r="A363" s="208"/>
      <c r="B363" s="208"/>
      <c r="C363" s="208"/>
      <c r="D363" s="225"/>
      <c r="E363" s="208"/>
      <c r="F363" s="208"/>
      <c r="G363" s="208"/>
      <c r="H363" s="208"/>
      <c r="I363" s="208"/>
      <c r="J363" s="208"/>
      <c r="K363" s="208"/>
      <c r="L363" s="208"/>
      <c r="M363" s="208"/>
      <c r="N363" s="208"/>
      <c r="O363" s="208"/>
      <c r="P363" s="208"/>
      <c r="Q363" s="208"/>
      <c r="R363" s="208"/>
      <c r="S363" s="208"/>
      <c r="T363" s="208"/>
      <c r="U363" s="208"/>
      <c r="V363" s="208"/>
      <c r="W363" s="208"/>
      <c r="X363" s="208"/>
      <c r="Y363" s="208"/>
      <c r="Z363" s="208"/>
      <c r="AA363" s="208"/>
      <c r="AB363" s="208"/>
      <c r="AC363" s="208"/>
      <c r="AD363" s="208"/>
      <c r="AE363" s="208"/>
      <c r="AF363" s="208"/>
      <c r="AG363" s="208"/>
      <c r="AH363" s="208"/>
      <c r="AI363" s="208"/>
      <c r="AJ363" s="208"/>
      <c r="AK363" s="208"/>
      <c r="AL363" s="208"/>
      <c r="AM363" s="208"/>
      <c r="AN363" s="208"/>
      <c r="AO363" s="208"/>
      <c r="AP363" s="208"/>
      <c r="AQ363" s="208"/>
      <c r="AR363" s="208"/>
      <c r="AS363" s="208"/>
      <c r="AT363" s="208"/>
      <c r="AU363" s="208"/>
    </row>
    <row r="364">
      <c r="A364" s="208"/>
      <c r="B364" s="208"/>
      <c r="C364" s="208"/>
      <c r="D364" s="225"/>
      <c r="E364" s="208"/>
      <c r="F364" s="208"/>
      <c r="G364" s="208"/>
      <c r="H364" s="208"/>
      <c r="I364" s="208"/>
      <c r="J364" s="208"/>
      <c r="K364" s="208"/>
      <c r="L364" s="208"/>
      <c r="M364" s="208"/>
      <c r="N364" s="208"/>
      <c r="O364" s="208"/>
      <c r="P364" s="208"/>
      <c r="Q364" s="208"/>
      <c r="R364" s="208"/>
      <c r="S364" s="208"/>
      <c r="T364" s="208"/>
      <c r="U364" s="208"/>
      <c r="V364" s="208"/>
      <c r="W364" s="208"/>
      <c r="X364" s="208"/>
      <c r="Y364" s="208"/>
      <c r="Z364" s="208"/>
      <c r="AA364" s="208"/>
      <c r="AB364" s="208"/>
      <c r="AC364" s="208"/>
      <c r="AD364" s="208"/>
      <c r="AE364" s="208"/>
      <c r="AF364" s="208"/>
      <c r="AG364" s="208"/>
      <c r="AH364" s="208"/>
      <c r="AI364" s="208"/>
      <c r="AJ364" s="208"/>
      <c r="AK364" s="208"/>
      <c r="AL364" s="208"/>
      <c r="AM364" s="208"/>
      <c r="AN364" s="208"/>
      <c r="AO364" s="208"/>
      <c r="AP364" s="208"/>
      <c r="AQ364" s="208"/>
      <c r="AR364" s="208"/>
      <c r="AS364" s="208"/>
      <c r="AT364" s="208"/>
      <c r="AU364" s="208"/>
    </row>
    <row r="365">
      <c r="A365" s="208"/>
      <c r="B365" s="208"/>
      <c r="C365" s="208"/>
      <c r="D365" s="225"/>
      <c r="E365" s="208"/>
      <c r="F365" s="208"/>
      <c r="G365" s="208"/>
      <c r="H365" s="208"/>
      <c r="I365" s="208"/>
      <c r="J365" s="208"/>
      <c r="K365" s="208"/>
      <c r="L365" s="208"/>
      <c r="M365" s="208"/>
      <c r="N365" s="208"/>
      <c r="O365" s="208"/>
      <c r="P365" s="208"/>
      <c r="Q365" s="208"/>
      <c r="R365" s="208"/>
      <c r="S365" s="208"/>
      <c r="T365" s="208"/>
      <c r="U365" s="208"/>
      <c r="V365" s="208"/>
      <c r="W365" s="208"/>
      <c r="X365" s="208"/>
      <c r="Y365" s="208"/>
      <c r="Z365" s="208"/>
      <c r="AA365" s="208"/>
      <c r="AB365" s="208"/>
      <c r="AC365" s="208"/>
      <c r="AD365" s="208"/>
      <c r="AE365" s="208"/>
      <c r="AF365" s="208"/>
      <c r="AG365" s="208"/>
      <c r="AH365" s="208"/>
      <c r="AI365" s="208"/>
      <c r="AJ365" s="208"/>
      <c r="AK365" s="208"/>
      <c r="AL365" s="208"/>
      <c r="AM365" s="208"/>
      <c r="AN365" s="208"/>
      <c r="AO365" s="208"/>
      <c r="AP365" s="208"/>
      <c r="AQ365" s="208"/>
      <c r="AR365" s="208"/>
      <c r="AS365" s="208"/>
      <c r="AT365" s="208"/>
      <c r="AU365" s="208"/>
    </row>
    <row r="366">
      <c r="A366" s="208"/>
      <c r="B366" s="208"/>
      <c r="C366" s="208"/>
      <c r="D366" s="225"/>
      <c r="E366" s="208"/>
      <c r="F366" s="208"/>
      <c r="G366" s="208"/>
      <c r="H366" s="208"/>
      <c r="I366" s="208"/>
      <c r="J366" s="208"/>
      <c r="K366" s="208"/>
      <c r="L366" s="208"/>
      <c r="M366" s="208"/>
      <c r="N366" s="208"/>
      <c r="O366" s="208"/>
      <c r="P366" s="208"/>
      <c r="Q366" s="208"/>
      <c r="R366" s="208"/>
      <c r="S366" s="208"/>
      <c r="T366" s="208"/>
      <c r="U366" s="208"/>
      <c r="V366" s="208"/>
      <c r="W366" s="208"/>
      <c r="X366" s="208"/>
      <c r="Y366" s="208"/>
      <c r="Z366" s="208"/>
      <c r="AA366" s="208"/>
      <c r="AB366" s="208"/>
      <c r="AC366" s="208"/>
      <c r="AD366" s="208"/>
      <c r="AE366" s="208"/>
      <c r="AF366" s="208"/>
      <c r="AG366" s="208"/>
      <c r="AH366" s="208"/>
      <c r="AI366" s="208"/>
      <c r="AJ366" s="208"/>
      <c r="AK366" s="208"/>
      <c r="AL366" s="208"/>
      <c r="AM366" s="208"/>
      <c r="AN366" s="208"/>
      <c r="AO366" s="208"/>
      <c r="AP366" s="208"/>
      <c r="AQ366" s="208"/>
      <c r="AR366" s="208"/>
      <c r="AS366" s="208"/>
      <c r="AT366" s="208"/>
      <c r="AU366" s="208"/>
    </row>
    <row r="367">
      <c r="A367" s="208"/>
      <c r="B367" s="208"/>
      <c r="C367" s="208"/>
      <c r="D367" s="225"/>
      <c r="E367" s="208"/>
      <c r="F367" s="208"/>
      <c r="G367" s="208"/>
      <c r="H367" s="208"/>
      <c r="I367" s="208"/>
      <c r="J367" s="208"/>
      <c r="K367" s="208"/>
      <c r="L367" s="208"/>
      <c r="M367" s="208"/>
      <c r="N367" s="208"/>
      <c r="O367" s="208"/>
      <c r="P367" s="208"/>
      <c r="Q367" s="208"/>
      <c r="R367" s="208"/>
      <c r="S367" s="208"/>
      <c r="T367" s="208"/>
      <c r="U367" s="208"/>
      <c r="V367" s="208"/>
      <c r="W367" s="208"/>
      <c r="X367" s="208"/>
      <c r="Y367" s="208"/>
      <c r="Z367" s="208"/>
      <c r="AA367" s="208"/>
      <c r="AB367" s="208"/>
      <c r="AC367" s="208"/>
      <c r="AD367" s="208"/>
      <c r="AE367" s="208"/>
      <c r="AF367" s="208"/>
      <c r="AG367" s="208"/>
      <c r="AH367" s="208"/>
      <c r="AI367" s="208"/>
      <c r="AJ367" s="208"/>
      <c r="AK367" s="208"/>
      <c r="AL367" s="208"/>
      <c r="AM367" s="208"/>
      <c r="AN367" s="208"/>
      <c r="AO367" s="208"/>
      <c r="AP367" s="208"/>
      <c r="AQ367" s="208"/>
      <c r="AR367" s="208"/>
      <c r="AS367" s="208"/>
      <c r="AT367" s="208"/>
      <c r="AU367" s="208"/>
    </row>
    <row r="368">
      <c r="A368" s="208"/>
      <c r="B368" s="208"/>
      <c r="C368" s="208"/>
      <c r="D368" s="225"/>
      <c r="E368" s="208"/>
      <c r="F368" s="208"/>
      <c r="G368" s="208"/>
      <c r="H368" s="208"/>
      <c r="I368" s="208"/>
      <c r="J368" s="208"/>
      <c r="K368" s="208"/>
      <c r="L368" s="208"/>
      <c r="M368" s="208"/>
      <c r="N368" s="208"/>
      <c r="O368" s="208"/>
      <c r="P368" s="208"/>
      <c r="Q368" s="208"/>
      <c r="R368" s="208"/>
      <c r="S368" s="208"/>
      <c r="T368" s="208"/>
      <c r="U368" s="208"/>
      <c r="V368" s="208"/>
      <c r="W368" s="208"/>
      <c r="X368" s="208"/>
      <c r="Y368" s="208"/>
      <c r="Z368" s="208"/>
      <c r="AA368" s="208"/>
      <c r="AB368" s="208"/>
      <c r="AC368" s="208"/>
      <c r="AD368" s="208"/>
      <c r="AE368" s="208"/>
      <c r="AF368" s="208"/>
      <c r="AG368" s="208"/>
      <c r="AH368" s="208"/>
      <c r="AI368" s="208"/>
      <c r="AJ368" s="208"/>
      <c r="AK368" s="208"/>
      <c r="AL368" s="208"/>
      <c r="AM368" s="208"/>
      <c r="AN368" s="208"/>
      <c r="AO368" s="208"/>
      <c r="AP368" s="208"/>
      <c r="AQ368" s="208"/>
      <c r="AR368" s="208"/>
      <c r="AS368" s="208"/>
      <c r="AT368" s="208"/>
      <c r="AU368" s="208"/>
    </row>
    <row r="369">
      <c r="A369" s="208"/>
      <c r="B369" s="208"/>
      <c r="C369" s="208"/>
      <c r="D369" s="225"/>
      <c r="E369" s="208"/>
      <c r="F369" s="208"/>
      <c r="G369" s="208"/>
      <c r="H369" s="208"/>
      <c r="I369" s="208"/>
      <c r="J369" s="208"/>
      <c r="K369" s="208"/>
      <c r="L369" s="208"/>
      <c r="M369" s="208"/>
      <c r="N369" s="208"/>
      <c r="O369" s="208"/>
      <c r="P369" s="208"/>
      <c r="Q369" s="208"/>
      <c r="R369" s="208"/>
      <c r="S369" s="208"/>
      <c r="T369" s="208"/>
      <c r="U369" s="208"/>
      <c r="V369" s="208"/>
      <c r="W369" s="208"/>
      <c r="X369" s="208"/>
      <c r="Y369" s="208"/>
      <c r="Z369" s="208"/>
      <c r="AA369" s="208"/>
      <c r="AB369" s="208"/>
      <c r="AC369" s="208"/>
      <c r="AD369" s="208"/>
      <c r="AE369" s="208"/>
      <c r="AF369" s="208"/>
      <c r="AG369" s="208"/>
      <c r="AH369" s="208"/>
      <c r="AI369" s="208"/>
      <c r="AJ369" s="208"/>
      <c r="AK369" s="208"/>
      <c r="AL369" s="208"/>
      <c r="AM369" s="208"/>
      <c r="AN369" s="208"/>
      <c r="AO369" s="208"/>
      <c r="AP369" s="208"/>
      <c r="AQ369" s="208"/>
      <c r="AR369" s="208"/>
      <c r="AS369" s="208"/>
      <c r="AT369" s="208"/>
      <c r="AU369" s="208"/>
    </row>
    <row r="370">
      <c r="A370" s="208"/>
      <c r="B370" s="208"/>
      <c r="C370" s="208"/>
      <c r="D370" s="225"/>
      <c r="E370" s="208"/>
      <c r="F370" s="208"/>
      <c r="G370" s="208"/>
      <c r="H370" s="208"/>
      <c r="I370" s="208"/>
      <c r="J370" s="208"/>
      <c r="K370" s="208"/>
      <c r="L370" s="208"/>
      <c r="M370" s="208"/>
      <c r="N370" s="208"/>
      <c r="O370" s="208"/>
      <c r="P370" s="208"/>
      <c r="Q370" s="208"/>
      <c r="R370" s="208"/>
      <c r="S370" s="208"/>
      <c r="T370" s="208"/>
      <c r="U370" s="208"/>
      <c r="V370" s="208"/>
      <c r="W370" s="208"/>
      <c r="X370" s="208"/>
      <c r="Y370" s="208"/>
      <c r="Z370" s="208"/>
      <c r="AA370" s="208"/>
      <c r="AB370" s="208"/>
      <c r="AC370" s="208"/>
      <c r="AD370" s="208"/>
      <c r="AE370" s="208"/>
      <c r="AF370" s="208"/>
      <c r="AG370" s="208"/>
      <c r="AH370" s="208"/>
      <c r="AI370" s="208"/>
      <c r="AJ370" s="208"/>
      <c r="AK370" s="208"/>
      <c r="AL370" s="208"/>
      <c r="AM370" s="208"/>
      <c r="AN370" s="208"/>
      <c r="AO370" s="208"/>
      <c r="AP370" s="208"/>
      <c r="AQ370" s="208"/>
      <c r="AR370" s="208"/>
      <c r="AS370" s="208"/>
      <c r="AT370" s="208"/>
      <c r="AU370" s="208"/>
    </row>
    <row r="371">
      <c r="A371" s="208"/>
      <c r="B371" s="208"/>
      <c r="C371" s="208"/>
      <c r="D371" s="225"/>
      <c r="E371" s="208"/>
      <c r="F371" s="208"/>
      <c r="G371" s="208"/>
      <c r="H371" s="208"/>
      <c r="I371" s="208"/>
      <c r="J371" s="208"/>
      <c r="K371" s="208"/>
      <c r="L371" s="208"/>
      <c r="M371" s="208"/>
      <c r="N371" s="208"/>
      <c r="O371" s="208"/>
      <c r="P371" s="208"/>
      <c r="Q371" s="208"/>
      <c r="R371" s="208"/>
      <c r="S371" s="208"/>
      <c r="T371" s="208"/>
      <c r="U371" s="208"/>
      <c r="V371" s="208"/>
      <c r="W371" s="208"/>
      <c r="X371" s="208"/>
      <c r="Y371" s="208"/>
      <c r="Z371" s="208"/>
      <c r="AA371" s="208"/>
      <c r="AB371" s="208"/>
      <c r="AC371" s="208"/>
      <c r="AD371" s="208"/>
      <c r="AE371" s="208"/>
      <c r="AF371" s="208"/>
      <c r="AG371" s="208"/>
      <c r="AH371" s="208"/>
      <c r="AI371" s="208"/>
      <c r="AJ371" s="208"/>
      <c r="AK371" s="208"/>
      <c r="AL371" s="208"/>
      <c r="AM371" s="208"/>
      <c r="AN371" s="208"/>
      <c r="AO371" s="208"/>
      <c r="AP371" s="208"/>
      <c r="AQ371" s="208"/>
      <c r="AR371" s="208"/>
      <c r="AS371" s="208"/>
      <c r="AT371" s="208"/>
      <c r="AU371" s="208"/>
    </row>
    <row r="372">
      <c r="A372" s="208"/>
      <c r="B372" s="208"/>
      <c r="C372" s="208"/>
      <c r="D372" s="225"/>
      <c r="E372" s="208"/>
      <c r="F372" s="208"/>
      <c r="G372" s="208"/>
      <c r="H372" s="208"/>
      <c r="I372" s="208"/>
      <c r="J372" s="208"/>
      <c r="K372" s="208"/>
      <c r="L372" s="208"/>
      <c r="M372" s="208"/>
      <c r="N372" s="208"/>
      <c r="O372" s="208"/>
      <c r="P372" s="208"/>
      <c r="Q372" s="208"/>
      <c r="R372" s="208"/>
      <c r="S372" s="208"/>
      <c r="T372" s="208"/>
      <c r="U372" s="208"/>
      <c r="V372" s="208"/>
      <c r="W372" s="208"/>
      <c r="X372" s="208"/>
      <c r="Y372" s="208"/>
      <c r="Z372" s="208"/>
      <c r="AA372" s="208"/>
      <c r="AB372" s="208"/>
      <c r="AC372" s="208"/>
      <c r="AD372" s="208"/>
      <c r="AE372" s="208"/>
      <c r="AF372" s="208"/>
      <c r="AG372" s="208"/>
      <c r="AH372" s="208"/>
      <c r="AI372" s="208"/>
      <c r="AJ372" s="208"/>
      <c r="AK372" s="208"/>
      <c r="AL372" s="208"/>
      <c r="AM372" s="208"/>
      <c r="AN372" s="208"/>
      <c r="AO372" s="208"/>
      <c r="AP372" s="208"/>
      <c r="AQ372" s="208"/>
      <c r="AR372" s="208"/>
      <c r="AS372" s="208"/>
      <c r="AT372" s="208"/>
      <c r="AU372" s="208"/>
    </row>
    <row r="373">
      <c r="A373" s="208"/>
      <c r="B373" s="208"/>
      <c r="C373" s="208"/>
      <c r="D373" s="225"/>
      <c r="E373" s="208"/>
      <c r="F373" s="208"/>
      <c r="G373" s="208"/>
      <c r="H373" s="208"/>
      <c r="I373" s="208"/>
      <c r="J373" s="208"/>
      <c r="K373" s="208"/>
      <c r="L373" s="208"/>
      <c r="M373" s="208"/>
      <c r="N373" s="208"/>
      <c r="O373" s="208"/>
      <c r="P373" s="208"/>
      <c r="Q373" s="208"/>
      <c r="R373" s="208"/>
      <c r="S373" s="208"/>
      <c r="T373" s="208"/>
      <c r="U373" s="208"/>
      <c r="V373" s="208"/>
      <c r="W373" s="208"/>
      <c r="X373" s="208"/>
      <c r="Y373" s="208"/>
      <c r="Z373" s="208"/>
      <c r="AA373" s="208"/>
      <c r="AB373" s="208"/>
      <c r="AC373" s="208"/>
      <c r="AD373" s="208"/>
      <c r="AE373" s="208"/>
      <c r="AF373" s="208"/>
      <c r="AG373" s="208"/>
      <c r="AH373" s="208"/>
      <c r="AI373" s="208"/>
      <c r="AJ373" s="208"/>
      <c r="AK373" s="208"/>
      <c r="AL373" s="208"/>
      <c r="AM373" s="208"/>
      <c r="AN373" s="208"/>
      <c r="AO373" s="208"/>
      <c r="AP373" s="208"/>
      <c r="AQ373" s="208"/>
      <c r="AR373" s="208"/>
      <c r="AS373" s="208"/>
      <c r="AT373" s="208"/>
      <c r="AU373" s="208"/>
    </row>
    <row r="374">
      <c r="A374" s="208"/>
      <c r="B374" s="208"/>
      <c r="C374" s="208"/>
      <c r="D374" s="225"/>
      <c r="E374" s="208"/>
      <c r="F374" s="208"/>
      <c r="G374" s="208"/>
      <c r="H374" s="208"/>
      <c r="I374" s="208"/>
      <c r="J374" s="208"/>
      <c r="K374" s="208"/>
      <c r="L374" s="208"/>
      <c r="M374" s="208"/>
      <c r="N374" s="208"/>
      <c r="O374" s="208"/>
      <c r="P374" s="208"/>
      <c r="Q374" s="208"/>
      <c r="R374" s="208"/>
      <c r="S374" s="208"/>
      <c r="T374" s="208"/>
      <c r="U374" s="208"/>
      <c r="V374" s="208"/>
      <c r="W374" s="208"/>
      <c r="X374" s="208"/>
      <c r="Y374" s="208"/>
      <c r="Z374" s="208"/>
      <c r="AA374" s="208"/>
      <c r="AB374" s="208"/>
      <c r="AC374" s="208"/>
      <c r="AD374" s="208"/>
      <c r="AE374" s="208"/>
      <c r="AF374" s="208"/>
      <c r="AG374" s="208"/>
      <c r="AH374" s="208"/>
      <c r="AI374" s="208"/>
      <c r="AJ374" s="208"/>
      <c r="AK374" s="208"/>
      <c r="AL374" s="208"/>
      <c r="AM374" s="208"/>
      <c r="AN374" s="208"/>
      <c r="AO374" s="208"/>
      <c r="AP374" s="208"/>
      <c r="AQ374" s="208"/>
      <c r="AR374" s="208"/>
      <c r="AS374" s="208"/>
      <c r="AT374" s="208"/>
      <c r="AU374" s="208"/>
    </row>
    <row r="375">
      <c r="A375" s="208"/>
      <c r="B375" s="208"/>
      <c r="C375" s="208"/>
      <c r="D375" s="225"/>
      <c r="E375" s="208"/>
      <c r="F375" s="208"/>
      <c r="G375" s="208"/>
      <c r="H375" s="208"/>
      <c r="I375" s="208"/>
      <c r="J375" s="208"/>
      <c r="K375" s="208"/>
      <c r="L375" s="208"/>
      <c r="M375" s="208"/>
      <c r="N375" s="208"/>
      <c r="O375" s="208"/>
      <c r="P375" s="208"/>
      <c r="Q375" s="208"/>
      <c r="R375" s="208"/>
      <c r="S375" s="208"/>
      <c r="T375" s="208"/>
      <c r="U375" s="208"/>
      <c r="V375" s="208"/>
      <c r="W375" s="208"/>
      <c r="X375" s="208"/>
      <c r="Y375" s="208"/>
      <c r="Z375" s="208"/>
      <c r="AA375" s="208"/>
      <c r="AB375" s="208"/>
      <c r="AC375" s="208"/>
      <c r="AD375" s="208"/>
      <c r="AE375" s="208"/>
      <c r="AF375" s="208"/>
      <c r="AG375" s="208"/>
      <c r="AH375" s="208"/>
      <c r="AI375" s="208"/>
      <c r="AJ375" s="208"/>
      <c r="AK375" s="208"/>
      <c r="AL375" s="208"/>
      <c r="AM375" s="208"/>
      <c r="AN375" s="208"/>
      <c r="AO375" s="208"/>
      <c r="AP375" s="208"/>
      <c r="AQ375" s="208"/>
      <c r="AR375" s="208"/>
      <c r="AS375" s="208"/>
      <c r="AT375" s="208"/>
      <c r="AU375" s="208"/>
    </row>
    <row r="376">
      <c r="A376" s="208"/>
      <c r="B376" s="208"/>
      <c r="C376" s="208"/>
      <c r="D376" s="225"/>
      <c r="E376" s="208"/>
      <c r="F376" s="208"/>
      <c r="G376" s="208"/>
      <c r="H376" s="208"/>
      <c r="I376" s="208"/>
      <c r="J376" s="208"/>
      <c r="K376" s="208"/>
      <c r="L376" s="208"/>
      <c r="M376" s="208"/>
      <c r="N376" s="208"/>
      <c r="O376" s="208"/>
      <c r="P376" s="208"/>
      <c r="Q376" s="208"/>
      <c r="R376" s="208"/>
      <c r="S376" s="208"/>
      <c r="T376" s="208"/>
      <c r="U376" s="208"/>
      <c r="V376" s="208"/>
      <c r="W376" s="208"/>
      <c r="X376" s="208"/>
      <c r="Y376" s="208"/>
      <c r="Z376" s="208"/>
      <c r="AA376" s="208"/>
      <c r="AB376" s="208"/>
      <c r="AC376" s="208"/>
      <c r="AD376" s="208"/>
      <c r="AE376" s="208"/>
      <c r="AF376" s="208"/>
      <c r="AG376" s="208"/>
      <c r="AH376" s="208"/>
      <c r="AI376" s="208"/>
      <c r="AJ376" s="208"/>
      <c r="AK376" s="208"/>
      <c r="AL376" s="208"/>
      <c r="AM376" s="208"/>
      <c r="AN376" s="208"/>
      <c r="AO376" s="208"/>
      <c r="AP376" s="208"/>
      <c r="AQ376" s="208"/>
      <c r="AR376" s="208"/>
      <c r="AS376" s="208"/>
      <c r="AT376" s="208"/>
      <c r="AU376" s="208"/>
    </row>
    <row r="377">
      <c r="A377" s="208"/>
      <c r="B377" s="208"/>
      <c r="C377" s="208"/>
      <c r="D377" s="225"/>
      <c r="E377" s="208"/>
      <c r="F377" s="208"/>
      <c r="G377" s="208"/>
      <c r="H377" s="208"/>
      <c r="I377" s="208"/>
      <c r="J377" s="208"/>
      <c r="K377" s="208"/>
      <c r="L377" s="208"/>
      <c r="M377" s="208"/>
      <c r="N377" s="208"/>
      <c r="O377" s="208"/>
      <c r="P377" s="208"/>
      <c r="Q377" s="208"/>
      <c r="R377" s="208"/>
      <c r="S377" s="208"/>
      <c r="T377" s="208"/>
      <c r="U377" s="208"/>
      <c r="V377" s="208"/>
      <c r="W377" s="208"/>
      <c r="X377" s="208"/>
      <c r="Y377" s="208"/>
      <c r="Z377" s="208"/>
      <c r="AA377" s="208"/>
      <c r="AB377" s="208"/>
      <c r="AC377" s="208"/>
      <c r="AD377" s="208"/>
      <c r="AE377" s="208"/>
      <c r="AF377" s="208"/>
      <c r="AG377" s="208"/>
      <c r="AH377" s="208"/>
      <c r="AI377" s="208"/>
      <c r="AJ377" s="208"/>
      <c r="AK377" s="208"/>
      <c r="AL377" s="208"/>
      <c r="AM377" s="208"/>
      <c r="AN377" s="208"/>
      <c r="AO377" s="208"/>
      <c r="AP377" s="208"/>
      <c r="AQ377" s="208"/>
      <c r="AR377" s="208"/>
      <c r="AS377" s="208"/>
      <c r="AT377" s="208"/>
      <c r="AU377" s="208"/>
    </row>
    <row r="378">
      <c r="A378" s="208"/>
      <c r="B378" s="208"/>
      <c r="C378" s="208"/>
      <c r="D378" s="225"/>
      <c r="E378" s="208"/>
      <c r="F378" s="208"/>
      <c r="G378" s="208"/>
      <c r="H378" s="208"/>
      <c r="I378" s="208"/>
      <c r="J378" s="208"/>
      <c r="K378" s="208"/>
      <c r="L378" s="208"/>
      <c r="M378" s="208"/>
      <c r="N378" s="208"/>
      <c r="O378" s="208"/>
      <c r="P378" s="208"/>
      <c r="Q378" s="208"/>
      <c r="R378" s="208"/>
      <c r="S378" s="208"/>
      <c r="T378" s="208"/>
      <c r="U378" s="208"/>
      <c r="V378" s="208"/>
      <c r="W378" s="208"/>
      <c r="X378" s="208"/>
      <c r="Y378" s="208"/>
      <c r="Z378" s="208"/>
      <c r="AA378" s="208"/>
      <c r="AB378" s="208"/>
      <c r="AC378" s="208"/>
      <c r="AD378" s="208"/>
      <c r="AE378" s="208"/>
      <c r="AF378" s="208"/>
      <c r="AG378" s="208"/>
      <c r="AH378" s="208"/>
      <c r="AI378" s="208"/>
      <c r="AJ378" s="208"/>
      <c r="AK378" s="208"/>
      <c r="AL378" s="208"/>
      <c r="AM378" s="208"/>
      <c r="AN378" s="208"/>
      <c r="AO378" s="208"/>
      <c r="AP378" s="208"/>
      <c r="AQ378" s="208"/>
      <c r="AR378" s="208"/>
      <c r="AS378" s="208"/>
      <c r="AT378" s="208"/>
      <c r="AU378" s="208"/>
    </row>
    <row r="379">
      <c r="A379" s="208"/>
      <c r="B379" s="208"/>
      <c r="C379" s="208"/>
      <c r="D379" s="225"/>
      <c r="E379" s="208"/>
      <c r="F379" s="208"/>
      <c r="G379" s="208"/>
      <c r="H379" s="208"/>
      <c r="I379" s="208"/>
      <c r="J379" s="208"/>
      <c r="K379" s="208"/>
      <c r="L379" s="208"/>
      <c r="M379" s="208"/>
      <c r="N379" s="208"/>
      <c r="O379" s="208"/>
      <c r="P379" s="208"/>
      <c r="Q379" s="208"/>
      <c r="R379" s="208"/>
      <c r="S379" s="208"/>
      <c r="T379" s="208"/>
      <c r="U379" s="208"/>
      <c r="V379" s="208"/>
      <c r="W379" s="208"/>
      <c r="X379" s="208"/>
      <c r="Y379" s="208"/>
      <c r="Z379" s="208"/>
      <c r="AA379" s="208"/>
      <c r="AB379" s="208"/>
      <c r="AC379" s="208"/>
      <c r="AD379" s="208"/>
      <c r="AE379" s="208"/>
      <c r="AF379" s="208"/>
      <c r="AG379" s="208"/>
      <c r="AH379" s="208"/>
      <c r="AI379" s="208"/>
      <c r="AJ379" s="208"/>
      <c r="AK379" s="208"/>
      <c r="AL379" s="208"/>
      <c r="AM379" s="208"/>
      <c r="AN379" s="208"/>
      <c r="AO379" s="208"/>
      <c r="AP379" s="208"/>
      <c r="AQ379" s="208"/>
      <c r="AR379" s="208"/>
      <c r="AS379" s="208"/>
      <c r="AT379" s="208"/>
      <c r="AU379" s="208"/>
    </row>
    <row r="380">
      <c r="A380" s="208"/>
      <c r="B380" s="208"/>
      <c r="C380" s="208"/>
      <c r="D380" s="225"/>
      <c r="E380" s="208"/>
      <c r="F380" s="208"/>
      <c r="G380" s="208"/>
      <c r="H380" s="208"/>
      <c r="I380" s="208"/>
      <c r="J380" s="208"/>
      <c r="K380" s="208"/>
      <c r="L380" s="208"/>
      <c r="M380" s="208"/>
      <c r="N380" s="208"/>
      <c r="O380" s="208"/>
      <c r="P380" s="208"/>
      <c r="Q380" s="208"/>
      <c r="R380" s="208"/>
      <c r="S380" s="208"/>
      <c r="T380" s="208"/>
      <c r="U380" s="208"/>
      <c r="V380" s="208"/>
      <c r="W380" s="208"/>
      <c r="X380" s="208"/>
      <c r="Y380" s="208"/>
      <c r="Z380" s="208"/>
      <c r="AA380" s="208"/>
      <c r="AB380" s="208"/>
      <c r="AC380" s="208"/>
      <c r="AD380" s="208"/>
      <c r="AE380" s="208"/>
      <c r="AF380" s="208"/>
      <c r="AG380" s="208"/>
      <c r="AH380" s="208"/>
      <c r="AI380" s="208"/>
      <c r="AJ380" s="208"/>
      <c r="AK380" s="208"/>
      <c r="AL380" s="208"/>
      <c r="AM380" s="208"/>
      <c r="AN380" s="208"/>
      <c r="AO380" s="208"/>
      <c r="AP380" s="208"/>
      <c r="AQ380" s="208"/>
      <c r="AR380" s="208"/>
      <c r="AS380" s="208"/>
      <c r="AT380" s="208"/>
      <c r="AU380" s="208"/>
    </row>
    <row r="381">
      <c r="A381" s="208"/>
      <c r="B381" s="208"/>
      <c r="C381" s="208"/>
      <c r="D381" s="225"/>
      <c r="E381" s="208"/>
      <c r="F381" s="208"/>
      <c r="G381" s="208"/>
      <c r="H381" s="208"/>
      <c r="I381" s="208"/>
      <c r="J381" s="208"/>
      <c r="K381" s="208"/>
      <c r="L381" s="208"/>
      <c r="M381" s="208"/>
      <c r="N381" s="208"/>
      <c r="O381" s="208"/>
      <c r="P381" s="208"/>
      <c r="Q381" s="208"/>
      <c r="R381" s="208"/>
      <c r="S381" s="208"/>
      <c r="T381" s="208"/>
      <c r="U381" s="208"/>
      <c r="V381" s="208"/>
      <c r="W381" s="208"/>
      <c r="X381" s="208"/>
      <c r="Y381" s="208"/>
      <c r="Z381" s="208"/>
      <c r="AA381" s="208"/>
      <c r="AB381" s="208"/>
      <c r="AC381" s="208"/>
      <c r="AD381" s="208"/>
      <c r="AE381" s="208"/>
      <c r="AF381" s="208"/>
      <c r="AG381" s="208"/>
      <c r="AH381" s="208"/>
      <c r="AI381" s="208"/>
      <c r="AJ381" s="208"/>
      <c r="AK381" s="208"/>
      <c r="AL381" s="208"/>
      <c r="AM381" s="208"/>
      <c r="AN381" s="208"/>
      <c r="AO381" s="208"/>
      <c r="AP381" s="208"/>
      <c r="AQ381" s="208"/>
      <c r="AR381" s="208"/>
      <c r="AS381" s="208"/>
      <c r="AT381" s="208"/>
      <c r="AU381" s="208"/>
    </row>
    <row r="382">
      <c r="A382" s="208"/>
      <c r="B382" s="208"/>
      <c r="C382" s="208"/>
      <c r="D382" s="225"/>
      <c r="E382" s="208"/>
      <c r="F382" s="208"/>
      <c r="G382" s="208"/>
      <c r="H382" s="208"/>
      <c r="I382" s="208"/>
      <c r="J382" s="208"/>
      <c r="K382" s="208"/>
      <c r="L382" s="208"/>
      <c r="M382" s="208"/>
      <c r="N382" s="208"/>
      <c r="O382" s="208"/>
      <c r="P382" s="208"/>
      <c r="Q382" s="208"/>
      <c r="R382" s="208"/>
      <c r="S382" s="208"/>
      <c r="T382" s="208"/>
      <c r="U382" s="208"/>
      <c r="V382" s="208"/>
      <c r="W382" s="208"/>
      <c r="X382" s="208"/>
      <c r="Y382" s="208"/>
      <c r="Z382" s="208"/>
      <c r="AA382" s="208"/>
      <c r="AB382" s="208"/>
      <c r="AC382" s="208"/>
      <c r="AD382" s="208"/>
      <c r="AE382" s="208"/>
      <c r="AF382" s="208"/>
      <c r="AG382" s="208"/>
      <c r="AH382" s="208"/>
      <c r="AI382" s="208"/>
      <c r="AJ382" s="208"/>
      <c r="AK382" s="208"/>
      <c r="AL382" s="208"/>
      <c r="AM382" s="208"/>
      <c r="AN382" s="208"/>
      <c r="AO382" s="208"/>
      <c r="AP382" s="208"/>
      <c r="AQ382" s="208"/>
      <c r="AR382" s="208"/>
      <c r="AS382" s="208"/>
      <c r="AT382" s="208"/>
      <c r="AU382" s="208"/>
    </row>
    <row r="383">
      <c r="A383" s="208"/>
      <c r="B383" s="208"/>
      <c r="C383" s="208"/>
      <c r="D383" s="225"/>
      <c r="E383" s="208"/>
      <c r="F383" s="208"/>
      <c r="G383" s="208"/>
      <c r="H383" s="208"/>
      <c r="I383" s="208"/>
      <c r="J383" s="208"/>
      <c r="K383" s="208"/>
      <c r="L383" s="208"/>
      <c r="M383" s="208"/>
      <c r="N383" s="208"/>
      <c r="O383" s="208"/>
      <c r="P383" s="208"/>
      <c r="Q383" s="208"/>
      <c r="R383" s="208"/>
      <c r="S383" s="208"/>
      <c r="T383" s="208"/>
      <c r="U383" s="208"/>
      <c r="V383" s="208"/>
      <c r="W383" s="208"/>
      <c r="X383" s="208"/>
      <c r="Y383" s="208"/>
      <c r="Z383" s="208"/>
      <c r="AA383" s="208"/>
      <c r="AB383" s="208"/>
      <c r="AC383" s="208"/>
      <c r="AD383" s="208"/>
      <c r="AE383" s="208"/>
      <c r="AF383" s="208"/>
      <c r="AG383" s="208"/>
      <c r="AH383" s="208"/>
      <c r="AI383" s="208"/>
      <c r="AJ383" s="208"/>
      <c r="AK383" s="208"/>
      <c r="AL383" s="208"/>
      <c r="AM383" s="208"/>
      <c r="AN383" s="208"/>
      <c r="AO383" s="208"/>
      <c r="AP383" s="208"/>
      <c r="AQ383" s="208"/>
      <c r="AR383" s="208"/>
      <c r="AS383" s="208"/>
      <c r="AT383" s="208"/>
      <c r="AU383" s="208"/>
    </row>
    <row r="384">
      <c r="A384" s="208"/>
      <c r="B384" s="208"/>
      <c r="C384" s="208"/>
      <c r="D384" s="225"/>
      <c r="E384" s="208"/>
      <c r="F384" s="208"/>
      <c r="G384" s="208"/>
      <c r="H384" s="208"/>
      <c r="I384" s="208"/>
      <c r="J384" s="208"/>
      <c r="K384" s="208"/>
      <c r="L384" s="208"/>
      <c r="M384" s="208"/>
      <c r="N384" s="208"/>
      <c r="O384" s="208"/>
      <c r="P384" s="208"/>
      <c r="Q384" s="208"/>
      <c r="R384" s="208"/>
      <c r="S384" s="208"/>
      <c r="T384" s="208"/>
      <c r="U384" s="208"/>
      <c r="V384" s="208"/>
      <c r="W384" s="208"/>
      <c r="X384" s="208"/>
      <c r="Y384" s="208"/>
      <c r="Z384" s="208"/>
      <c r="AA384" s="208"/>
      <c r="AB384" s="208"/>
      <c r="AC384" s="208"/>
      <c r="AD384" s="208"/>
      <c r="AE384" s="208"/>
      <c r="AF384" s="208"/>
      <c r="AG384" s="208"/>
      <c r="AH384" s="208"/>
      <c r="AI384" s="208"/>
      <c r="AJ384" s="208"/>
      <c r="AK384" s="208"/>
      <c r="AL384" s="208"/>
      <c r="AM384" s="208"/>
      <c r="AN384" s="208"/>
      <c r="AO384" s="208"/>
      <c r="AP384" s="208"/>
      <c r="AQ384" s="208"/>
      <c r="AR384" s="208"/>
      <c r="AS384" s="208"/>
      <c r="AT384" s="208"/>
      <c r="AU384" s="208"/>
    </row>
    <row r="385">
      <c r="A385" s="208"/>
      <c r="B385" s="208"/>
      <c r="C385" s="208"/>
      <c r="D385" s="225"/>
      <c r="E385" s="208"/>
      <c r="F385" s="208"/>
      <c r="G385" s="208"/>
      <c r="H385" s="208"/>
      <c r="I385" s="208"/>
      <c r="J385" s="208"/>
      <c r="K385" s="208"/>
      <c r="L385" s="208"/>
      <c r="M385" s="208"/>
      <c r="N385" s="208"/>
      <c r="O385" s="208"/>
      <c r="P385" s="208"/>
      <c r="Q385" s="208"/>
      <c r="R385" s="208"/>
      <c r="S385" s="208"/>
      <c r="T385" s="208"/>
      <c r="U385" s="208"/>
      <c r="V385" s="208"/>
      <c r="W385" s="208"/>
      <c r="X385" s="208"/>
      <c r="Y385" s="208"/>
      <c r="Z385" s="208"/>
      <c r="AA385" s="208"/>
      <c r="AB385" s="208"/>
      <c r="AC385" s="208"/>
      <c r="AD385" s="208"/>
      <c r="AE385" s="208"/>
      <c r="AF385" s="208"/>
      <c r="AG385" s="208"/>
      <c r="AH385" s="208"/>
      <c r="AI385" s="208"/>
      <c r="AJ385" s="208"/>
      <c r="AK385" s="208"/>
      <c r="AL385" s="208"/>
      <c r="AM385" s="208"/>
      <c r="AN385" s="208"/>
      <c r="AO385" s="208"/>
      <c r="AP385" s="208"/>
      <c r="AQ385" s="208"/>
      <c r="AR385" s="208"/>
      <c r="AS385" s="208"/>
      <c r="AT385" s="208"/>
      <c r="AU385" s="208"/>
    </row>
    <row r="386">
      <c r="A386" s="208"/>
      <c r="B386" s="208"/>
      <c r="C386" s="208"/>
      <c r="D386" s="225"/>
      <c r="E386" s="208"/>
      <c r="F386" s="208"/>
      <c r="G386" s="208"/>
      <c r="H386" s="208"/>
      <c r="I386" s="208"/>
      <c r="J386" s="208"/>
      <c r="K386" s="208"/>
      <c r="L386" s="208"/>
      <c r="M386" s="208"/>
      <c r="N386" s="208"/>
      <c r="O386" s="208"/>
      <c r="P386" s="208"/>
      <c r="Q386" s="208"/>
      <c r="R386" s="208"/>
      <c r="S386" s="208"/>
      <c r="T386" s="208"/>
      <c r="U386" s="208"/>
      <c r="V386" s="208"/>
      <c r="W386" s="208"/>
      <c r="X386" s="208"/>
      <c r="Y386" s="208"/>
      <c r="Z386" s="208"/>
      <c r="AA386" s="208"/>
      <c r="AB386" s="208"/>
      <c r="AC386" s="208"/>
      <c r="AD386" s="208"/>
      <c r="AE386" s="208"/>
      <c r="AF386" s="208"/>
      <c r="AG386" s="208"/>
      <c r="AH386" s="208"/>
      <c r="AI386" s="208"/>
      <c r="AJ386" s="208"/>
      <c r="AK386" s="208"/>
      <c r="AL386" s="208"/>
      <c r="AM386" s="208"/>
      <c r="AN386" s="208"/>
      <c r="AO386" s="208"/>
      <c r="AP386" s="208"/>
      <c r="AQ386" s="208"/>
      <c r="AR386" s="208"/>
      <c r="AS386" s="208"/>
      <c r="AT386" s="208"/>
      <c r="AU386" s="208"/>
    </row>
    <row r="387">
      <c r="A387" s="208"/>
      <c r="B387" s="208"/>
      <c r="C387" s="208"/>
      <c r="D387" s="225"/>
      <c r="E387" s="208"/>
      <c r="F387" s="208"/>
      <c r="G387" s="208"/>
      <c r="H387" s="208"/>
      <c r="I387" s="208"/>
      <c r="J387" s="208"/>
      <c r="K387" s="208"/>
      <c r="L387" s="208"/>
      <c r="M387" s="208"/>
      <c r="N387" s="208"/>
      <c r="O387" s="208"/>
      <c r="P387" s="208"/>
      <c r="Q387" s="208"/>
      <c r="R387" s="208"/>
      <c r="S387" s="208"/>
      <c r="T387" s="208"/>
      <c r="U387" s="208"/>
      <c r="V387" s="208"/>
      <c r="W387" s="208"/>
      <c r="X387" s="208"/>
      <c r="Y387" s="208"/>
      <c r="Z387" s="208"/>
      <c r="AA387" s="208"/>
      <c r="AB387" s="208"/>
      <c r="AC387" s="208"/>
      <c r="AD387" s="208"/>
      <c r="AE387" s="208"/>
      <c r="AF387" s="208"/>
      <c r="AG387" s="208"/>
      <c r="AH387" s="208"/>
      <c r="AI387" s="208"/>
      <c r="AJ387" s="208"/>
      <c r="AK387" s="208"/>
      <c r="AL387" s="208"/>
      <c r="AM387" s="208"/>
      <c r="AN387" s="208"/>
      <c r="AO387" s="208"/>
      <c r="AP387" s="208"/>
      <c r="AQ387" s="208"/>
      <c r="AR387" s="208"/>
      <c r="AS387" s="208"/>
      <c r="AT387" s="208"/>
      <c r="AU387" s="208"/>
    </row>
    <row r="388">
      <c r="A388" s="208"/>
      <c r="B388" s="208"/>
      <c r="C388" s="208"/>
      <c r="D388" s="225"/>
      <c r="E388" s="208"/>
      <c r="F388" s="208"/>
      <c r="G388" s="208"/>
      <c r="H388" s="208"/>
      <c r="I388" s="208"/>
      <c r="J388" s="208"/>
      <c r="K388" s="208"/>
      <c r="L388" s="208"/>
      <c r="M388" s="208"/>
      <c r="N388" s="208"/>
      <c r="O388" s="208"/>
      <c r="P388" s="208"/>
      <c r="Q388" s="208"/>
      <c r="R388" s="208"/>
      <c r="S388" s="208"/>
      <c r="T388" s="208"/>
      <c r="U388" s="208"/>
      <c r="V388" s="208"/>
      <c r="W388" s="208"/>
      <c r="X388" s="208"/>
      <c r="Y388" s="208"/>
      <c r="Z388" s="208"/>
      <c r="AA388" s="208"/>
      <c r="AB388" s="208"/>
      <c r="AC388" s="208"/>
      <c r="AD388" s="208"/>
      <c r="AE388" s="208"/>
      <c r="AF388" s="208"/>
      <c r="AG388" s="208"/>
      <c r="AH388" s="208"/>
      <c r="AI388" s="208"/>
      <c r="AJ388" s="208"/>
      <c r="AK388" s="208"/>
      <c r="AL388" s="208"/>
      <c r="AM388" s="208"/>
      <c r="AN388" s="208"/>
      <c r="AO388" s="208"/>
      <c r="AP388" s="208"/>
      <c r="AQ388" s="208"/>
      <c r="AR388" s="208"/>
      <c r="AS388" s="208"/>
      <c r="AT388" s="208"/>
      <c r="AU388" s="208"/>
    </row>
    <row r="389">
      <c r="A389" s="208"/>
      <c r="B389" s="208"/>
      <c r="C389" s="208"/>
      <c r="D389" s="225"/>
      <c r="E389" s="208"/>
      <c r="F389" s="208"/>
      <c r="G389" s="208"/>
      <c r="H389" s="208"/>
      <c r="I389" s="208"/>
      <c r="J389" s="208"/>
      <c r="K389" s="208"/>
      <c r="L389" s="208"/>
      <c r="M389" s="208"/>
      <c r="N389" s="208"/>
      <c r="O389" s="208"/>
      <c r="P389" s="208"/>
      <c r="Q389" s="208"/>
      <c r="R389" s="208"/>
      <c r="S389" s="208"/>
      <c r="T389" s="208"/>
      <c r="U389" s="208"/>
      <c r="V389" s="208"/>
      <c r="W389" s="208"/>
      <c r="X389" s="208"/>
      <c r="Y389" s="208"/>
      <c r="Z389" s="208"/>
      <c r="AA389" s="208"/>
      <c r="AB389" s="208"/>
      <c r="AC389" s="208"/>
      <c r="AD389" s="208"/>
      <c r="AE389" s="208"/>
      <c r="AF389" s="208"/>
      <c r="AG389" s="208"/>
      <c r="AH389" s="208"/>
      <c r="AI389" s="208"/>
      <c r="AJ389" s="208"/>
      <c r="AK389" s="208"/>
      <c r="AL389" s="208"/>
      <c r="AM389" s="208"/>
      <c r="AN389" s="208"/>
      <c r="AO389" s="208"/>
      <c r="AP389" s="208"/>
      <c r="AQ389" s="208"/>
      <c r="AR389" s="208"/>
      <c r="AS389" s="208"/>
      <c r="AT389" s="208"/>
      <c r="AU389" s="208"/>
    </row>
    <row r="390">
      <c r="A390" s="208"/>
      <c r="B390" s="208"/>
      <c r="C390" s="208"/>
      <c r="D390" s="225"/>
      <c r="E390" s="208"/>
      <c r="F390" s="208"/>
      <c r="G390" s="208"/>
      <c r="H390" s="208"/>
      <c r="I390" s="208"/>
      <c r="J390" s="208"/>
      <c r="K390" s="208"/>
      <c r="L390" s="208"/>
      <c r="M390" s="208"/>
      <c r="N390" s="208"/>
      <c r="O390" s="208"/>
      <c r="P390" s="208"/>
      <c r="Q390" s="208"/>
      <c r="R390" s="208"/>
      <c r="S390" s="208"/>
      <c r="T390" s="208"/>
      <c r="U390" s="208"/>
      <c r="V390" s="208"/>
      <c r="W390" s="208"/>
      <c r="X390" s="208"/>
      <c r="Y390" s="208"/>
      <c r="Z390" s="208"/>
      <c r="AA390" s="208"/>
      <c r="AB390" s="208"/>
      <c r="AC390" s="208"/>
      <c r="AD390" s="208"/>
      <c r="AE390" s="208"/>
      <c r="AF390" s="208"/>
      <c r="AG390" s="208"/>
      <c r="AH390" s="208"/>
      <c r="AI390" s="208"/>
      <c r="AJ390" s="208"/>
      <c r="AK390" s="208"/>
      <c r="AL390" s="208"/>
      <c r="AM390" s="208"/>
      <c r="AN390" s="208"/>
      <c r="AO390" s="208"/>
      <c r="AP390" s="208"/>
      <c r="AQ390" s="208"/>
      <c r="AR390" s="208"/>
      <c r="AS390" s="208"/>
      <c r="AT390" s="208"/>
      <c r="AU390" s="208"/>
    </row>
    <row r="391">
      <c r="A391" s="208"/>
      <c r="B391" s="208"/>
      <c r="C391" s="208"/>
      <c r="D391" s="225"/>
      <c r="E391" s="208"/>
      <c r="F391" s="208"/>
      <c r="G391" s="208"/>
      <c r="H391" s="208"/>
      <c r="I391" s="208"/>
      <c r="J391" s="208"/>
      <c r="K391" s="208"/>
      <c r="L391" s="208"/>
      <c r="M391" s="208"/>
      <c r="N391" s="208"/>
      <c r="O391" s="208"/>
      <c r="P391" s="208"/>
      <c r="Q391" s="208"/>
      <c r="R391" s="208"/>
      <c r="S391" s="208"/>
      <c r="T391" s="208"/>
      <c r="U391" s="208"/>
      <c r="V391" s="208"/>
      <c r="W391" s="208"/>
      <c r="X391" s="208"/>
      <c r="Y391" s="208"/>
      <c r="Z391" s="208"/>
      <c r="AA391" s="208"/>
      <c r="AB391" s="208"/>
      <c r="AC391" s="208"/>
      <c r="AD391" s="208"/>
      <c r="AE391" s="208"/>
      <c r="AF391" s="208"/>
      <c r="AG391" s="208"/>
      <c r="AH391" s="208"/>
      <c r="AI391" s="208"/>
      <c r="AJ391" s="208"/>
      <c r="AK391" s="208"/>
      <c r="AL391" s="208"/>
      <c r="AM391" s="208"/>
      <c r="AN391" s="208"/>
      <c r="AO391" s="208"/>
      <c r="AP391" s="208"/>
      <c r="AQ391" s="208"/>
      <c r="AR391" s="208"/>
      <c r="AS391" s="208"/>
      <c r="AT391" s="208"/>
      <c r="AU391" s="208"/>
    </row>
    <row r="392">
      <c r="A392" s="208"/>
      <c r="B392" s="208"/>
      <c r="C392" s="208"/>
      <c r="D392" s="225"/>
      <c r="E392" s="208"/>
      <c r="F392" s="208"/>
      <c r="G392" s="208"/>
      <c r="H392" s="208"/>
      <c r="I392" s="208"/>
      <c r="J392" s="208"/>
      <c r="K392" s="208"/>
      <c r="L392" s="208"/>
      <c r="M392" s="208"/>
      <c r="N392" s="208"/>
      <c r="O392" s="208"/>
      <c r="P392" s="208"/>
      <c r="Q392" s="208"/>
      <c r="R392" s="208"/>
      <c r="S392" s="208"/>
      <c r="T392" s="208"/>
      <c r="U392" s="208"/>
      <c r="V392" s="208"/>
      <c r="W392" s="208"/>
      <c r="X392" s="208"/>
      <c r="Y392" s="208"/>
      <c r="Z392" s="208"/>
      <c r="AA392" s="208"/>
      <c r="AB392" s="208"/>
      <c r="AC392" s="208"/>
      <c r="AD392" s="208"/>
      <c r="AE392" s="208"/>
      <c r="AF392" s="208"/>
      <c r="AG392" s="208"/>
      <c r="AH392" s="208"/>
      <c r="AI392" s="208"/>
      <c r="AJ392" s="208"/>
      <c r="AK392" s="208"/>
      <c r="AL392" s="208"/>
      <c r="AM392" s="208"/>
      <c r="AN392" s="208"/>
      <c r="AO392" s="208"/>
      <c r="AP392" s="208"/>
      <c r="AQ392" s="208"/>
      <c r="AR392" s="208"/>
      <c r="AS392" s="208"/>
      <c r="AT392" s="208"/>
      <c r="AU392" s="208"/>
    </row>
    <row r="393">
      <c r="A393" s="208"/>
      <c r="B393" s="208"/>
      <c r="C393" s="208"/>
      <c r="D393" s="225"/>
      <c r="E393" s="208"/>
      <c r="F393" s="208"/>
      <c r="G393" s="208"/>
      <c r="H393" s="208"/>
      <c r="I393" s="208"/>
      <c r="J393" s="208"/>
      <c r="K393" s="208"/>
      <c r="L393" s="208"/>
      <c r="M393" s="208"/>
      <c r="N393" s="208"/>
      <c r="O393" s="208"/>
      <c r="P393" s="208"/>
      <c r="Q393" s="208"/>
      <c r="R393" s="208"/>
      <c r="S393" s="208"/>
      <c r="T393" s="208"/>
      <c r="U393" s="208"/>
      <c r="V393" s="208"/>
      <c r="W393" s="208"/>
      <c r="X393" s="208"/>
      <c r="Y393" s="208"/>
      <c r="Z393" s="208"/>
      <c r="AA393" s="208"/>
      <c r="AB393" s="208"/>
      <c r="AC393" s="208"/>
      <c r="AD393" s="208"/>
      <c r="AE393" s="208"/>
      <c r="AF393" s="208"/>
      <c r="AG393" s="208"/>
      <c r="AH393" s="208"/>
      <c r="AI393" s="208"/>
      <c r="AJ393" s="208"/>
      <c r="AK393" s="208"/>
      <c r="AL393" s="208"/>
      <c r="AM393" s="208"/>
      <c r="AN393" s="208"/>
      <c r="AO393" s="208"/>
      <c r="AP393" s="208"/>
      <c r="AQ393" s="208"/>
      <c r="AR393" s="208"/>
      <c r="AS393" s="208"/>
      <c r="AT393" s="208"/>
      <c r="AU393" s="208"/>
    </row>
    <row r="394">
      <c r="A394" s="208"/>
      <c r="B394" s="208"/>
      <c r="C394" s="208"/>
      <c r="D394" s="225"/>
      <c r="E394" s="208"/>
      <c r="F394" s="208"/>
      <c r="G394" s="208"/>
      <c r="H394" s="208"/>
      <c r="I394" s="208"/>
      <c r="J394" s="208"/>
      <c r="K394" s="208"/>
      <c r="L394" s="208"/>
      <c r="M394" s="208"/>
      <c r="N394" s="208"/>
      <c r="O394" s="208"/>
      <c r="P394" s="208"/>
      <c r="Q394" s="208"/>
      <c r="R394" s="208"/>
      <c r="S394" s="208"/>
      <c r="T394" s="208"/>
      <c r="U394" s="208"/>
      <c r="V394" s="208"/>
      <c r="W394" s="208"/>
      <c r="X394" s="208"/>
      <c r="Y394" s="208"/>
      <c r="Z394" s="208"/>
      <c r="AA394" s="208"/>
      <c r="AB394" s="208"/>
      <c r="AC394" s="208"/>
      <c r="AD394" s="208"/>
      <c r="AE394" s="208"/>
      <c r="AF394" s="208"/>
      <c r="AG394" s="208"/>
      <c r="AH394" s="208"/>
      <c r="AI394" s="208"/>
      <c r="AJ394" s="208"/>
      <c r="AK394" s="208"/>
      <c r="AL394" s="208"/>
      <c r="AM394" s="208"/>
      <c r="AN394" s="208"/>
      <c r="AO394" s="208"/>
      <c r="AP394" s="208"/>
      <c r="AQ394" s="208"/>
      <c r="AR394" s="208"/>
      <c r="AS394" s="208"/>
      <c r="AT394" s="208"/>
      <c r="AU394" s="208"/>
    </row>
    <row r="395">
      <c r="A395" s="208"/>
      <c r="B395" s="208"/>
      <c r="C395" s="208"/>
      <c r="D395" s="225"/>
      <c r="E395" s="208"/>
      <c r="F395" s="208"/>
      <c r="G395" s="208"/>
      <c r="H395" s="208"/>
      <c r="I395" s="208"/>
      <c r="J395" s="208"/>
      <c r="K395" s="208"/>
      <c r="L395" s="208"/>
      <c r="M395" s="208"/>
      <c r="N395" s="208"/>
      <c r="O395" s="208"/>
      <c r="P395" s="208"/>
      <c r="Q395" s="208"/>
      <c r="R395" s="208"/>
      <c r="S395" s="208"/>
      <c r="T395" s="208"/>
      <c r="U395" s="208"/>
      <c r="V395" s="208"/>
      <c r="W395" s="208"/>
      <c r="X395" s="208"/>
      <c r="Y395" s="208"/>
      <c r="Z395" s="208"/>
      <c r="AA395" s="208"/>
      <c r="AB395" s="208"/>
      <c r="AC395" s="208"/>
      <c r="AD395" s="208"/>
      <c r="AE395" s="208"/>
      <c r="AF395" s="208"/>
      <c r="AG395" s="208"/>
      <c r="AH395" s="208"/>
      <c r="AI395" s="208"/>
      <c r="AJ395" s="208"/>
      <c r="AK395" s="208"/>
      <c r="AL395" s="208"/>
      <c r="AM395" s="208"/>
      <c r="AN395" s="208"/>
      <c r="AO395" s="208"/>
      <c r="AP395" s="208"/>
      <c r="AQ395" s="208"/>
      <c r="AR395" s="208"/>
      <c r="AS395" s="208"/>
      <c r="AT395" s="208"/>
      <c r="AU395" s="208"/>
    </row>
    <row r="396">
      <c r="A396" s="208"/>
      <c r="B396" s="208"/>
      <c r="C396" s="208"/>
      <c r="D396" s="225"/>
      <c r="E396" s="208"/>
      <c r="F396" s="208"/>
      <c r="G396" s="208"/>
      <c r="H396" s="208"/>
      <c r="I396" s="208"/>
      <c r="J396" s="208"/>
      <c r="K396" s="208"/>
      <c r="L396" s="208"/>
      <c r="M396" s="208"/>
      <c r="N396" s="208"/>
      <c r="O396" s="208"/>
      <c r="P396" s="208"/>
      <c r="Q396" s="208"/>
      <c r="R396" s="208"/>
      <c r="S396" s="208"/>
      <c r="T396" s="208"/>
      <c r="U396" s="208"/>
      <c r="V396" s="208"/>
      <c r="W396" s="208"/>
      <c r="X396" s="208"/>
      <c r="Y396" s="208"/>
      <c r="Z396" s="208"/>
      <c r="AA396" s="208"/>
      <c r="AB396" s="208"/>
      <c r="AC396" s="208"/>
      <c r="AD396" s="208"/>
      <c r="AE396" s="208"/>
      <c r="AF396" s="208"/>
      <c r="AG396" s="208"/>
      <c r="AH396" s="208"/>
      <c r="AI396" s="208"/>
      <c r="AJ396" s="208"/>
      <c r="AK396" s="208"/>
      <c r="AL396" s="208"/>
      <c r="AM396" s="208"/>
      <c r="AN396" s="208"/>
      <c r="AO396" s="208"/>
      <c r="AP396" s="208"/>
      <c r="AQ396" s="208"/>
      <c r="AR396" s="208"/>
      <c r="AS396" s="208"/>
      <c r="AT396" s="208"/>
      <c r="AU396" s="208"/>
    </row>
    <row r="397">
      <c r="A397" s="208"/>
      <c r="B397" s="208"/>
      <c r="C397" s="208"/>
      <c r="D397" s="225"/>
      <c r="E397" s="208"/>
      <c r="F397" s="208"/>
      <c r="G397" s="208"/>
      <c r="H397" s="208"/>
      <c r="I397" s="208"/>
      <c r="J397" s="208"/>
      <c r="K397" s="208"/>
      <c r="L397" s="208"/>
      <c r="M397" s="208"/>
      <c r="N397" s="208"/>
      <c r="O397" s="208"/>
      <c r="P397" s="208"/>
      <c r="Q397" s="208"/>
      <c r="R397" s="208"/>
      <c r="S397" s="208"/>
      <c r="T397" s="208"/>
      <c r="U397" s="208"/>
      <c r="V397" s="208"/>
      <c r="W397" s="208"/>
      <c r="X397" s="208"/>
      <c r="Y397" s="208"/>
      <c r="Z397" s="208"/>
      <c r="AA397" s="208"/>
      <c r="AB397" s="208"/>
      <c r="AC397" s="208"/>
      <c r="AD397" s="208"/>
      <c r="AE397" s="208"/>
      <c r="AF397" s="208"/>
      <c r="AG397" s="208"/>
      <c r="AH397" s="208"/>
      <c r="AI397" s="208"/>
      <c r="AJ397" s="208"/>
      <c r="AK397" s="208"/>
      <c r="AL397" s="208"/>
      <c r="AM397" s="208"/>
      <c r="AN397" s="208"/>
      <c r="AO397" s="208"/>
      <c r="AP397" s="208"/>
      <c r="AQ397" s="208"/>
      <c r="AR397" s="208"/>
      <c r="AS397" s="208"/>
      <c r="AT397" s="208"/>
      <c r="AU397" s="208"/>
    </row>
    <row r="398">
      <c r="A398" s="208"/>
      <c r="B398" s="208"/>
      <c r="C398" s="208"/>
      <c r="D398" s="225"/>
      <c r="E398" s="208"/>
      <c r="F398" s="208"/>
      <c r="G398" s="208"/>
      <c r="H398" s="208"/>
      <c r="I398" s="208"/>
      <c r="J398" s="208"/>
      <c r="K398" s="208"/>
      <c r="L398" s="208"/>
      <c r="M398" s="208"/>
      <c r="N398" s="208"/>
      <c r="O398" s="208"/>
      <c r="P398" s="208"/>
      <c r="Q398" s="208"/>
      <c r="R398" s="208"/>
      <c r="S398" s="208"/>
      <c r="T398" s="208"/>
      <c r="U398" s="208"/>
      <c r="V398" s="208"/>
      <c r="W398" s="208"/>
      <c r="X398" s="208"/>
      <c r="Y398" s="208"/>
      <c r="Z398" s="208"/>
      <c r="AA398" s="208"/>
      <c r="AB398" s="208"/>
      <c r="AC398" s="208"/>
      <c r="AD398" s="208"/>
      <c r="AE398" s="208"/>
      <c r="AF398" s="208"/>
      <c r="AG398" s="208"/>
      <c r="AH398" s="208"/>
      <c r="AI398" s="208"/>
      <c r="AJ398" s="208"/>
      <c r="AK398" s="208"/>
      <c r="AL398" s="208"/>
      <c r="AM398" s="208"/>
      <c r="AN398" s="208"/>
      <c r="AO398" s="208"/>
      <c r="AP398" s="208"/>
      <c r="AQ398" s="208"/>
      <c r="AR398" s="208"/>
      <c r="AS398" s="208"/>
      <c r="AT398" s="208"/>
      <c r="AU398" s="208"/>
    </row>
    <row r="399">
      <c r="A399" s="208"/>
      <c r="B399" s="208"/>
      <c r="C399" s="208"/>
      <c r="D399" s="225"/>
      <c r="E399" s="208"/>
      <c r="F399" s="208"/>
      <c r="G399" s="208"/>
      <c r="H399" s="208"/>
      <c r="I399" s="208"/>
      <c r="J399" s="208"/>
      <c r="K399" s="208"/>
      <c r="L399" s="208"/>
      <c r="M399" s="208"/>
      <c r="N399" s="208"/>
      <c r="O399" s="208"/>
      <c r="P399" s="208"/>
      <c r="Q399" s="208"/>
      <c r="R399" s="208"/>
      <c r="S399" s="208"/>
      <c r="T399" s="208"/>
      <c r="U399" s="208"/>
      <c r="V399" s="208"/>
      <c r="W399" s="208"/>
      <c r="X399" s="208"/>
      <c r="Y399" s="208"/>
      <c r="Z399" s="208"/>
      <c r="AA399" s="208"/>
      <c r="AB399" s="208"/>
      <c r="AC399" s="208"/>
      <c r="AD399" s="208"/>
      <c r="AE399" s="208"/>
      <c r="AF399" s="208"/>
      <c r="AG399" s="208"/>
      <c r="AH399" s="208"/>
      <c r="AI399" s="208"/>
      <c r="AJ399" s="208"/>
      <c r="AK399" s="208"/>
      <c r="AL399" s="208"/>
      <c r="AM399" s="208"/>
      <c r="AN399" s="208"/>
      <c r="AO399" s="208"/>
      <c r="AP399" s="208"/>
      <c r="AQ399" s="208"/>
      <c r="AR399" s="208"/>
      <c r="AS399" s="208"/>
      <c r="AT399" s="208"/>
      <c r="AU399" s="208"/>
    </row>
    <row r="400">
      <c r="A400" s="208"/>
      <c r="B400" s="208"/>
      <c r="C400" s="208"/>
      <c r="D400" s="225"/>
      <c r="E400" s="208"/>
      <c r="F400" s="208"/>
      <c r="G400" s="208"/>
      <c r="H400" s="208"/>
      <c r="I400" s="208"/>
      <c r="J400" s="208"/>
      <c r="K400" s="208"/>
      <c r="L400" s="208"/>
      <c r="M400" s="208"/>
      <c r="N400" s="208"/>
      <c r="O400" s="208"/>
      <c r="P400" s="208"/>
      <c r="Q400" s="208"/>
      <c r="R400" s="208"/>
      <c r="S400" s="208"/>
      <c r="T400" s="208"/>
      <c r="U400" s="208"/>
      <c r="V400" s="208"/>
      <c r="W400" s="208"/>
      <c r="X400" s="208"/>
      <c r="Y400" s="208"/>
      <c r="Z400" s="208"/>
      <c r="AA400" s="208"/>
      <c r="AB400" s="208"/>
      <c r="AC400" s="208"/>
      <c r="AD400" s="208"/>
      <c r="AE400" s="208"/>
      <c r="AF400" s="208"/>
      <c r="AG400" s="208"/>
      <c r="AH400" s="208"/>
      <c r="AI400" s="208"/>
      <c r="AJ400" s="208"/>
      <c r="AK400" s="208"/>
      <c r="AL400" s="208"/>
      <c r="AM400" s="208"/>
      <c r="AN400" s="208"/>
      <c r="AO400" s="208"/>
      <c r="AP400" s="208"/>
      <c r="AQ400" s="208"/>
      <c r="AR400" s="208"/>
      <c r="AS400" s="208"/>
      <c r="AT400" s="208"/>
      <c r="AU400" s="208"/>
    </row>
    <row r="401">
      <c r="A401" s="208"/>
      <c r="B401" s="208"/>
      <c r="C401" s="208"/>
      <c r="D401" s="225"/>
      <c r="E401" s="208"/>
      <c r="F401" s="208"/>
      <c r="G401" s="208"/>
      <c r="H401" s="208"/>
      <c r="I401" s="208"/>
      <c r="J401" s="208"/>
      <c r="K401" s="208"/>
      <c r="L401" s="208"/>
      <c r="M401" s="208"/>
      <c r="N401" s="208"/>
      <c r="O401" s="208"/>
      <c r="P401" s="208"/>
      <c r="Q401" s="208"/>
      <c r="R401" s="208"/>
      <c r="S401" s="208"/>
      <c r="T401" s="208"/>
      <c r="U401" s="208"/>
      <c r="V401" s="208"/>
      <c r="W401" s="208"/>
      <c r="X401" s="208"/>
      <c r="Y401" s="208"/>
      <c r="Z401" s="208"/>
      <c r="AA401" s="208"/>
      <c r="AB401" s="208"/>
      <c r="AC401" s="208"/>
      <c r="AD401" s="208"/>
      <c r="AE401" s="208"/>
      <c r="AF401" s="208"/>
      <c r="AG401" s="208"/>
      <c r="AH401" s="208"/>
      <c r="AI401" s="208"/>
      <c r="AJ401" s="208"/>
      <c r="AK401" s="208"/>
      <c r="AL401" s="208"/>
      <c r="AM401" s="208"/>
      <c r="AN401" s="208"/>
      <c r="AO401" s="208"/>
      <c r="AP401" s="208"/>
      <c r="AQ401" s="208"/>
      <c r="AR401" s="208"/>
      <c r="AS401" s="208"/>
      <c r="AT401" s="208"/>
      <c r="AU401" s="208"/>
    </row>
    <row r="402">
      <c r="A402" s="208"/>
      <c r="B402" s="208"/>
      <c r="C402" s="208"/>
      <c r="D402" s="225"/>
      <c r="E402" s="208"/>
      <c r="F402" s="208"/>
      <c r="G402" s="208"/>
      <c r="H402" s="208"/>
      <c r="I402" s="208"/>
      <c r="J402" s="208"/>
      <c r="K402" s="208"/>
      <c r="L402" s="208"/>
      <c r="M402" s="208"/>
      <c r="N402" s="208"/>
      <c r="O402" s="208"/>
      <c r="P402" s="208"/>
      <c r="Q402" s="208"/>
      <c r="R402" s="208"/>
      <c r="S402" s="208"/>
      <c r="T402" s="208"/>
      <c r="U402" s="208"/>
      <c r="V402" s="208"/>
      <c r="W402" s="208"/>
      <c r="X402" s="208"/>
      <c r="Y402" s="208"/>
      <c r="Z402" s="208"/>
      <c r="AA402" s="208"/>
      <c r="AB402" s="208"/>
      <c r="AC402" s="208"/>
      <c r="AD402" s="208"/>
      <c r="AE402" s="208"/>
      <c r="AF402" s="208"/>
      <c r="AG402" s="208"/>
      <c r="AH402" s="208"/>
      <c r="AI402" s="208"/>
      <c r="AJ402" s="208"/>
      <c r="AK402" s="208"/>
      <c r="AL402" s="208"/>
      <c r="AM402" s="208"/>
      <c r="AN402" s="208"/>
      <c r="AO402" s="208"/>
      <c r="AP402" s="208"/>
      <c r="AQ402" s="208"/>
      <c r="AR402" s="208"/>
      <c r="AS402" s="208"/>
      <c r="AT402" s="208"/>
      <c r="AU402" s="208"/>
    </row>
    <row r="403">
      <c r="A403" s="208"/>
      <c r="B403" s="208"/>
      <c r="C403" s="208"/>
      <c r="D403" s="225"/>
      <c r="E403" s="208"/>
      <c r="F403" s="208"/>
      <c r="G403" s="208"/>
      <c r="H403" s="208"/>
      <c r="I403" s="208"/>
      <c r="J403" s="208"/>
      <c r="K403" s="208"/>
      <c r="L403" s="208"/>
      <c r="M403" s="208"/>
      <c r="N403" s="208"/>
      <c r="O403" s="208"/>
      <c r="P403" s="208"/>
      <c r="Q403" s="208"/>
      <c r="R403" s="208"/>
      <c r="S403" s="208"/>
      <c r="T403" s="208"/>
      <c r="U403" s="208"/>
      <c r="V403" s="208"/>
      <c r="W403" s="208"/>
      <c r="X403" s="208"/>
      <c r="Y403" s="208"/>
      <c r="Z403" s="208"/>
      <c r="AA403" s="208"/>
      <c r="AB403" s="208"/>
      <c r="AC403" s="208"/>
      <c r="AD403" s="208"/>
      <c r="AE403" s="208"/>
      <c r="AF403" s="208"/>
      <c r="AG403" s="208"/>
      <c r="AH403" s="208"/>
      <c r="AI403" s="208"/>
      <c r="AJ403" s="208"/>
      <c r="AK403" s="208"/>
      <c r="AL403" s="208"/>
      <c r="AM403" s="208"/>
      <c r="AN403" s="208"/>
      <c r="AO403" s="208"/>
      <c r="AP403" s="208"/>
      <c r="AQ403" s="208"/>
      <c r="AR403" s="208"/>
      <c r="AS403" s="208"/>
      <c r="AT403" s="208"/>
      <c r="AU403" s="208"/>
    </row>
    <row r="404">
      <c r="A404" s="208"/>
      <c r="B404" s="208"/>
      <c r="C404" s="208"/>
      <c r="D404" s="225"/>
      <c r="E404" s="208"/>
      <c r="F404" s="208"/>
      <c r="G404" s="208"/>
      <c r="H404" s="208"/>
      <c r="I404" s="208"/>
      <c r="J404" s="208"/>
      <c r="K404" s="208"/>
      <c r="L404" s="208"/>
      <c r="M404" s="208"/>
      <c r="N404" s="208"/>
      <c r="O404" s="208"/>
      <c r="P404" s="208"/>
      <c r="Q404" s="208"/>
      <c r="R404" s="208"/>
      <c r="S404" s="208"/>
      <c r="T404" s="208"/>
      <c r="U404" s="208"/>
      <c r="V404" s="208"/>
      <c r="W404" s="208"/>
      <c r="X404" s="208"/>
      <c r="Y404" s="208"/>
      <c r="Z404" s="208"/>
      <c r="AA404" s="208"/>
      <c r="AB404" s="208"/>
      <c r="AC404" s="208"/>
      <c r="AD404" s="208"/>
      <c r="AE404" s="208"/>
      <c r="AF404" s="208"/>
      <c r="AG404" s="208"/>
      <c r="AH404" s="208"/>
      <c r="AI404" s="208"/>
      <c r="AJ404" s="208"/>
      <c r="AK404" s="208"/>
      <c r="AL404" s="208"/>
      <c r="AM404" s="208"/>
      <c r="AN404" s="208"/>
      <c r="AO404" s="208"/>
      <c r="AP404" s="208"/>
      <c r="AQ404" s="208"/>
      <c r="AR404" s="208"/>
      <c r="AS404" s="208"/>
      <c r="AT404" s="208"/>
      <c r="AU404" s="208"/>
    </row>
    <row r="405">
      <c r="A405" s="208"/>
      <c r="B405" s="208"/>
      <c r="C405" s="208"/>
      <c r="D405" s="225"/>
      <c r="E405" s="208"/>
      <c r="F405" s="208"/>
      <c r="G405" s="208"/>
      <c r="H405" s="208"/>
      <c r="I405" s="208"/>
      <c r="J405" s="208"/>
      <c r="K405" s="208"/>
      <c r="L405" s="208"/>
      <c r="M405" s="208"/>
      <c r="N405" s="208"/>
      <c r="O405" s="208"/>
      <c r="P405" s="208"/>
      <c r="Q405" s="208"/>
      <c r="R405" s="208"/>
      <c r="S405" s="208"/>
      <c r="T405" s="208"/>
      <c r="U405" s="208"/>
      <c r="V405" s="208"/>
      <c r="W405" s="208"/>
      <c r="X405" s="208"/>
      <c r="Y405" s="208"/>
      <c r="Z405" s="208"/>
      <c r="AA405" s="208"/>
      <c r="AB405" s="208"/>
      <c r="AC405" s="208"/>
      <c r="AD405" s="208"/>
      <c r="AE405" s="208"/>
      <c r="AF405" s="208"/>
      <c r="AG405" s="208"/>
      <c r="AH405" s="208"/>
      <c r="AI405" s="208"/>
      <c r="AJ405" s="208"/>
      <c r="AK405" s="208"/>
      <c r="AL405" s="208"/>
      <c r="AM405" s="208"/>
      <c r="AN405" s="208"/>
      <c r="AO405" s="208"/>
      <c r="AP405" s="208"/>
      <c r="AQ405" s="208"/>
      <c r="AR405" s="208"/>
      <c r="AS405" s="208"/>
      <c r="AT405" s="208"/>
      <c r="AU405" s="208"/>
    </row>
    <row r="406">
      <c r="A406" s="208"/>
      <c r="B406" s="208"/>
      <c r="C406" s="208"/>
      <c r="D406" s="225"/>
      <c r="E406" s="208"/>
      <c r="F406" s="208"/>
      <c r="G406" s="208"/>
      <c r="H406" s="208"/>
      <c r="I406" s="208"/>
      <c r="J406" s="208"/>
      <c r="K406" s="208"/>
      <c r="L406" s="208"/>
      <c r="M406" s="208"/>
      <c r="N406" s="208"/>
      <c r="O406" s="208"/>
      <c r="P406" s="208"/>
      <c r="Q406" s="208"/>
      <c r="R406" s="208"/>
      <c r="S406" s="208"/>
      <c r="T406" s="208"/>
      <c r="U406" s="208"/>
      <c r="V406" s="208"/>
      <c r="W406" s="208"/>
      <c r="X406" s="208"/>
      <c r="Y406" s="208"/>
      <c r="Z406" s="208"/>
      <c r="AA406" s="208"/>
      <c r="AB406" s="208"/>
      <c r="AC406" s="208"/>
      <c r="AD406" s="208"/>
      <c r="AE406" s="208"/>
      <c r="AF406" s="208"/>
      <c r="AG406" s="208"/>
      <c r="AH406" s="208"/>
      <c r="AI406" s="208"/>
      <c r="AJ406" s="208"/>
      <c r="AK406" s="208"/>
      <c r="AL406" s="208"/>
      <c r="AM406" s="208"/>
      <c r="AN406" s="208"/>
      <c r="AO406" s="208"/>
      <c r="AP406" s="208"/>
      <c r="AQ406" s="208"/>
      <c r="AR406" s="208"/>
      <c r="AS406" s="208"/>
      <c r="AT406" s="208"/>
      <c r="AU406" s="208"/>
    </row>
    <row r="407">
      <c r="A407" s="208"/>
      <c r="B407" s="208"/>
      <c r="C407" s="208"/>
      <c r="D407" s="225"/>
      <c r="E407" s="208"/>
      <c r="F407" s="208"/>
      <c r="G407" s="208"/>
      <c r="H407" s="208"/>
      <c r="I407" s="208"/>
      <c r="J407" s="208"/>
      <c r="K407" s="208"/>
      <c r="L407" s="208"/>
      <c r="M407" s="208"/>
      <c r="N407" s="208"/>
      <c r="O407" s="208"/>
      <c r="P407" s="208"/>
      <c r="Q407" s="208"/>
      <c r="R407" s="208"/>
      <c r="S407" s="208"/>
      <c r="T407" s="208"/>
      <c r="U407" s="208"/>
      <c r="V407" s="208"/>
      <c r="W407" s="208"/>
      <c r="X407" s="208"/>
      <c r="Y407" s="208"/>
      <c r="Z407" s="208"/>
      <c r="AA407" s="208"/>
      <c r="AB407" s="208"/>
      <c r="AC407" s="208"/>
      <c r="AD407" s="208"/>
      <c r="AE407" s="208"/>
      <c r="AF407" s="208"/>
      <c r="AG407" s="208"/>
      <c r="AH407" s="208"/>
      <c r="AI407" s="208"/>
      <c r="AJ407" s="208"/>
      <c r="AK407" s="208"/>
      <c r="AL407" s="208"/>
      <c r="AM407" s="208"/>
      <c r="AN407" s="208"/>
      <c r="AO407" s="208"/>
      <c r="AP407" s="208"/>
      <c r="AQ407" s="208"/>
      <c r="AR407" s="208"/>
      <c r="AS407" s="208"/>
      <c r="AT407" s="208"/>
      <c r="AU407" s="208"/>
    </row>
    <row r="408">
      <c r="A408" s="208"/>
      <c r="B408" s="208"/>
      <c r="C408" s="208"/>
      <c r="D408" s="225"/>
      <c r="E408" s="208"/>
      <c r="F408" s="208"/>
      <c r="G408" s="208"/>
      <c r="H408" s="208"/>
      <c r="I408" s="208"/>
      <c r="J408" s="208"/>
      <c r="K408" s="208"/>
      <c r="L408" s="208"/>
      <c r="M408" s="208"/>
      <c r="N408" s="208"/>
      <c r="O408" s="208"/>
      <c r="P408" s="208"/>
      <c r="Q408" s="208"/>
      <c r="R408" s="208"/>
      <c r="S408" s="208"/>
      <c r="T408" s="208"/>
      <c r="U408" s="208"/>
      <c r="V408" s="208"/>
      <c r="W408" s="208"/>
      <c r="X408" s="208"/>
      <c r="Y408" s="208"/>
      <c r="Z408" s="208"/>
      <c r="AA408" s="208"/>
      <c r="AB408" s="208"/>
      <c r="AC408" s="208"/>
      <c r="AD408" s="208"/>
      <c r="AE408" s="208"/>
      <c r="AF408" s="208"/>
      <c r="AG408" s="208"/>
      <c r="AH408" s="208"/>
      <c r="AI408" s="208"/>
      <c r="AJ408" s="208"/>
      <c r="AK408" s="208"/>
      <c r="AL408" s="208"/>
      <c r="AM408" s="208"/>
      <c r="AN408" s="208"/>
      <c r="AO408" s="208"/>
      <c r="AP408" s="208"/>
      <c r="AQ408" s="208"/>
      <c r="AR408" s="208"/>
      <c r="AS408" s="208"/>
      <c r="AT408" s="208"/>
      <c r="AU408" s="208"/>
    </row>
    <row r="409">
      <c r="A409" s="208"/>
      <c r="B409" s="208"/>
      <c r="C409" s="208"/>
      <c r="D409" s="225"/>
      <c r="E409" s="208"/>
      <c r="F409" s="208"/>
      <c r="G409" s="208"/>
      <c r="H409" s="208"/>
      <c r="I409" s="208"/>
      <c r="J409" s="208"/>
      <c r="K409" s="208"/>
      <c r="L409" s="208"/>
      <c r="M409" s="208"/>
      <c r="N409" s="208"/>
      <c r="O409" s="208"/>
      <c r="P409" s="208"/>
      <c r="Q409" s="208"/>
      <c r="R409" s="208"/>
      <c r="S409" s="208"/>
      <c r="T409" s="208"/>
      <c r="U409" s="208"/>
      <c r="V409" s="208"/>
      <c r="W409" s="208"/>
      <c r="X409" s="208"/>
      <c r="Y409" s="208"/>
      <c r="Z409" s="208"/>
      <c r="AA409" s="208"/>
      <c r="AB409" s="208"/>
      <c r="AC409" s="208"/>
      <c r="AD409" s="208"/>
      <c r="AE409" s="208"/>
      <c r="AF409" s="208"/>
      <c r="AG409" s="208"/>
      <c r="AH409" s="208"/>
      <c r="AI409" s="208"/>
      <c r="AJ409" s="208"/>
      <c r="AK409" s="208"/>
      <c r="AL409" s="208"/>
      <c r="AM409" s="208"/>
      <c r="AN409" s="208"/>
      <c r="AO409" s="208"/>
      <c r="AP409" s="208"/>
      <c r="AQ409" s="208"/>
      <c r="AR409" s="208"/>
      <c r="AS409" s="208"/>
      <c r="AT409" s="208"/>
      <c r="AU409" s="208"/>
    </row>
    <row r="410">
      <c r="A410" s="208"/>
      <c r="B410" s="208"/>
      <c r="C410" s="208"/>
      <c r="D410" s="225"/>
      <c r="E410" s="208"/>
      <c r="F410" s="208"/>
      <c r="G410" s="208"/>
      <c r="H410" s="208"/>
      <c r="I410" s="208"/>
      <c r="J410" s="208"/>
      <c r="K410" s="208"/>
      <c r="L410" s="208"/>
      <c r="M410" s="208"/>
      <c r="N410" s="208"/>
      <c r="O410" s="208"/>
      <c r="P410" s="208"/>
      <c r="Q410" s="208"/>
      <c r="R410" s="208"/>
      <c r="S410" s="208"/>
      <c r="T410" s="208"/>
      <c r="U410" s="208"/>
      <c r="V410" s="208"/>
      <c r="W410" s="208"/>
      <c r="X410" s="208"/>
      <c r="Y410" s="208"/>
      <c r="Z410" s="208"/>
      <c r="AA410" s="208"/>
      <c r="AB410" s="208"/>
      <c r="AC410" s="208"/>
      <c r="AD410" s="208"/>
      <c r="AE410" s="208"/>
      <c r="AF410" s="208"/>
      <c r="AG410" s="208"/>
      <c r="AH410" s="208"/>
      <c r="AI410" s="208"/>
      <c r="AJ410" s="208"/>
      <c r="AK410" s="208"/>
      <c r="AL410" s="208"/>
      <c r="AM410" s="208"/>
      <c r="AN410" s="208"/>
      <c r="AO410" s="208"/>
      <c r="AP410" s="208"/>
      <c r="AQ410" s="208"/>
      <c r="AR410" s="208"/>
      <c r="AS410" s="208"/>
      <c r="AT410" s="208"/>
      <c r="AU410" s="208"/>
    </row>
    <row r="411">
      <c r="A411" s="208"/>
      <c r="B411" s="208"/>
      <c r="C411" s="208"/>
      <c r="D411" s="225"/>
      <c r="E411" s="208"/>
      <c r="F411" s="208"/>
      <c r="G411" s="208"/>
      <c r="H411" s="208"/>
      <c r="I411" s="208"/>
      <c r="J411" s="208"/>
      <c r="K411" s="208"/>
      <c r="L411" s="208"/>
      <c r="M411" s="208"/>
      <c r="N411" s="208"/>
      <c r="O411" s="208"/>
      <c r="P411" s="208"/>
      <c r="Q411" s="208"/>
      <c r="R411" s="208"/>
      <c r="S411" s="208"/>
      <c r="T411" s="208"/>
      <c r="U411" s="208"/>
      <c r="V411" s="208"/>
      <c r="W411" s="208"/>
      <c r="X411" s="208"/>
      <c r="Y411" s="208"/>
      <c r="Z411" s="208"/>
      <c r="AA411" s="208"/>
      <c r="AB411" s="208"/>
      <c r="AC411" s="208"/>
      <c r="AD411" s="208"/>
      <c r="AE411" s="208"/>
      <c r="AF411" s="208"/>
      <c r="AG411" s="208"/>
      <c r="AH411" s="208"/>
      <c r="AI411" s="208"/>
      <c r="AJ411" s="208"/>
      <c r="AK411" s="208"/>
      <c r="AL411" s="208"/>
      <c r="AM411" s="208"/>
      <c r="AN411" s="208"/>
      <c r="AO411" s="208"/>
      <c r="AP411" s="208"/>
      <c r="AQ411" s="208"/>
      <c r="AR411" s="208"/>
      <c r="AS411" s="208"/>
      <c r="AT411" s="208"/>
      <c r="AU411" s="208"/>
    </row>
    <row r="412">
      <c r="A412" s="208"/>
      <c r="B412" s="208"/>
      <c r="C412" s="208"/>
      <c r="D412" s="225"/>
      <c r="E412" s="208"/>
      <c r="F412" s="208"/>
      <c r="G412" s="208"/>
      <c r="H412" s="208"/>
      <c r="I412" s="208"/>
      <c r="J412" s="208"/>
      <c r="K412" s="208"/>
      <c r="L412" s="208"/>
      <c r="M412" s="208"/>
      <c r="N412" s="208"/>
      <c r="O412" s="208"/>
      <c r="P412" s="208"/>
      <c r="Q412" s="208"/>
      <c r="R412" s="208"/>
      <c r="S412" s="208"/>
      <c r="T412" s="208"/>
      <c r="U412" s="208"/>
      <c r="V412" s="208"/>
      <c r="W412" s="208"/>
      <c r="X412" s="208"/>
      <c r="Y412" s="208"/>
      <c r="Z412" s="208"/>
      <c r="AA412" s="208"/>
      <c r="AB412" s="208"/>
      <c r="AC412" s="208"/>
      <c r="AD412" s="208"/>
      <c r="AE412" s="208"/>
      <c r="AF412" s="208"/>
      <c r="AG412" s="208"/>
      <c r="AH412" s="208"/>
      <c r="AI412" s="208"/>
      <c r="AJ412" s="208"/>
      <c r="AK412" s="208"/>
      <c r="AL412" s="208"/>
      <c r="AM412" s="208"/>
      <c r="AN412" s="208"/>
      <c r="AO412" s="208"/>
      <c r="AP412" s="208"/>
      <c r="AQ412" s="208"/>
      <c r="AR412" s="208"/>
      <c r="AS412" s="208"/>
      <c r="AT412" s="208"/>
      <c r="AU412" s="208"/>
    </row>
    <row r="413">
      <c r="A413" s="208"/>
      <c r="B413" s="208"/>
      <c r="C413" s="208"/>
      <c r="D413" s="225"/>
      <c r="E413" s="208"/>
      <c r="F413" s="208"/>
      <c r="G413" s="208"/>
      <c r="H413" s="208"/>
      <c r="I413" s="208"/>
      <c r="J413" s="208"/>
      <c r="K413" s="208"/>
      <c r="L413" s="208"/>
      <c r="M413" s="208"/>
      <c r="N413" s="208"/>
      <c r="O413" s="208"/>
      <c r="P413" s="208"/>
      <c r="Q413" s="208"/>
      <c r="R413" s="208"/>
      <c r="S413" s="208"/>
      <c r="T413" s="208"/>
      <c r="U413" s="208"/>
      <c r="V413" s="208"/>
      <c r="W413" s="208"/>
      <c r="X413" s="208"/>
      <c r="Y413" s="208"/>
      <c r="Z413" s="208"/>
      <c r="AA413" s="208"/>
      <c r="AB413" s="208"/>
      <c r="AC413" s="208"/>
      <c r="AD413" s="208"/>
      <c r="AE413" s="208"/>
      <c r="AF413" s="208"/>
      <c r="AG413" s="208"/>
      <c r="AH413" s="208"/>
      <c r="AI413" s="208"/>
      <c r="AJ413" s="208"/>
      <c r="AK413" s="208"/>
      <c r="AL413" s="208"/>
      <c r="AM413" s="208"/>
      <c r="AN413" s="208"/>
      <c r="AO413" s="208"/>
      <c r="AP413" s="208"/>
      <c r="AQ413" s="208"/>
      <c r="AR413" s="208"/>
      <c r="AS413" s="208"/>
      <c r="AT413" s="208"/>
      <c r="AU413" s="208"/>
    </row>
    <row r="414">
      <c r="A414" s="208"/>
      <c r="B414" s="208"/>
      <c r="C414" s="208"/>
      <c r="D414" s="225"/>
      <c r="E414" s="208"/>
      <c r="F414" s="208"/>
      <c r="G414" s="208"/>
      <c r="H414" s="208"/>
      <c r="I414" s="208"/>
      <c r="J414" s="208"/>
      <c r="K414" s="208"/>
      <c r="L414" s="208"/>
      <c r="M414" s="208"/>
      <c r="N414" s="208"/>
      <c r="O414" s="208"/>
      <c r="P414" s="208"/>
      <c r="Q414" s="208"/>
      <c r="R414" s="208"/>
      <c r="S414" s="208"/>
      <c r="T414" s="208"/>
      <c r="U414" s="208"/>
      <c r="V414" s="208"/>
      <c r="W414" s="208"/>
      <c r="X414" s="208"/>
      <c r="Y414" s="208"/>
      <c r="Z414" s="208"/>
      <c r="AA414" s="208"/>
      <c r="AB414" s="208"/>
      <c r="AC414" s="208"/>
      <c r="AD414" s="208"/>
      <c r="AE414" s="208"/>
      <c r="AF414" s="208"/>
      <c r="AG414" s="208"/>
      <c r="AH414" s="208"/>
      <c r="AI414" s="208"/>
      <c r="AJ414" s="208"/>
      <c r="AK414" s="208"/>
      <c r="AL414" s="208"/>
      <c r="AM414" s="208"/>
      <c r="AN414" s="208"/>
      <c r="AO414" s="208"/>
      <c r="AP414" s="208"/>
      <c r="AQ414" s="208"/>
      <c r="AR414" s="208"/>
      <c r="AS414" s="208"/>
      <c r="AT414" s="208"/>
      <c r="AU414" s="208"/>
    </row>
    <row r="415">
      <c r="A415" s="208"/>
      <c r="B415" s="208"/>
      <c r="C415" s="208"/>
      <c r="D415" s="225"/>
      <c r="E415" s="208"/>
      <c r="F415" s="208"/>
      <c r="G415" s="208"/>
      <c r="H415" s="208"/>
      <c r="I415" s="208"/>
      <c r="J415" s="208"/>
      <c r="K415" s="208"/>
      <c r="L415" s="208"/>
      <c r="M415" s="208"/>
      <c r="N415" s="208"/>
      <c r="O415" s="208"/>
      <c r="P415" s="208"/>
      <c r="Q415" s="208"/>
      <c r="R415" s="208"/>
      <c r="S415" s="208"/>
      <c r="T415" s="208"/>
      <c r="U415" s="208"/>
      <c r="V415" s="208"/>
      <c r="W415" s="208"/>
      <c r="X415" s="208"/>
      <c r="Y415" s="208"/>
      <c r="Z415" s="208"/>
      <c r="AA415" s="208"/>
      <c r="AB415" s="208"/>
      <c r="AC415" s="208"/>
      <c r="AD415" s="208"/>
      <c r="AE415" s="208"/>
      <c r="AF415" s="208"/>
      <c r="AG415" s="208"/>
      <c r="AH415" s="208"/>
      <c r="AI415" s="208"/>
      <c r="AJ415" s="208"/>
      <c r="AK415" s="208"/>
      <c r="AL415" s="208"/>
      <c r="AM415" s="208"/>
      <c r="AN415" s="208"/>
      <c r="AO415" s="208"/>
      <c r="AP415" s="208"/>
      <c r="AQ415" s="208"/>
      <c r="AR415" s="208"/>
      <c r="AS415" s="208"/>
      <c r="AT415" s="208"/>
      <c r="AU415" s="208"/>
    </row>
    <row r="416">
      <c r="A416" s="208"/>
      <c r="B416" s="208"/>
      <c r="C416" s="208"/>
      <c r="D416" s="225"/>
      <c r="E416" s="208"/>
      <c r="F416" s="208"/>
      <c r="G416" s="208"/>
      <c r="H416" s="208"/>
      <c r="I416" s="208"/>
      <c r="J416" s="208"/>
      <c r="K416" s="208"/>
      <c r="L416" s="208"/>
      <c r="M416" s="208"/>
      <c r="N416" s="208"/>
      <c r="O416" s="208"/>
      <c r="P416" s="208"/>
      <c r="Q416" s="208"/>
      <c r="R416" s="208"/>
      <c r="S416" s="208"/>
      <c r="T416" s="208"/>
      <c r="U416" s="208"/>
      <c r="V416" s="208"/>
      <c r="W416" s="208"/>
      <c r="X416" s="208"/>
      <c r="Y416" s="208"/>
      <c r="Z416" s="208"/>
      <c r="AA416" s="208"/>
      <c r="AB416" s="208"/>
      <c r="AC416" s="208"/>
      <c r="AD416" s="208"/>
      <c r="AE416" s="208"/>
      <c r="AF416" s="208"/>
      <c r="AG416" s="208"/>
      <c r="AH416" s="208"/>
      <c r="AI416" s="208"/>
      <c r="AJ416" s="208"/>
      <c r="AK416" s="208"/>
      <c r="AL416" s="208"/>
      <c r="AM416" s="208"/>
      <c r="AN416" s="208"/>
      <c r="AO416" s="208"/>
      <c r="AP416" s="208"/>
      <c r="AQ416" s="208"/>
      <c r="AR416" s="208"/>
      <c r="AS416" s="208"/>
      <c r="AT416" s="208"/>
      <c r="AU416" s="208"/>
    </row>
    <row r="417">
      <c r="A417" s="208"/>
      <c r="B417" s="208"/>
      <c r="C417" s="208"/>
      <c r="D417" s="225"/>
      <c r="E417" s="208"/>
      <c r="F417" s="208"/>
      <c r="G417" s="208"/>
      <c r="H417" s="208"/>
      <c r="I417" s="208"/>
      <c r="J417" s="208"/>
      <c r="K417" s="208"/>
      <c r="L417" s="208"/>
      <c r="M417" s="208"/>
      <c r="N417" s="208"/>
      <c r="O417" s="208"/>
      <c r="P417" s="208"/>
      <c r="Q417" s="208"/>
      <c r="R417" s="208"/>
      <c r="S417" s="208"/>
      <c r="T417" s="208"/>
      <c r="U417" s="208"/>
      <c r="V417" s="208"/>
      <c r="W417" s="208"/>
      <c r="X417" s="208"/>
      <c r="Y417" s="208"/>
      <c r="Z417" s="208"/>
      <c r="AA417" s="208"/>
      <c r="AB417" s="208"/>
      <c r="AC417" s="208"/>
      <c r="AD417" s="208"/>
      <c r="AE417" s="208"/>
      <c r="AF417" s="208"/>
      <c r="AG417" s="208"/>
      <c r="AH417" s="208"/>
      <c r="AI417" s="208"/>
      <c r="AJ417" s="208"/>
      <c r="AK417" s="208"/>
      <c r="AL417" s="208"/>
      <c r="AM417" s="208"/>
      <c r="AN417" s="208"/>
      <c r="AO417" s="208"/>
      <c r="AP417" s="208"/>
      <c r="AQ417" s="208"/>
      <c r="AR417" s="208"/>
      <c r="AS417" s="208"/>
      <c r="AT417" s="208"/>
      <c r="AU417" s="208"/>
    </row>
    <row r="418">
      <c r="A418" s="208"/>
      <c r="B418" s="208"/>
      <c r="C418" s="208"/>
      <c r="D418" s="225"/>
      <c r="E418" s="208"/>
      <c r="F418" s="208"/>
      <c r="G418" s="208"/>
      <c r="H418" s="208"/>
      <c r="I418" s="208"/>
      <c r="J418" s="208"/>
      <c r="K418" s="208"/>
      <c r="L418" s="208"/>
      <c r="M418" s="208"/>
      <c r="N418" s="208"/>
      <c r="O418" s="208"/>
      <c r="P418" s="208"/>
      <c r="Q418" s="208"/>
      <c r="R418" s="208"/>
      <c r="S418" s="208"/>
      <c r="T418" s="208"/>
      <c r="U418" s="208"/>
      <c r="V418" s="208"/>
      <c r="W418" s="208"/>
      <c r="X418" s="208"/>
      <c r="Y418" s="208"/>
      <c r="Z418" s="208"/>
      <c r="AA418" s="208"/>
      <c r="AB418" s="208"/>
      <c r="AC418" s="208"/>
      <c r="AD418" s="208"/>
      <c r="AE418" s="208"/>
      <c r="AF418" s="208"/>
      <c r="AG418" s="208"/>
      <c r="AH418" s="208"/>
      <c r="AI418" s="208"/>
      <c r="AJ418" s="208"/>
      <c r="AK418" s="208"/>
      <c r="AL418" s="208"/>
      <c r="AM418" s="208"/>
      <c r="AN418" s="208"/>
      <c r="AO418" s="208"/>
      <c r="AP418" s="208"/>
      <c r="AQ418" s="208"/>
      <c r="AR418" s="208"/>
      <c r="AS418" s="208"/>
      <c r="AT418" s="208"/>
      <c r="AU418" s="208"/>
    </row>
    <row r="419">
      <c r="A419" s="208"/>
      <c r="B419" s="208"/>
      <c r="C419" s="208"/>
      <c r="D419" s="225"/>
      <c r="E419" s="208"/>
      <c r="F419" s="208"/>
      <c r="G419" s="208"/>
      <c r="H419" s="208"/>
      <c r="I419" s="208"/>
      <c r="J419" s="208"/>
      <c r="K419" s="208"/>
      <c r="L419" s="208"/>
      <c r="M419" s="208"/>
      <c r="N419" s="208"/>
      <c r="O419" s="208"/>
      <c r="P419" s="208"/>
      <c r="Q419" s="208"/>
      <c r="R419" s="208"/>
      <c r="S419" s="208"/>
      <c r="T419" s="208"/>
      <c r="U419" s="208"/>
      <c r="V419" s="208"/>
      <c r="W419" s="208"/>
      <c r="X419" s="208"/>
      <c r="Y419" s="208"/>
      <c r="Z419" s="208"/>
      <c r="AA419" s="208"/>
      <c r="AB419" s="208"/>
      <c r="AC419" s="208"/>
      <c r="AD419" s="208"/>
      <c r="AE419" s="208"/>
      <c r="AF419" s="208"/>
      <c r="AG419" s="208"/>
      <c r="AH419" s="208"/>
      <c r="AI419" s="208"/>
      <c r="AJ419" s="208"/>
      <c r="AK419" s="208"/>
      <c r="AL419" s="208"/>
      <c r="AM419" s="208"/>
      <c r="AN419" s="208"/>
      <c r="AO419" s="208"/>
      <c r="AP419" s="208"/>
      <c r="AQ419" s="208"/>
      <c r="AR419" s="208"/>
      <c r="AS419" s="208"/>
      <c r="AT419" s="208"/>
      <c r="AU419" s="208"/>
    </row>
    <row r="420">
      <c r="A420" s="208"/>
      <c r="B420" s="208"/>
      <c r="C420" s="208"/>
      <c r="D420" s="225"/>
      <c r="E420" s="208"/>
      <c r="F420" s="208"/>
      <c r="G420" s="208"/>
      <c r="H420" s="208"/>
      <c r="I420" s="208"/>
      <c r="J420" s="208"/>
      <c r="K420" s="208"/>
      <c r="L420" s="208"/>
      <c r="M420" s="208"/>
      <c r="N420" s="208"/>
      <c r="O420" s="208"/>
      <c r="P420" s="208"/>
      <c r="Q420" s="208"/>
      <c r="R420" s="208"/>
      <c r="S420" s="208"/>
      <c r="T420" s="208"/>
      <c r="U420" s="208"/>
      <c r="V420" s="208"/>
      <c r="W420" s="208"/>
      <c r="X420" s="208"/>
      <c r="Y420" s="208"/>
      <c r="Z420" s="208"/>
      <c r="AA420" s="208"/>
      <c r="AB420" s="208"/>
      <c r="AC420" s="208"/>
      <c r="AD420" s="208"/>
      <c r="AE420" s="208"/>
      <c r="AF420" s="208"/>
      <c r="AG420" s="208"/>
      <c r="AH420" s="208"/>
      <c r="AI420" s="208"/>
      <c r="AJ420" s="208"/>
      <c r="AK420" s="208"/>
      <c r="AL420" s="208"/>
      <c r="AM420" s="208"/>
      <c r="AN420" s="208"/>
      <c r="AO420" s="208"/>
      <c r="AP420" s="208"/>
      <c r="AQ420" s="208"/>
      <c r="AR420" s="208"/>
      <c r="AS420" s="208"/>
      <c r="AT420" s="208"/>
      <c r="AU420" s="208"/>
    </row>
    <row r="421">
      <c r="A421" s="208"/>
      <c r="B421" s="208"/>
      <c r="C421" s="208"/>
      <c r="D421" s="225"/>
      <c r="E421" s="208"/>
      <c r="F421" s="208"/>
      <c r="G421" s="208"/>
      <c r="H421" s="208"/>
      <c r="I421" s="208"/>
      <c r="J421" s="208"/>
      <c r="K421" s="208"/>
      <c r="L421" s="208"/>
      <c r="M421" s="208"/>
      <c r="N421" s="208"/>
      <c r="O421" s="208"/>
      <c r="P421" s="208"/>
      <c r="Q421" s="208"/>
      <c r="R421" s="208"/>
      <c r="S421" s="208"/>
      <c r="T421" s="208"/>
      <c r="U421" s="208"/>
      <c r="V421" s="208"/>
      <c r="W421" s="208"/>
      <c r="X421" s="208"/>
      <c r="Y421" s="208"/>
      <c r="Z421" s="208"/>
      <c r="AA421" s="208"/>
      <c r="AB421" s="208"/>
      <c r="AC421" s="208"/>
      <c r="AD421" s="208"/>
      <c r="AE421" s="208"/>
      <c r="AF421" s="208"/>
      <c r="AG421" s="208"/>
      <c r="AH421" s="208"/>
      <c r="AI421" s="208"/>
      <c r="AJ421" s="208"/>
      <c r="AK421" s="208"/>
      <c r="AL421" s="208"/>
      <c r="AM421" s="208"/>
      <c r="AN421" s="208"/>
      <c r="AO421" s="208"/>
      <c r="AP421" s="208"/>
      <c r="AQ421" s="208"/>
      <c r="AR421" s="208"/>
      <c r="AS421" s="208"/>
      <c r="AT421" s="208"/>
      <c r="AU421" s="208"/>
    </row>
    <row r="422">
      <c r="A422" s="208"/>
      <c r="B422" s="208"/>
      <c r="C422" s="208"/>
      <c r="D422" s="225"/>
      <c r="E422" s="208"/>
      <c r="F422" s="208"/>
      <c r="G422" s="208"/>
      <c r="H422" s="208"/>
      <c r="I422" s="208"/>
      <c r="J422" s="208"/>
      <c r="K422" s="208"/>
      <c r="L422" s="208"/>
      <c r="M422" s="208"/>
      <c r="N422" s="208"/>
      <c r="O422" s="208"/>
      <c r="P422" s="208"/>
      <c r="Q422" s="208"/>
      <c r="R422" s="208"/>
      <c r="S422" s="208"/>
      <c r="T422" s="208"/>
      <c r="U422" s="208"/>
      <c r="V422" s="208"/>
      <c r="W422" s="208"/>
      <c r="X422" s="208"/>
      <c r="Y422" s="208"/>
      <c r="Z422" s="208"/>
      <c r="AA422" s="208"/>
      <c r="AB422" s="208"/>
      <c r="AC422" s="208"/>
      <c r="AD422" s="208"/>
      <c r="AE422" s="208"/>
      <c r="AF422" s="208"/>
      <c r="AG422" s="208"/>
      <c r="AH422" s="208"/>
      <c r="AI422" s="208"/>
      <c r="AJ422" s="208"/>
      <c r="AK422" s="208"/>
      <c r="AL422" s="208"/>
      <c r="AM422" s="208"/>
      <c r="AN422" s="208"/>
      <c r="AO422" s="208"/>
      <c r="AP422" s="208"/>
      <c r="AQ422" s="208"/>
      <c r="AR422" s="208"/>
      <c r="AS422" s="208"/>
      <c r="AT422" s="208"/>
      <c r="AU422" s="208"/>
    </row>
    <row r="423">
      <c r="A423" s="208"/>
      <c r="B423" s="208"/>
      <c r="C423" s="208"/>
      <c r="D423" s="225"/>
      <c r="E423" s="208"/>
      <c r="F423" s="208"/>
      <c r="G423" s="208"/>
      <c r="H423" s="208"/>
      <c r="I423" s="208"/>
      <c r="J423" s="208"/>
      <c r="K423" s="208"/>
      <c r="L423" s="208"/>
      <c r="M423" s="208"/>
      <c r="N423" s="208"/>
      <c r="O423" s="208"/>
      <c r="P423" s="208"/>
      <c r="Q423" s="208"/>
      <c r="R423" s="208"/>
      <c r="S423" s="208"/>
      <c r="T423" s="208"/>
      <c r="U423" s="208"/>
      <c r="V423" s="208"/>
      <c r="W423" s="208"/>
      <c r="X423" s="208"/>
      <c r="Y423" s="208"/>
      <c r="Z423" s="208"/>
      <c r="AA423" s="208"/>
      <c r="AB423" s="208"/>
      <c r="AC423" s="208"/>
      <c r="AD423" s="208"/>
      <c r="AE423" s="208"/>
      <c r="AF423" s="208"/>
      <c r="AG423" s="208"/>
      <c r="AH423" s="208"/>
      <c r="AI423" s="208"/>
      <c r="AJ423" s="208"/>
      <c r="AK423" s="208"/>
      <c r="AL423" s="208"/>
      <c r="AM423" s="208"/>
      <c r="AN423" s="208"/>
      <c r="AO423" s="208"/>
      <c r="AP423" s="208"/>
      <c r="AQ423" s="208"/>
      <c r="AR423" s="208"/>
      <c r="AS423" s="208"/>
      <c r="AT423" s="208"/>
      <c r="AU423" s="208"/>
    </row>
    <row r="424">
      <c r="A424" s="208"/>
      <c r="B424" s="208"/>
      <c r="C424" s="208"/>
      <c r="D424" s="225"/>
      <c r="E424" s="208"/>
      <c r="F424" s="208"/>
      <c r="G424" s="208"/>
      <c r="H424" s="208"/>
      <c r="I424" s="208"/>
      <c r="J424" s="208"/>
      <c r="K424" s="208"/>
      <c r="L424" s="208"/>
      <c r="M424" s="208"/>
      <c r="N424" s="208"/>
      <c r="O424" s="208"/>
      <c r="P424" s="208"/>
      <c r="Q424" s="208"/>
      <c r="R424" s="208"/>
      <c r="S424" s="208"/>
      <c r="T424" s="208"/>
      <c r="U424" s="208"/>
      <c r="V424" s="208"/>
      <c r="W424" s="208"/>
      <c r="X424" s="208"/>
      <c r="Y424" s="208"/>
      <c r="Z424" s="208"/>
      <c r="AA424" s="208"/>
      <c r="AB424" s="208"/>
      <c r="AC424" s="208"/>
      <c r="AD424" s="208"/>
      <c r="AE424" s="208"/>
      <c r="AF424" s="208"/>
      <c r="AG424" s="208"/>
      <c r="AH424" s="208"/>
      <c r="AI424" s="208"/>
      <c r="AJ424" s="208"/>
      <c r="AK424" s="208"/>
      <c r="AL424" s="208"/>
      <c r="AM424" s="208"/>
      <c r="AN424" s="208"/>
      <c r="AO424" s="208"/>
      <c r="AP424" s="208"/>
      <c r="AQ424" s="208"/>
      <c r="AR424" s="208"/>
      <c r="AS424" s="208"/>
      <c r="AT424" s="208"/>
      <c r="AU424" s="208"/>
    </row>
    <row r="425">
      <c r="A425" s="208"/>
      <c r="B425" s="208"/>
      <c r="C425" s="208"/>
      <c r="D425" s="225"/>
      <c r="E425" s="208"/>
      <c r="F425" s="208"/>
      <c r="G425" s="208"/>
      <c r="H425" s="208"/>
      <c r="I425" s="208"/>
      <c r="J425" s="208"/>
      <c r="K425" s="208"/>
      <c r="L425" s="208"/>
      <c r="M425" s="208"/>
      <c r="N425" s="208"/>
      <c r="O425" s="208"/>
      <c r="P425" s="208"/>
      <c r="Q425" s="208"/>
      <c r="R425" s="208"/>
      <c r="S425" s="208"/>
      <c r="T425" s="208"/>
      <c r="U425" s="208"/>
      <c r="V425" s="208"/>
      <c r="W425" s="208"/>
      <c r="X425" s="208"/>
      <c r="Y425" s="208"/>
      <c r="Z425" s="208"/>
      <c r="AA425" s="208"/>
      <c r="AB425" s="208"/>
      <c r="AC425" s="208"/>
      <c r="AD425" s="208"/>
      <c r="AE425" s="208"/>
      <c r="AF425" s="208"/>
      <c r="AG425" s="208"/>
      <c r="AH425" s="208"/>
      <c r="AI425" s="208"/>
      <c r="AJ425" s="208"/>
      <c r="AK425" s="208"/>
      <c r="AL425" s="208"/>
      <c r="AM425" s="208"/>
      <c r="AN425" s="208"/>
      <c r="AO425" s="208"/>
      <c r="AP425" s="208"/>
      <c r="AQ425" s="208"/>
      <c r="AR425" s="208"/>
      <c r="AS425" s="208"/>
      <c r="AT425" s="208"/>
      <c r="AU425" s="208"/>
    </row>
    <row r="426">
      <c r="A426" s="208"/>
      <c r="B426" s="208"/>
      <c r="C426" s="208"/>
      <c r="D426" s="225"/>
      <c r="E426" s="208"/>
      <c r="F426" s="208"/>
      <c r="G426" s="208"/>
      <c r="H426" s="208"/>
      <c r="I426" s="208"/>
      <c r="J426" s="208"/>
      <c r="K426" s="208"/>
      <c r="L426" s="208"/>
      <c r="M426" s="208"/>
      <c r="N426" s="208"/>
      <c r="O426" s="208"/>
      <c r="P426" s="208"/>
      <c r="Q426" s="208"/>
      <c r="R426" s="208"/>
      <c r="S426" s="208"/>
      <c r="T426" s="208"/>
      <c r="U426" s="208"/>
      <c r="V426" s="208"/>
      <c r="W426" s="208"/>
      <c r="X426" s="208"/>
      <c r="Y426" s="208"/>
      <c r="Z426" s="208"/>
      <c r="AA426" s="208"/>
      <c r="AB426" s="208"/>
      <c r="AC426" s="208"/>
      <c r="AD426" s="208"/>
      <c r="AE426" s="208"/>
      <c r="AF426" s="208"/>
      <c r="AG426" s="208"/>
      <c r="AH426" s="208"/>
      <c r="AI426" s="208"/>
      <c r="AJ426" s="208"/>
      <c r="AK426" s="208"/>
      <c r="AL426" s="208"/>
      <c r="AM426" s="208"/>
      <c r="AN426" s="208"/>
      <c r="AO426" s="208"/>
      <c r="AP426" s="208"/>
      <c r="AQ426" s="208"/>
      <c r="AR426" s="208"/>
      <c r="AS426" s="208"/>
      <c r="AT426" s="208"/>
      <c r="AU426" s="208"/>
    </row>
    <row r="427">
      <c r="A427" s="208"/>
      <c r="B427" s="208"/>
      <c r="C427" s="208"/>
      <c r="D427" s="225"/>
      <c r="E427" s="208"/>
      <c r="F427" s="208"/>
      <c r="G427" s="208"/>
      <c r="H427" s="208"/>
      <c r="I427" s="208"/>
      <c r="J427" s="208"/>
      <c r="K427" s="208"/>
      <c r="L427" s="208"/>
      <c r="M427" s="208"/>
      <c r="N427" s="208"/>
      <c r="O427" s="208"/>
      <c r="P427" s="208"/>
      <c r="Q427" s="208"/>
      <c r="R427" s="208"/>
      <c r="S427" s="208"/>
      <c r="T427" s="208"/>
      <c r="U427" s="208"/>
      <c r="V427" s="208"/>
      <c r="W427" s="208"/>
      <c r="X427" s="208"/>
      <c r="Y427" s="208"/>
      <c r="Z427" s="208"/>
      <c r="AA427" s="208"/>
      <c r="AB427" s="208"/>
      <c r="AC427" s="208"/>
      <c r="AD427" s="208"/>
      <c r="AE427" s="208"/>
      <c r="AF427" s="208"/>
      <c r="AG427" s="208"/>
      <c r="AH427" s="208"/>
      <c r="AI427" s="208"/>
      <c r="AJ427" s="208"/>
      <c r="AK427" s="208"/>
      <c r="AL427" s="208"/>
      <c r="AM427" s="208"/>
      <c r="AN427" s="208"/>
      <c r="AO427" s="208"/>
      <c r="AP427" s="208"/>
      <c r="AQ427" s="208"/>
      <c r="AR427" s="208"/>
      <c r="AS427" s="208"/>
      <c r="AT427" s="208"/>
      <c r="AU427" s="208"/>
    </row>
    <row r="428">
      <c r="A428" s="208"/>
      <c r="B428" s="208"/>
      <c r="C428" s="208"/>
      <c r="D428" s="225"/>
      <c r="E428" s="208"/>
      <c r="F428" s="208"/>
      <c r="G428" s="208"/>
      <c r="H428" s="208"/>
      <c r="I428" s="208"/>
      <c r="J428" s="208"/>
      <c r="K428" s="208"/>
      <c r="L428" s="208"/>
      <c r="M428" s="208"/>
      <c r="N428" s="208"/>
      <c r="O428" s="208"/>
      <c r="P428" s="208"/>
      <c r="Q428" s="208"/>
      <c r="R428" s="208"/>
      <c r="S428" s="208"/>
      <c r="T428" s="208"/>
      <c r="U428" s="208"/>
      <c r="V428" s="208"/>
      <c r="W428" s="208"/>
      <c r="X428" s="208"/>
      <c r="Y428" s="208"/>
      <c r="Z428" s="208"/>
      <c r="AA428" s="208"/>
      <c r="AB428" s="208"/>
      <c r="AC428" s="208"/>
      <c r="AD428" s="208"/>
      <c r="AE428" s="208"/>
      <c r="AF428" s="208"/>
      <c r="AG428" s="208"/>
      <c r="AH428" s="208"/>
      <c r="AI428" s="208"/>
      <c r="AJ428" s="208"/>
      <c r="AK428" s="208"/>
      <c r="AL428" s="208"/>
      <c r="AM428" s="208"/>
      <c r="AN428" s="208"/>
      <c r="AO428" s="208"/>
      <c r="AP428" s="208"/>
      <c r="AQ428" s="208"/>
      <c r="AR428" s="208"/>
      <c r="AS428" s="208"/>
      <c r="AT428" s="208"/>
      <c r="AU428" s="208"/>
    </row>
    <row r="429">
      <c r="A429" s="208"/>
      <c r="B429" s="208"/>
      <c r="C429" s="208"/>
      <c r="D429" s="225"/>
      <c r="E429" s="208"/>
      <c r="F429" s="208"/>
      <c r="G429" s="208"/>
      <c r="H429" s="208"/>
      <c r="I429" s="208"/>
      <c r="J429" s="208"/>
      <c r="K429" s="208"/>
      <c r="L429" s="208"/>
      <c r="M429" s="208"/>
      <c r="N429" s="208"/>
      <c r="O429" s="208"/>
      <c r="P429" s="208"/>
      <c r="Q429" s="208"/>
      <c r="R429" s="208"/>
      <c r="S429" s="208"/>
      <c r="T429" s="208"/>
      <c r="U429" s="208"/>
      <c r="V429" s="208"/>
      <c r="W429" s="208"/>
      <c r="X429" s="208"/>
      <c r="Y429" s="208"/>
      <c r="Z429" s="208"/>
      <c r="AA429" s="208"/>
      <c r="AB429" s="208"/>
      <c r="AC429" s="208"/>
      <c r="AD429" s="208"/>
      <c r="AE429" s="208"/>
      <c r="AF429" s="208"/>
      <c r="AG429" s="208"/>
      <c r="AH429" s="208"/>
      <c r="AI429" s="208"/>
      <c r="AJ429" s="208"/>
      <c r="AK429" s="208"/>
      <c r="AL429" s="208"/>
      <c r="AM429" s="208"/>
      <c r="AN429" s="208"/>
      <c r="AO429" s="208"/>
      <c r="AP429" s="208"/>
      <c r="AQ429" s="208"/>
      <c r="AR429" s="208"/>
      <c r="AS429" s="208"/>
      <c r="AT429" s="208"/>
      <c r="AU429" s="208"/>
    </row>
    <row r="430">
      <c r="A430" s="208"/>
      <c r="B430" s="208"/>
      <c r="C430" s="208"/>
      <c r="D430" s="225"/>
      <c r="E430" s="208"/>
      <c r="F430" s="208"/>
      <c r="G430" s="208"/>
      <c r="H430" s="208"/>
      <c r="I430" s="208"/>
      <c r="J430" s="208"/>
      <c r="K430" s="208"/>
      <c r="L430" s="208"/>
      <c r="M430" s="208"/>
      <c r="N430" s="208"/>
      <c r="O430" s="208"/>
      <c r="P430" s="208"/>
      <c r="Q430" s="208"/>
      <c r="R430" s="208"/>
      <c r="S430" s="208"/>
      <c r="T430" s="208"/>
      <c r="U430" s="208"/>
      <c r="V430" s="208"/>
      <c r="W430" s="208"/>
      <c r="X430" s="208"/>
      <c r="Y430" s="208"/>
      <c r="Z430" s="208"/>
      <c r="AA430" s="208"/>
      <c r="AB430" s="208"/>
      <c r="AC430" s="208"/>
      <c r="AD430" s="208"/>
      <c r="AE430" s="208"/>
      <c r="AF430" s="208"/>
      <c r="AG430" s="208"/>
      <c r="AH430" s="208"/>
      <c r="AI430" s="208"/>
      <c r="AJ430" s="208"/>
      <c r="AK430" s="208"/>
      <c r="AL430" s="208"/>
      <c r="AM430" s="208"/>
      <c r="AN430" s="208"/>
      <c r="AO430" s="208"/>
      <c r="AP430" s="208"/>
      <c r="AQ430" s="208"/>
      <c r="AR430" s="208"/>
      <c r="AS430" s="208"/>
      <c r="AT430" s="208"/>
      <c r="AU430" s="208"/>
    </row>
    <row r="431">
      <c r="A431" s="208"/>
      <c r="B431" s="208"/>
      <c r="C431" s="208"/>
      <c r="D431" s="225"/>
      <c r="E431" s="208"/>
      <c r="F431" s="208"/>
      <c r="G431" s="208"/>
      <c r="H431" s="208"/>
      <c r="I431" s="208"/>
      <c r="J431" s="208"/>
      <c r="K431" s="208"/>
      <c r="L431" s="208"/>
      <c r="M431" s="208"/>
      <c r="N431" s="208"/>
      <c r="O431" s="208"/>
      <c r="P431" s="208"/>
      <c r="Q431" s="208"/>
      <c r="R431" s="208"/>
      <c r="S431" s="208"/>
      <c r="T431" s="208"/>
      <c r="U431" s="208"/>
      <c r="V431" s="208"/>
      <c r="W431" s="208"/>
      <c r="X431" s="208"/>
      <c r="Y431" s="208"/>
      <c r="Z431" s="208"/>
      <c r="AA431" s="208"/>
      <c r="AB431" s="208"/>
      <c r="AC431" s="208"/>
      <c r="AD431" s="208"/>
      <c r="AE431" s="208"/>
      <c r="AF431" s="208"/>
      <c r="AG431" s="208"/>
      <c r="AH431" s="208"/>
      <c r="AI431" s="208"/>
      <c r="AJ431" s="208"/>
      <c r="AK431" s="208"/>
      <c r="AL431" s="208"/>
      <c r="AM431" s="208"/>
      <c r="AN431" s="208"/>
      <c r="AO431" s="208"/>
      <c r="AP431" s="208"/>
      <c r="AQ431" s="208"/>
      <c r="AR431" s="208"/>
      <c r="AS431" s="208"/>
      <c r="AT431" s="208"/>
      <c r="AU431" s="208"/>
    </row>
    <row r="432">
      <c r="A432" s="208"/>
      <c r="B432" s="208"/>
      <c r="C432" s="208"/>
      <c r="D432" s="225"/>
      <c r="E432" s="208"/>
      <c r="F432" s="208"/>
      <c r="G432" s="208"/>
      <c r="H432" s="208"/>
      <c r="I432" s="208"/>
      <c r="J432" s="208"/>
      <c r="K432" s="208"/>
      <c r="L432" s="208"/>
      <c r="M432" s="208"/>
      <c r="N432" s="208"/>
      <c r="O432" s="208"/>
      <c r="P432" s="208"/>
      <c r="Q432" s="208"/>
      <c r="R432" s="208"/>
      <c r="S432" s="208"/>
      <c r="T432" s="208"/>
      <c r="U432" s="208"/>
      <c r="V432" s="208"/>
      <c r="W432" s="208"/>
      <c r="X432" s="208"/>
      <c r="Y432" s="208"/>
      <c r="Z432" s="208"/>
      <c r="AA432" s="208"/>
      <c r="AB432" s="208"/>
      <c r="AC432" s="208"/>
      <c r="AD432" s="208"/>
      <c r="AE432" s="208"/>
      <c r="AF432" s="208"/>
      <c r="AG432" s="208"/>
      <c r="AH432" s="208"/>
      <c r="AI432" s="208"/>
      <c r="AJ432" s="208"/>
      <c r="AK432" s="208"/>
      <c r="AL432" s="208"/>
      <c r="AM432" s="208"/>
      <c r="AN432" s="208"/>
      <c r="AO432" s="208"/>
      <c r="AP432" s="208"/>
      <c r="AQ432" s="208"/>
      <c r="AR432" s="208"/>
      <c r="AS432" s="208"/>
      <c r="AT432" s="208"/>
      <c r="AU432" s="208"/>
    </row>
    <row r="433">
      <c r="A433" s="208"/>
      <c r="B433" s="208"/>
      <c r="C433" s="208"/>
      <c r="D433" s="225"/>
      <c r="E433" s="208"/>
      <c r="F433" s="208"/>
      <c r="G433" s="208"/>
      <c r="H433" s="208"/>
      <c r="I433" s="208"/>
      <c r="J433" s="208"/>
      <c r="K433" s="208"/>
      <c r="L433" s="208"/>
      <c r="M433" s="208"/>
      <c r="N433" s="208"/>
      <c r="O433" s="208"/>
      <c r="P433" s="208"/>
      <c r="Q433" s="208"/>
      <c r="R433" s="208"/>
      <c r="S433" s="208"/>
      <c r="T433" s="208"/>
      <c r="U433" s="208"/>
      <c r="V433" s="208"/>
      <c r="W433" s="208"/>
      <c r="X433" s="208"/>
      <c r="Y433" s="208"/>
      <c r="Z433" s="208"/>
      <c r="AA433" s="208"/>
      <c r="AB433" s="208"/>
      <c r="AC433" s="208"/>
      <c r="AD433" s="208"/>
      <c r="AE433" s="208"/>
      <c r="AF433" s="208"/>
      <c r="AG433" s="208"/>
      <c r="AH433" s="208"/>
      <c r="AI433" s="208"/>
      <c r="AJ433" s="208"/>
      <c r="AK433" s="208"/>
      <c r="AL433" s="208"/>
      <c r="AM433" s="208"/>
      <c r="AN433" s="208"/>
      <c r="AO433" s="208"/>
      <c r="AP433" s="208"/>
      <c r="AQ433" s="208"/>
      <c r="AR433" s="208"/>
      <c r="AS433" s="208"/>
      <c r="AT433" s="208"/>
      <c r="AU433" s="208"/>
    </row>
    <row r="434">
      <c r="A434" s="208"/>
      <c r="B434" s="208"/>
      <c r="C434" s="208"/>
      <c r="D434" s="225"/>
      <c r="E434" s="208"/>
      <c r="F434" s="208"/>
      <c r="G434" s="208"/>
      <c r="H434" s="208"/>
      <c r="I434" s="208"/>
      <c r="J434" s="208"/>
      <c r="K434" s="208"/>
      <c r="L434" s="208"/>
      <c r="M434" s="208"/>
      <c r="N434" s="208"/>
      <c r="O434" s="208"/>
      <c r="P434" s="208"/>
      <c r="Q434" s="208"/>
      <c r="R434" s="208"/>
      <c r="S434" s="208"/>
      <c r="T434" s="208"/>
      <c r="U434" s="208"/>
      <c r="V434" s="208"/>
      <c r="W434" s="208"/>
      <c r="X434" s="208"/>
      <c r="Y434" s="208"/>
      <c r="Z434" s="208"/>
      <c r="AA434" s="208"/>
      <c r="AB434" s="208"/>
      <c r="AC434" s="208"/>
      <c r="AD434" s="208"/>
      <c r="AE434" s="208"/>
      <c r="AF434" s="208"/>
      <c r="AG434" s="208"/>
      <c r="AH434" s="208"/>
      <c r="AI434" s="208"/>
      <c r="AJ434" s="208"/>
      <c r="AK434" s="208"/>
      <c r="AL434" s="208"/>
      <c r="AM434" s="208"/>
      <c r="AN434" s="208"/>
      <c r="AO434" s="208"/>
      <c r="AP434" s="208"/>
      <c r="AQ434" s="208"/>
      <c r="AR434" s="208"/>
      <c r="AS434" s="208"/>
      <c r="AT434" s="208"/>
      <c r="AU434" s="208"/>
    </row>
    <row r="435">
      <c r="A435" s="208"/>
      <c r="B435" s="208"/>
      <c r="C435" s="208"/>
      <c r="D435" s="225"/>
      <c r="E435" s="208"/>
      <c r="F435" s="208"/>
      <c r="G435" s="208"/>
      <c r="H435" s="208"/>
      <c r="I435" s="208"/>
      <c r="J435" s="208"/>
      <c r="K435" s="208"/>
      <c r="L435" s="208"/>
      <c r="M435" s="208"/>
      <c r="N435" s="208"/>
      <c r="O435" s="208"/>
      <c r="P435" s="208"/>
      <c r="Q435" s="208"/>
      <c r="R435" s="208"/>
      <c r="S435" s="208"/>
      <c r="T435" s="208"/>
      <c r="U435" s="208"/>
      <c r="V435" s="208"/>
      <c r="W435" s="208"/>
      <c r="X435" s="208"/>
      <c r="Y435" s="208"/>
      <c r="Z435" s="208"/>
      <c r="AA435" s="208"/>
      <c r="AB435" s="208"/>
      <c r="AC435" s="208"/>
      <c r="AD435" s="208"/>
      <c r="AE435" s="208"/>
      <c r="AF435" s="208"/>
      <c r="AG435" s="208"/>
      <c r="AH435" s="208"/>
      <c r="AI435" s="208"/>
      <c r="AJ435" s="208"/>
      <c r="AK435" s="208"/>
      <c r="AL435" s="208"/>
      <c r="AM435" s="208"/>
      <c r="AN435" s="208"/>
      <c r="AO435" s="208"/>
      <c r="AP435" s="208"/>
      <c r="AQ435" s="208"/>
      <c r="AR435" s="208"/>
      <c r="AS435" s="208"/>
      <c r="AT435" s="208"/>
      <c r="AU435" s="208"/>
    </row>
    <row r="436">
      <c r="A436" s="208"/>
      <c r="B436" s="208"/>
      <c r="C436" s="208"/>
      <c r="D436" s="225"/>
      <c r="E436" s="208"/>
      <c r="F436" s="208"/>
      <c r="G436" s="208"/>
      <c r="H436" s="208"/>
      <c r="I436" s="208"/>
      <c r="J436" s="208"/>
      <c r="K436" s="208"/>
      <c r="L436" s="208"/>
      <c r="M436" s="208"/>
      <c r="N436" s="208"/>
      <c r="O436" s="208"/>
      <c r="P436" s="208"/>
      <c r="Q436" s="208"/>
      <c r="R436" s="208"/>
      <c r="S436" s="208"/>
      <c r="T436" s="208"/>
      <c r="U436" s="208"/>
      <c r="V436" s="208"/>
      <c r="W436" s="208"/>
      <c r="X436" s="208"/>
      <c r="Y436" s="208"/>
      <c r="Z436" s="208"/>
      <c r="AA436" s="208"/>
      <c r="AB436" s="208"/>
      <c r="AC436" s="208"/>
      <c r="AD436" s="208"/>
      <c r="AE436" s="208"/>
      <c r="AF436" s="208"/>
      <c r="AG436" s="208"/>
      <c r="AH436" s="208"/>
      <c r="AI436" s="208"/>
      <c r="AJ436" s="208"/>
      <c r="AK436" s="208"/>
      <c r="AL436" s="208"/>
      <c r="AM436" s="208"/>
      <c r="AN436" s="208"/>
      <c r="AO436" s="208"/>
      <c r="AP436" s="208"/>
      <c r="AQ436" s="208"/>
      <c r="AR436" s="208"/>
      <c r="AS436" s="208"/>
      <c r="AT436" s="208"/>
      <c r="AU436" s="208"/>
    </row>
    <row r="437">
      <c r="A437" s="208"/>
      <c r="B437" s="208"/>
      <c r="C437" s="208"/>
      <c r="D437" s="225"/>
      <c r="E437" s="208"/>
      <c r="F437" s="208"/>
      <c r="G437" s="208"/>
      <c r="H437" s="208"/>
      <c r="I437" s="208"/>
      <c r="J437" s="208"/>
      <c r="K437" s="208"/>
      <c r="L437" s="208"/>
      <c r="M437" s="208"/>
      <c r="N437" s="208"/>
      <c r="O437" s="208"/>
      <c r="P437" s="208"/>
      <c r="Q437" s="208"/>
      <c r="R437" s="208"/>
      <c r="S437" s="208"/>
      <c r="T437" s="208"/>
      <c r="U437" s="208"/>
      <c r="V437" s="208"/>
      <c r="W437" s="208"/>
      <c r="X437" s="208"/>
      <c r="Y437" s="208"/>
      <c r="Z437" s="208"/>
      <c r="AA437" s="208"/>
      <c r="AB437" s="208"/>
      <c r="AC437" s="208"/>
      <c r="AD437" s="208"/>
      <c r="AE437" s="208"/>
      <c r="AF437" s="208"/>
      <c r="AG437" s="208"/>
      <c r="AH437" s="208"/>
      <c r="AI437" s="208"/>
      <c r="AJ437" s="208"/>
      <c r="AK437" s="208"/>
      <c r="AL437" s="208"/>
      <c r="AM437" s="208"/>
      <c r="AN437" s="208"/>
      <c r="AO437" s="208"/>
      <c r="AP437" s="208"/>
      <c r="AQ437" s="208"/>
      <c r="AR437" s="208"/>
      <c r="AS437" s="208"/>
      <c r="AT437" s="208"/>
      <c r="AU437" s="208"/>
    </row>
    <row r="438">
      <c r="A438" s="208"/>
      <c r="B438" s="208"/>
      <c r="C438" s="208"/>
      <c r="D438" s="225"/>
      <c r="E438" s="208"/>
      <c r="F438" s="208"/>
      <c r="G438" s="208"/>
      <c r="H438" s="208"/>
      <c r="I438" s="208"/>
      <c r="J438" s="208"/>
      <c r="K438" s="208"/>
      <c r="L438" s="208"/>
      <c r="M438" s="208"/>
      <c r="N438" s="208"/>
      <c r="O438" s="208"/>
      <c r="P438" s="208"/>
      <c r="Q438" s="208"/>
      <c r="R438" s="208"/>
      <c r="S438" s="208"/>
      <c r="T438" s="208"/>
      <c r="U438" s="208"/>
      <c r="V438" s="208"/>
      <c r="W438" s="208"/>
      <c r="X438" s="208"/>
      <c r="Y438" s="208"/>
      <c r="Z438" s="208"/>
      <c r="AA438" s="208"/>
      <c r="AB438" s="208"/>
      <c r="AC438" s="208"/>
      <c r="AD438" s="208"/>
      <c r="AE438" s="208"/>
      <c r="AF438" s="208"/>
      <c r="AG438" s="208"/>
      <c r="AH438" s="208"/>
      <c r="AI438" s="208"/>
      <c r="AJ438" s="208"/>
      <c r="AK438" s="208"/>
      <c r="AL438" s="208"/>
      <c r="AM438" s="208"/>
      <c r="AN438" s="208"/>
      <c r="AO438" s="208"/>
      <c r="AP438" s="208"/>
      <c r="AQ438" s="208"/>
      <c r="AR438" s="208"/>
      <c r="AS438" s="208"/>
      <c r="AT438" s="208"/>
      <c r="AU438" s="208"/>
    </row>
    <row r="439">
      <c r="A439" s="208"/>
      <c r="B439" s="208"/>
      <c r="C439" s="208"/>
      <c r="D439" s="225"/>
      <c r="E439" s="208"/>
      <c r="F439" s="208"/>
      <c r="G439" s="208"/>
      <c r="H439" s="208"/>
      <c r="I439" s="208"/>
      <c r="J439" s="208"/>
      <c r="K439" s="208"/>
      <c r="L439" s="208"/>
      <c r="M439" s="208"/>
      <c r="N439" s="208"/>
      <c r="O439" s="208"/>
      <c r="P439" s="208"/>
      <c r="Q439" s="208"/>
      <c r="R439" s="208"/>
      <c r="S439" s="208"/>
      <c r="T439" s="208"/>
      <c r="U439" s="208"/>
      <c r="V439" s="208"/>
      <c r="W439" s="208"/>
      <c r="X439" s="208"/>
      <c r="Y439" s="208"/>
      <c r="Z439" s="208"/>
      <c r="AA439" s="208"/>
      <c r="AB439" s="208"/>
      <c r="AC439" s="208"/>
      <c r="AD439" s="208"/>
      <c r="AE439" s="208"/>
      <c r="AF439" s="208"/>
      <c r="AG439" s="208"/>
      <c r="AH439" s="208"/>
      <c r="AI439" s="208"/>
      <c r="AJ439" s="208"/>
      <c r="AK439" s="208"/>
      <c r="AL439" s="208"/>
      <c r="AM439" s="208"/>
      <c r="AN439" s="208"/>
      <c r="AO439" s="208"/>
      <c r="AP439" s="208"/>
      <c r="AQ439" s="208"/>
      <c r="AR439" s="208"/>
      <c r="AS439" s="208"/>
      <c r="AT439" s="208"/>
      <c r="AU439" s="208"/>
    </row>
    <row r="440">
      <c r="A440" s="208"/>
      <c r="B440" s="208"/>
      <c r="C440" s="208"/>
      <c r="D440" s="225"/>
      <c r="E440" s="208"/>
      <c r="F440" s="208"/>
      <c r="G440" s="208"/>
      <c r="H440" s="208"/>
      <c r="I440" s="208"/>
      <c r="J440" s="208"/>
      <c r="K440" s="208"/>
      <c r="L440" s="208"/>
      <c r="M440" s="208"/>
      <c r="N440" s="208"/>
      <c r="O440" s="208"/>
      <c r="P440" s="208"/>
      <c r="Q440" s="208"/>
      <c r="R440" s="208"/>
      <c r="S440" s="208"/>
      <c r="T440" s="208"/>
      <c r="U440" s="208"/>
      <c r="V440" s="208"/>
      <c r="W440" s="208"/>
      <c r="X440" s="208"/>
      <c r="Y440" s="208"/>
      <c r="Z440" s="208"/>
      <c r="AA440" s="208"/>
      <c r="AB440" s="208"/>
      <c r="AC440" s="208"/>
      <c r="AD440" s="208"/>
      <c r="AE440" s="208"/>
      <c r="AF440" s="208"/>
      <c r="AG440" s="208"/>
      <c r="AH440" s="208"/>
      <c r="AI440" s="208"/>
      <c r="AJ440" s="208"/>
      <c r="AK440" s="208"/>
      <c r="AL440" s="208"/>
      <c r="AM440" s="208"/>
      <c r="AN440" s="208"/>
      <c r="AO440" s="208"/>
      <c r="AP440" s="208"/>
      <c r="AQ440" s="208"/>
      <c r="AR440" s="208"/>
      <c r="AS440" s="208"/>
      <c r="AT440" s="208"/>
      <c r="AU440" s="208"/>
    </row>
    <row r="441">
      <c r="A441" s="208"/>
      <c r="B441" s="208"/>
      <c r="C441" s="208"/>
      <c r="D441" s="225"/>
      <c r="E441" s="208"/>
      <c r="F441" s="208"/>
      <c r="G441" s="208"/>
      <c r="H441" s="208"/>
      <c r="I441" s="208"/>
      <c r="J441" s="208"/>
      <c r="K441" s="208"/>
      <c r="L441" s="208"/>
      <c r="M441" s="208"/>
      <c r="N441" s="208"/>
      <c r="O441" s="208"/>
      <c r="P441" s="208"/>
      <c r="Q441" s="208"/>
      <c r="R441" s="208"/>
      <c r="S441" s="208"/>
      <c r="T441" s="208"/>
      <c r="U441" s="208"/>
      <c r="V441" s="208"/>
      <c r="W441" s="208"/>
      <c r="X441" s="208"/>
      <c r="Y441" s="208"/>
      <c r="Z441" s="208"/>
      <c r="AA441" s="208"/>
      <c r="AB441" s="208"/>
      <c r="AC441" s="208"/>
      <c r="AD441" s="208"/>
      <c r="AE441" s="208"/>
      <c r="AF441" s="208"/>
      <c r="AG441" s="208"/>
      <c r="AH441" s="208"/>
      <c r="AI441" s="208"/>
      <c r="AJ441" s="208"/>
      <c r="AK441" s="208"/>
      <c r="AL441" s="208"/>
      <c r="AM441" s="208"/>
      <c r="AN441" s="208"/>
      <c r="AO441" s="208"/>
      <c r="AP441" s="208"/>
      <c r="AQ441" s="208"/>
      <c r="AR441" s="208"/>
      <c r="AS441" s="208"/>
      <c r="AT441" s="208"/>
      <c r="AU441" s="208"/>
    </row>
    <row r="442">
      <c r="A442" s="208"/>
      <c r="B442" s="208"/>
      <c r="C442" s="208"/>
      <c r="D442" s="225"/>
      <c r="E442" s="208"/>
      <c r="F442" s="208"/>
      <c r="G442" s="208"/>
      <c r="H442" s="208"/>
      <c r="I442" s="208"/>
      <c r="J442" s="208"/>
      <c r="K442" s="208"/>
      <c r="L442" s="208"/>
      <c r="M442" s="208"/>
      <c r="N442" s="208"/>
      <c r="O442" s="208"/>
      <c r="P442" s="208"/>
      <c r="Q442" s="208"/>
      <c r="R442" s="208"/>
      <c r="S442" s="208"/>
      <c r="T442" s="208"/>
      <c r="U442" s="208"/>
      <c r="V442" s="208"/>
      <c r="W442" s="208"/>
      <c r="X442" s="208"/>
      <c r="Y442" s="208"/>
      <c r="Z442" s="208"/>
      <c r="AA442" s="208"/>
      <c r="AB442" s="208"/>
      <c r="AC442" s="208"/>
      <c r="AD442" s="208"/>
      <c r="AE442" s="208"/>
      <c r="AF442" s="208"/>
      <c r="AG442" s="208"/>
      <c r="AH442" s="208"/>
      <c r="AI442" s="208"/>
      <c r="AJ442" s="208"/>
      <c r="AK442" s="208"/>
      <c r="AL442" s="208"/>
      <c r="AM442" s="208"/>
      <c r="AN442" s="208"/>
      <c r="AO442" s="208"/>
      <c r="AP442" s="208"/>
      <c r="AQ442" s="208"/>
      <c r="AR442" s="208"/>
      <c r="AS442" s="208"/>
      <c r="AT442" s="208"/>
      <c r="AU442" s="208"/>
    </row>
    <row r="443">
      <c r="A443" s="208"/>
      <c r="B443" s="208"/>
      <c r="C443" s="208"/>
      <c r="D443" s="225"/>
      <c r="E443" s="208"/>
      <c r="F443" s="208"/>
      <c r="G443" s="208"/>
      <c r="H443" s="208"/>
      <c r="I443" s="208"/>
      <c r="J443" s="208"/>
      <c r="K443" s="208"/>
      <c r="L443" s="208"/>
      <c r="M443" s="208"/>
      <c r="N443" s="208"/>
      <c r="O443" s="208"/>
      <c r="P443" s="208"/>
      <c r="Q443" s="208"/>
      <c r="R443" s="208"/>
      <c r="S443" s="208"/>
      <c r="T443" s="208"/>
      <c r="U443" s="208"/>
      <c r="V443" s="208"/>
      <c r="W443" s="208"/>
      <c r="X443" s="208"/>
      <c r="Y443" s="208"/>
      <c r="Z443" s="208"/>
      <c r="AA443" s="208"/>
      <c r="AB443" s="208"/>
      <c r="AC443" s="208"/>
      <c r="AD443" s="208"/>
      <c r="AE443" s="208"/>
      <c r="AF443" s="208"/>
      <c r="AG443" s="208"/>
      <c r="AH443" s="208"/>
      <c r="AI443" s="208"/>
      <c r="AJ443" s="208"/>
      <c r="AK443" s="208"/>
      <c r="AL443" s="208"/>
      <c r="AM443" s="208"/>
      <c r="AN443" s="208"/>
      <c r="AO443" s="208"/>
      <c r="AP443" s="208"/>
      <c r="AQ443" s="208"/>
      <c r="AR443" s="208"/>
      <c r="AS443" s="208"/>
      <c r="AT443" s="208"/>
      <c r="AU443" s="208"/>
    </row>
    <row r="444">
      <c r="A444" s="208"/>
      <c r="B444" s="208"/>
      <c r="C444" s="208"/>
      <c r="D444" s="225"/>
      <c r="E444" s="208"/>
      <c r="F444" s="208"/>
      <c r="G444" s="208"/>
      <c r="H444" s="208"/>
      <c r="I444" s="208"/>
      <c r="J444" s="208"/>
      <c r="K444" s="208"/>
      <c r="L444" s="208"/>
      <c r="M444" s="208"/>
      <c r="N444" s="208"/>
      <c r="O444" s="208"/>
      <c r="P444" s="208"/>
      <c r="Q444" s="208"/>
      <c r="R444" s="208"/>
      <c r="S444" s="208"/>
      <c r="T444" s="208"/>
      <c r="U444" s="208"/>
      <c r="V444" s="208"/>
      <c r="W444" s="208"/>
      <c r="X444" s="208"/>
      <c r="Y444" s="208"/>
      <c r="Z444" s="208"/>
      <c r="AA444" s="208"/>
      <c r="AB444" s="208"/>
      <c r="AC444" s="208"/>
      <c r="AD444" s="208"/>
      <c r="AE444" s="208"/>
      <c r="AF444" s="208"/>
      <c r="AG444" s="208"/>
      <c r="AH444" s="208"/>
      <c r="AI444" s="208"/>
      <c r="AJ444" s="208"/>
      <c r="AK444" s="208"/>
      <c r="AL444" s="208"/>
      <c r="AM444" s="208"/>
      <c r="AN444" s="208"/>
      <c r="AO444" s="208"/>
      <c r="AP444" s="208"/>
      <c r="AQ444" s="208"/>
      <c r="AR444" s="208"/>
      <c r="AS444" s="208"/>
      <c r="AT444" s="208"/>
      <c r="AU444" s="208"/>
    </row>
    <row r="445">
      <c r="A445" s="208"/>
      <c r="B445" s="208"/>
      <c r="C445" s="208"/>
      <c r="D445" s="225"/>
      <c r="E445" s="208"/>
      <c r="F445" s="208"/>
      <c r="G445" s="208"/>
      <c r="H445" s="208"/>
      <c r="I445" s="208"/>
      <c r="J445" s="208"/>
      <c r="K445" s="208"/>
      <c r="L445" s="208"/>
      <c r="M445" s="208"/>
      <c r="N445" s="208"/>
      <c r="O445" s="208"/>
      <c r="P445" s="208"/>
      <c r="Q445" s="208"/>
      <c r="R445" s="208"/>
      <c r="S445" s="208"/>
      <c r="T445" s="208"/>
      <c r="U445" s="208"/>
      <c r="V445" s="208"/>
      <c r="W445" s="208"/>
      <c r="X445" s="208"/>
      <c r="Y445" s="208"/>
      <c r="Z445" s="208"/>
      <c r="AA445" s="208"/>
      <c r="AB445" s="208"/>
      <c r="AC445" s="208"/>
      <c r="AD445" s="208"/>
      <c r="AE445" s="208"/>
      <c r="AF445" s="208"/>
      <c r="AG445" s="208"/>
      <c r="AH445" s="208"/>
      <c r="AI445" s="208"/>
      <c r="AJ445" s="208"/>
      <c r="AK445" s="208"/>
      <c r="AL445" s="208"/>
      <c r="AM445" s="208"/>
      <c r="AN445" s="208"/>
      <c r="AO445" s="208"/>
      <c r="AP445" s="208"/>
      <c r="AQ445" s="208"/>
      <c r="AR445" s="208"/>
      <c r="AS445" s="208"/>
      <c r="AT445" s="208"/>
      <c r="AU445" s="208"/>
    </row>
    <row r="446">
      <c r="A446" s="208"/>
      <c r="B446" s="208"/>
      <c r="C446" s="208"/>
      <c r="D446" s="225"/>
      <c r="E446" s="208"/>
      <c r="F446" s="208"/>
      <c r="G446" s="208"/>
      <c r="H446" s="208"/>
      <c r="I446" s="208"/>
      <c r="J446" s="208"/>
      <c r="K446" s="208"/>
      <c r="L446" s="208"/>
      <c r="M446" s="208"/>
      <c r="N446" s="208"/>
      <c r="O446" s="208"/>
      <c r="P446" s="208"/>
      <c r="Q446" s="208"/>
      <c r="R446" s="208"/>
      <c r="S446" s="208"/>
      <c r="T446" s="208"/>
      <c r="U446" s="208"/>
      <c r="V446" s="208"/>
      <c r="W446" s="208"/>
      <c r="X446" s="208"/>
      <c r="Y446" s="208"/>
      <c r="Z446" s="208"/>
      <c r="AA446" s="208"/>
      <c r="AB446" s="208"/>
      <c r="AC446" s="208"/>
      <c r="AD446" s="208"/>
      <c r="AE446" s="208"/>
      <c r="AF446" s="208"/>
      <c r="AG446" s="208"/>
      <c r="AH446" s="208"/>
      <c r="AI446" s="208"/>
      <c r="AJ446" s="208"/>
      <c r="AK446" s="208"/>
      <c r="AL446" s="208"/>
      <c r="AM446" s="208"/>
      <c r="AN446" s="208"/>
      <c r="AO446" s="208"/>
      <c r="AP446" s="208"/>
      <c r="AQ446" s="208"/>
      <c r="AR446" s="208"/>
      <c r="AS446" s="208"/>
      <c r="AT446" s="208"/>
      <c r="AU446" s="208"/>
    </row>
    <row r="447">
      <c r="A447" s="208"/>
      <c r="B447" s="208"/>
      <c r="C447" s="208"/>
      <c r="D447" s="225"/>
      <c r="E447" s="208"/>
      <c r="F447" s="208"/>
      <c r="G447" s="208"/>
      <c r="H447" s="208"/>
      <c r="I447" s="208"/>
      <c r="J447" s="208"/>
      <c r="K447" s="208"/>
      <c r="L447" s="208"/>
      <c r="M447" s="208"/>
      <c r="N447" s="208"/>
      <c r="O447" s="208"/>
      <c r="P447" s="208"/>
      <c r="Q447" s="208"/>
      <c r="R447" s="208"/>
      <c r="S447" s="208"/>
      <c r="T447" s="208"/>
      <c r="U447" s="208"/>
      <c r="V447" s="208"/>
      <c r="W447" s="208"/>
      <c r="X447" s="208"/>
      <c r="Y447" s="208"/>
      <c r="Z447" s="208"/>
      <c r="AA447" s="208"/>
      <c r="AB447" s="208"/>
      <c r="AC447" s="208"/>
      <c r="AD447" s="208"/>
      <c r="AE447" s="208"/>
      <c r="AF447" s="208"/>
      <c r="AG447" s="208"/>
      <c r="AH447" s="208"/>
      <c r="AI447" s="208"/>
      <c r="AJ447" s="208"/>
      <c r="AK447" s="208"/>
      <c r="AL447" s="208"/>
      <c r="AM447" s="208"/>
      <c r="AN447" s="208"/>
      <c r="AO447" s="208"/>
      <c r="AP447" s="208"/>
      <c r="AQ447" s="208"/>
      <c r="AR447" s="208"/>
      <c r="AS447" s="208"/>
      <c r="AT447" s="208"/>
      <c r="AU447" s="208"/>
    </row>
    <row r="448">
      <c r="A448" s="208"/>
      <c r="B448" s="208"/>
      <c r="C448" s="208"/>
      <c r="D448" s="225"/>
      <c r="E448" s="208"/>
      <c r="F448" s="208"/>
      <c r="G448" s="208"/>
      <c r="H448" s="208"/>
      <c r="I448" s="208"/>
      <c r="J448" s="208"/>
      <c r="K448" s="208"/>
      <c r="L448" s="208"/>
      <c r="M448" s="208"/>
      <c r="N448" s="208"/>
      <c r="O448" s="208"/>
      <c r="P448" s="208"/>
      <c r="Q448" s="208"/>
      <c r="R448" s="208"/>
      <c r="S448" s="208"/>
      <c r="T448" s="208"/>
      <c r="U448" s="208"/>
      <c r="V448" s="208"/>
      <c r="W448" s="208"/>
      <c r="X448" s="208"/>
      <c r="Y448" s="208"/>
      <c r="Z448" s="208"/>
      <c r="AA448" s="208"/>
      <c r="AB448" s="208"/>
      <c r="AC448" s="208"/>
      <c r="AD448" s="208"/>
      <c r="AE448" s="208"/>
      <c r="AF448" s="208"/>
      <c r="AG448" s="208"/>
      <c r="AH448" s="208"/>
      <c r="AI448" s="208"/>
      <c r="AJ448" s="208"/>
      <c r="AK448" s="208"/>
      <c r="AL448" s="208"/>
      <c r="AM448" s="208"/>
      <c r="AN448" s="208"/>
      <c r="AO448" s="208"/>
      <c r="AP448" s="208"/>
      <c r="AQ448" s="208"/>
      <c r="AR448" s="208"/>
      <c r="AS448" s="208"/>
      <c r="AT448" s="208"/>
      <c r="AU448" s="208"/>
    </row>
    <row r="449">
      <c r="A449" s="208"/>
      <c r="B449" s="208"/>
      <c r="C449" s="208"/>
      <c r="D449" s="225"/>
      <c r="E449" s="208"/>
      <c r="F449" s="208"/>
      <c r="G449" s="208"/>
      <c r="H449" s="208"/>
      <c r="I449" s="208"/>
      <c r="J449" s="208"/>
      <c r="K449" s="208"/>
      <c r="L449" s="208"/>
      <c r="M449" s="208"/>
      <c r="N449" s="208"/>
      <c r="O449" s="208"/>
      <c r="P449" s="208"/>
      <c r="Q449" s="208"/>
      <c r="R449" s="208"/>
      <c r="S449" s="208"/>
      <c r="T449" s="208"/>
      <c r="U449" s="208"/>
      <c r="V449" s="208"/>
      <c r="W449" s="208"/>
      <c r="X449" s="208"/>
      <c r="Y449" s="208"/>
      <c r="Z449" s="208"/>
      <c r="AA449" s="208"/>
      <c r="AB449" s="208"/>
      <c r="AC449" s="208"/>
      <c r="AD449" s="208"/>
      <c r="AE449" s="208"/>
      <c r="AF449" s="208"/>
      <c r="AG449" s="208"/>
      <c r="AH449" s="208"/>
      <c r="AI449" s="208"/>
      <c r="AJ449" s="208"/>
      <c r="AK449" s="208"/>
      <c r="AL449" s="208"/>
      <c r="AM449" s="208"/>
      <c r="AN449" s="208"/>
      <c r="AO449" s="208"/>
      <c r="AP449" s="208"/>
      <c r="AQ449" s="208"/>
      <c r="AR449" s="208"/>
      <c r="AS449" s="208"/>
      <c r="AT449" s="208"/>
      <c r="AU449" s="208"/>
    </row>
    <row r="450">
      <c r="A450" s="208"/>
      <c r="B450" s="208"/>
      <c r="C450" s="208"/>
      <c r="D450" s="225"/>
      <c r="E450" s="208"/>
      <c r="F450" s="208"/>
      <c r="G450" s="208"/>
      <c r="H450" s="208"/>
      <c r="I450" s="208"/>
      <c r="J450" s="208"/>
      <c r="K450" s="208"/>
      <c r="L450" s="208"/>
      <c r="M450" s="208"/>
      <c r="N450" s="208"/>
      <c r="O450" s="208"/>
      <c r="P450" s="208"/>
      <c r="Q450" s="208"/>
      <c r="R450" s="208"/>
      <c r="S450" s="208"/>
      <c r="T450" s="208"/>
      <c r="U450" s="208"/>
      <c r="V450" s="208"/>
      <c r="W450" s="208"/>
      <c r="X450" s="208"/>
      <c r="Y450" s="208"/>
      <c r="Z450" s="208"/>
      <c r="AA450" s="208"/>
      <c r="AB450" s="208"/>
      <c r="AC450" s="208"/>
      <c r="AD450" s="208"/>
      <c r="AE450" s="208"/>
      <c r="AF450" s="208"/>
      <c r="AG450" s="208"/>
      <c r="AH450" s="208"/>
      <c r="AI450" s="208"/>
      <c r="AJ450" s="208"/>
      <c r="AK450" s="208"/>
      <c r="AL450" s="208"/>
      <c r="AM450" s="208"/>
      <c r="AN450" s="208"/>
      <c r="AO450" s="208"/>
      <c r="AP450" s="208"/>
      <c r="AQ450" s="208"/>
      <c r="AR450" s="208"/>
      <c r="AS450" s="208"/>
      <c r="AT450" s="208"/>
      <c r="AU450" s="208"/>
    </row>
    <row r="451">
      <c r="A451" s="208"/>
      <c r="B451" s="208"/>
      <c r="C451" s="208"/>
      <c r="D451" s="225"/>
      <c r="E451" s="208"/>
      <c r="F451" s="208"/>
      <c r="G451" s="208"/>
      <c r="H451" s="208"/>
      <c r="I451" s="208"/>
      <c r="J451" s="208"/>
      <c r="K451" s="208"/>
      <c r="L451" s="208"/>
      <c r="M451" s="208"/>
      <c r="N451" s="208"/>
      <c r="O451" s="208"/>
      <c r="P451" s="208"/>
      <c r="Q451" s="208"/>
      <c r="R451" s="208"/>
      <c r="S451" s="208"/>
      <c r="T451" s="208"/>
      <c r="U451" s="208"/>
      <c r="V451" s="208"/>
      <c r="W451" s="208"/>
      <c r="X451" s="208"/>
      <c r="Y451" s="208"/>
      <c r="Z451" s="208"/>
      <c r="AA451" s="208"/>
      <c r="AB451" s="208"/>
      <c r="AC451" s="208"/>
      <c r="AD451" s="208"/>
      <c r="AE451" s="208"/>
      <c r="AF451" s="208"/>
      <c r="AG451" s="208"/>
      <c r="AH451" s="208"/>
      <c r="AI451" s="208"/>
      <c r="AJ451" s="208"/>
      <c r="AK451" s="208"/>
      <c r="AL451" s="208"/>
      <c r="AM451" s="208"/>
      <c r="AN451" s="208"/>
      <c r="AO451" s="208"/>
      <c r="AP451" s="208"/>
      <c r="AQ451" s="208"/>
      <c r="AR451" s="208"/>
      <c r="AS451" s="208"/>
      <c r="AT451" s="208"/>
      <c r="AU451" s="208"/>
    </row>
    <row r="452">
      <c r="A452" s="208"/>
      <c r="B452" s="208"/>
      <c r="C452" s="208"/>
      <c r="D452" s="225"/>
      <c r="E452" s="208"/>
      <c r="F452" s="208"/>
      <c r="G452" s="208"/>
      <c r="H452" s="208"/>
      <c r="I452" s="208"/>
      <c r="J452" s="208"/>
      <c r="K452" s="208"/>
      <c r="L452" s="208"/>
      <c r="M452" s="208"/>
      <c r="N452" s="208"/>
      <c r="O452" s="208"/>
      <c r="P452" s="208"/>
      <c r="Q452" s="208"/>
      <c r="R452" s="208"/>
      <c r="S452" s="208"/>
      <c r="T452" s="208"/>
      <c r="U452" s="208"/>
      <c r="V452" s="208"/>
      <c r="W452" s="208"/>
      <c r="X452" s="208"/>
      <c r="Y452" s="208"/>
      <c r="Z452" s="208"/>
      <c r="AA452" s="208"/>
      <c r="AB452" s="208"/>
      <c r="AC452" s="208"/>
      <c r="AD452" s="208"/>
      <c r="AE452" s="208"/>
      <c r="AF452" s="208"/>
      <c r="AG452" s="208"/>
      <c r="AH452" s="208"/>
      <c r="AI452" s="208"/>
      <c r="AJ452" s="208"/>
      <c r="AK452" s="208"/>
      <c r="AL452" s="208"/>
      <c r="AM452" s="208"/>
      <c r="AN452" s="208"/>
      <c r="AO452" s="208"/>
      <c r="AP452" s="208"/>
      <c r="AQ452" s="208"/>
      <c r="AR452" s="208"/>
      <c r="AS452" s="208"/>
      <c r="AT452" s="208"/>
      <c r="AU452" s="208"/>
    </row>
    <row r="453">
      <c r="A453" s="208"/>
      <c r="B453" s="208"/>
      <c r="C453" s="208"/>
      <c r="D453" s="225"/>
      <c r="E453" s="208"/>
      <c r="F453" s="208"/>
      <c r="G453" s="208"/>
      <c r="H453" s="208"/>
      <c r="I453" s="208"/>
      <c r="J453" s="208"/>
      <c r="K453" s="208"/>
      <c r="L453" s="208"/>
      <c r="M453" s="208"/>
      <c r="N453" s="208"/>
      <c r="O453" s="208"/>
      <c r="P453" s="208"/>
      <c r="Q453" s="208"/>
      <c r="R453" s="208"/>
      <c r="S453" s="208"/>
      <c r="T453" s="208"/>
      <c r="U453" s="208"/>
      <c r="V453" s="208"/>
      <c r="W453" s="208"/>
      <c r="X453" s="208"/>
      <c r="Y453" s="208"/>
      <c r="Z453" s="208"/>
      <c r="AA453" s="208"/>
      <c r="AB453" s="208"/>
      <c r="AC453" s="208"/>
      <c r="AD453" s="208"/>
      <c r="AE453" s="208"/>
      <c r="AF453" s="208"/>
      <c r="AG453" s="208"/>
      <c r="AH453" s="208"/>
      <c r="AI453" s="208"/>
      <c r="AJ453" s="208"/>
      <c r="AK453" s="208"/>
      <c r="AL453" s="208"/>
      <c r="AM453" s="208"/>
      <c r="AN453" s="208"/>
      <c r="AO453" s="208"/>
      <c r="AP453" s="208"/>
      <c r="AQ453" s="208"/>
      <c r="AR453" s="208"/>
      <c r="AS453" s="208"/>
      <c r="AT453" s="208"/>
      <c r="AU453" s="208"/>
    </row>
    <row r="454">
      <c r="A454" s="208"/>
      <c r="B454" s="208"/>
      <c r="C454" s="208"/>
      <c r="D454" s="225"/>
      <c r="E454" s="208"/>
      <c r="F454" s="208"/>
      <c r="G454" s="208"/>
      <c r="H454" s="208"/>
      <c r="I454" s="208"/>
      <c r="J454" s="208"/>
      <c r="K454" s="208"/>
      <c r="L454" s="208"/>
      <c r="M454" s="208"/>
      <c r="N454" s="208"/>
      <c r="O454" s="208"/>
      <c r="P454" s="208"/>
      <c r="Q454" s="208"/>
      <c r="R454" s="208"/>
      <c r="S454" s="208"/>
      <c r="T454" s="208"/>
      <c r="U454" s="208"/>
      <c r="V454" s="208"/>
      <c r="W454" s="208"/>
      <c r="X454" s="208"/>
      <c r="Y454" s="208"/>
      <c r="Z454" s="208"/>
      <c r="AA454" s="208"/>
      <c r="AB454" s="208"/>
      <c r="AC454" s="208"/>
      <c r="AD454" s="208"/>
      <c r="AE454" s="208"/>
      <c r="AF454" s="208"/>
      <c r="AG454" s="208"/>
      <c r="AH454" s="208"/>
      <c r="AI454" s="208"/>
      <c r="AJ454" s="208"/>
      <c r="AK454" s="208"/>
      <c r="AL454" s="208"/>
      <c r="AM454" s="208"/>
      <c r="AN454" s="208"/>
      <c r="AO454" s="208"/>
      <c r="AP454" s="208"/>
      <c r="AQ454" s="208"/>
      <c r="AR454" s="208"/>
      <c r="AS454" s="208"/>
      <c r="AT454" s="208"/>
      <c r="AU454" s="208"/>
    </row>
    <row r="455">
      <c r="A455" s="208"/>
      <c r="B455" s="208"/>
      <c r="C455" s="208"/>
      <c r="D455" s="225"/>
      <c r="E455" s="208"/>
      <c r="F455" s="208"/>
      <c r="G455" s="208"/>
      <c r="H455" s="208"/>
      <c r="I455" s="208"/>
      <c r="J455" s="208"/>
      <c r="K455" s="208"/>
      <c r="L455" s="208"/>
      <c r="M455" s="208"/>
      <c r="N455" s="208"/>
      <c r="O455" s="208"/>
      <c r="P455" s="208"/>
      <c r="Q455" s="208"/>
      <c r="R455" s="208"/>
      <c r="S455" s="208"/>
      <c r="T455" s="208"/>
      <c r="U455" s="208"/>
      <c r="V455" s="208"/>
      <c r="W455" s="208"/>
      <c r="X455" s="208"/>
      <c r="Y455" s="208"/>
      <c r="Z455" s="208"/>
      <c r="AA455" s="208"/>
      <c r="AB455" s="208"/>
      <c r="AC455" s="208"/>
      <c r="AD455" s="208"/>
      <c r="AE455" s="208"/>
      <c r="AF455" s="208"/>
      <c r="AG455" s="208"/>
      <c r="AH455" s="208"/>
      <c r="AI455" s="208"/>
      <c r="AJ455" s="208"/>
      <c r="AK455" s="208"/>
      <c r="AL455" s="208"/>
      <c r="AM455" s="208"/>
      <c r="AN455" s="208"/>
      <c r="AO455" s="208"/>
      <c r="AP455" s="208"/>
      <c r="AQ455" s="208"/>
      <c r="AR455" s="208"/>
      <c r="AS455" s="208"/>
      <c r="AT455" s="208"/>
      <c r="AU455" s="208"/>
    </row>
    <row r="456">
      <c r="A456" s="208"/>
      <c r="B456" s="208"/>
      <c r="C456" s="208"/>
      <c r="D456" s="225"/>
      <c r="E456" s="208"/>
      <c r="F456" s="208"/>
      <c r="G456" s="208"/>
      <c r="H456" s="208"/>
      <c r="I456" s="208"/>
      <c r="J456" s="208"/>
      <c r="K456" s="208"/>
      <c r="L456" s="208"/>
      <c r="M456" s="208"/>
      <c r="N456" s="208"/>
      <c r="O456" s="208"/>
      <c r="P456" s="208"/>
      <c r="Q456" s="208"/>
      <c r="R456" s="208"/>
      <c r="S456" s="208"/>
      <c r="T456" s="208"/>
      <c r="U456" s="208"/>
      <c r="V456" s="208"/>
      <c r="W456" s="208"/>
      <c r="X456" s="208"/>
      <c r="Y456" s="208"/>
      <c r="Z456" s="208"/>
      <c r="AA456" s="208"/>
      <c r="AB456" s="208"/>
      <c r="AC456" s="208"/>
      <c r="AD456" s="208"/>
      <c r="AE456" s="208"/>
      <c r="AF456" s="208"/>
      <c r="AG456" s="208"/>
      <c r="AH456" s="208"/>
      <c r="AI456" s="208"/>
      <c r="AJ456" s="208"/>
      <c r="AK456" s="208"/>
      <c r="AL456" s="208"/>
      <c r="AM456" s="208"/>
      <c r="AN456" s="208"/>
      <c r="AO456" s="208"/>
      <c r="AP456" s="208"/>
      <c r="AQ456" s="208"/>
      <c r="AR456" s="208"/>
      <c r="AS456" s="208"/>
      <c r="AT456" s="208"/>
      <c r="AU456" s="208"/>
    </row>
    <row r="457">
      <c r="A457" s="208"/>
      <c r="B457" s="208"/>
      <c r="C457" s="208"/>
      <c r="D457" s="225"/>
      <c r="E457" s="208"/>
      <c r="F457" s="208"/>
      <c r="G457" s="208"/>
      <c r="H457" s="208"/>
      <c r="I457" s="208"/>
      <c r="J457" s="208"/>
      <c r="K457" s="208"/>
      <c r="L457" s="208"/>
      <c r="M457" s="208"/>
      <c r="N457" s="208"/>
      <c r="O457" s="208"/>
      <c r="P457" s="208"/>
      <c r="Q457" s="208"/>
      <c r="R457" s="208"/>
      <c r="S457" s="208"/>
      <c r="T457" s="208"/>
      <c r="U457" s="208"/>
      <c r="V457" s="208"/>
      <c r="W457" s="208"/>
      <c r="X457" s="208"/>
      <c r="Y457" s="208"/>
      <c r="Z457" s="208"/>
      <c r="AA457" s="208"/>
      <c r="AB457" s="208"/>
      <c r="AC457" s="208"/>
      <c r="AD457" s="208"/>
      <c r="AE457" s="208"/>
      <c r="AF457" s="208"/>
      <c r="AG457" s="208"/>
      <c r="AH457" s="208"/>
      <c r="AI457" s="208"/>
      <c r="AJ457" s="208"/>
      <c r="AK457" s="208"/>
      <c r="AL457" s="208"/>
      <c r="AM457" s="208"/>
      <c r="AN457" s="208"/>
      <c r="AO457" s="208"/>
      <c r="AP457" s="208"/>
      <c r="AQ457" s="208"/>
      <c r="AR457" s="208"/>
      <c r="AS457" s="208"/>
      <c r="AT457" s="208"/>
      <c r="AU457" s="208"/>
    </row>
    <row r="458">
      <c r="A458" s="208"/>
      <c r="B458" s="208"/>
      <c r="C458" s="208"/>
      <c r="D458" s="225"/>
      <c r="E458" s="208"/>
      <c r="F458" s="208"/>
      <c r="G458" s="208"/>
      <c r="H458" s="208"/>
      <c r="I458" s="208"/>
      <c r="J458" s="208"/>
      <c r="K458" s="208"/>
      <c r="L458" s="208"/>
      <c r="M458" s="208"/>
      <c r="N458" s="208"/>
      <c r="O458" s="208"/>
      <c r="P458" s="208"/>
      <c r="Q458" s="208"/>
      <c r="R458" s="208"/>
      <c r="S458" s="208"/>
      <c r="T458" s="208"/>
      <c r="U458" s="208"/>
      <c r="V458" s="208"/>
      <c r="W458" s="208"/>
      <c r="X458" s="208"/>
      <c r="Y458" s="208"/>
      <c r="Z458" s="208"/>
      <c r="AA458" s="208"/>
      <c r="AB458" s="208"/>
      <c r="AC458" s="208"/>
      <c r="AD458" s="208"/>
      <c r="AE458" s="208"/>
      <c r="AF458" s="208"/>
      <c r="AG458" s="208"/>
      <c r="AH458" s="208"/>
      <c r="AI458" s="208"/>
      <c r="AJ458" s="208"/>
      <c r="AK458" s="208"/>
      <c r="AL458" s="208"/>
      <c r="AM458" s="208"/>
      <c r="AN458" s="208"/>
      <c r="AO458" s="208"/>
      <c r="AP458" s="208"/>
      <c r="AQ458" s="208"/>
      <c r="AR458" s="208"/>
      <c r="AS458" s="208"/>
      <c r="AT458" s="208"/>
      <c r="AU458" s="208"/>
    </row>
    <row r="459">
      <c r="A459" s="208"/>
      <c r="B459" s="208"/>
      <c r="C459" s="208"/>
      <c r="D459" s="225"/>
      <c r="E459" s="208"/>
      <c r="F459" s="208"/>
      <c r="G459" s="208"/>
      <c r="H459" s="208"/>
      <c r="I459" s="208"/>
      <c r="J459" s="208"/>
      <c r="K459" s="208"/>
      <c r="L459" s="208"/>
      <c r="M459" s="208"/>
      <c r="N459" s="208"/>
      <c r="O459" s="208"/>
      <c r="P459" s="208"/>
      <c r="Q459" s="208"/>
      <c r="R459" s="208"/>
      <c r="S459" s="208"/>
      <c r="T459" s="208"/>
      <c r="U459" s="208"/>
      <c r="V459" s="208"/>
      <c r="W459" s="208"/>
      <c r="X459" s="208"/>
      <c r="Y459" s="208"/>
      <c r="Z459" s="208"/>
      <c r="AA459" s="208"/>
      <c r="AB459" s="208"/>
      <c r="AC459" s="208"/>
      <c r="AD459" s="208"/>
      <c r="AE459" s="208"/>
      <c r="AF459" s="208"/>
      <c r="AG459" s="208"/>
      <c r="AH459" s="208"/>
      <c r="AI459" s="208"/>
      <c r="AJ459" s="208"/>
      <c r="AK459" s="208"/>
      <c r="AL459" s="208"/>
      <c r="AM459" s="208"/>
      <c r="AN459" s="208"/>
      <c r="AO459" s="208"/>
      <c r="AP459" s="208"/>
      <c r="AQ459" s="208"/>
      <c r="AR459" s="208"/>
      <c r="AS459" s="208"/>
      <c r="AT459" s="208"/>
      <c r="AU459" s="208"/>
    </row>
    <row r="460">
      <c r="A460" s="208"/>
      <c r="B460" s="208"/>
      <c r="C460" s="208"/>
      <c r="D460" s="225"/>
      <c r="E460" s="208"/>
      <c r="F460" s="208"/>
      <c r="G460" s="208"/>
      <c r="H460" s="208"/>
      <c r="I460" s="208"/>
      <c r="J460" s="208"/>
      <c r="K460" s="208"/>
      <c r="L460" s="208"/>
      <c r="M460" s="208"/>
      <c r="N460" s="208"/>
      <c r="O460" s="208"/>
      <c r="P460" s="208"/>
      <c r="Q460" s="208"/>
      <c r="R460" s="208"/>
      <c r="S460" s="208"/>
      <c r="T460" s="208"/>
      <c r="U460" s="208"/>
      <c r="V460" s="208"/>
      <c r="W460" s="208"/>
      <c r="X460" s="208"/>
      <c r="Y460" s="208"/>
      <c r="Z460" s="208"/>
      <c r="AA460" s="208"/>
      <c r="AB460" s="208"/>
      <c r="AC460" s="208"/>
      <c r="AD460" s="208"/>
      <c r="AE460" s="208"/>
      <c r="AF460" s="208"/>
      <c r="AG460" s="208"/>
      <c r="AH460" s="208"/>
      <c r="AI460" s="208"/>
      <c r="AJ460" s="208"/>
      <c r="AK460" s="208"/>
      <c r="AL460" s="208"/>
      <c r="AM460" s="208"/>
      <c r="AN460" s="208"/>
      <c r="AO460" s="208"/>
      <c r="AP460" s="208"/>
      <c r="AQ460" s="208"/>
      <c r="AR460" s="208"/>
      <c r="AS460" s="208"/>
      <c r="AT460" s="208"/>
      <c r="AU460" s="208"/>
    </row>
    <row r="461">
      <c r="A461" s="208"/>
      <c r="B461" s="208"/>
      <c r="C461" s="208"/>
      <c r="D461" s="225"/>
      <c r="E461" s="208"/>
      <c r="F461" s="208"/>
      <c r="G461" s="208"/>
      <c r="H461" s="208"/>
      <c r="I461" s="208"/>
      <c r="J461" s="208"/>
      <c r="K461" s="208"/>
      <c r="L461" s="208"/>
      <c r="M461" s="208"/>
      <c r="N461" s="208"/>
      <c r="O461" s="208"/>
      <c r="P461" s="208"/>
      <c r="Q461" s="208"/>
      <c r="R461" s="208"/>
      <c r="S461" s="208"/>
      <c r="T461" s="208"/>
      <c r="U461" s="208"/>
      <c r="V461" s="208"/>
      <c r="W461" s="208"/>
      <c r="X461" s="208"/>
      <c r="Y461" s="208"/>
      <c r="Z461" s="208"/>
      <c r="AA461" s="208"/>
      <c r="AB461" s="208"/>
      <c r="AC461" s="208"/>
      <c r="AD461" s="208"/>
      <c r="AE461" s="208"/>
      <c r="AF461" s="208"/>
      <c r="AG461" s="208"/>
      <c r="AH461" s="208"/>
      <c r="AI461" s="208"/>
      <c r="AJ461" s="208"/>
      <c r="AK461" s="208"/>
      <c r="AL461" s="208"/>
      <c r="AM461" s="208"/>
      <c r="AN461" s="208"/>
      <c r="AO461" s="208"/>
      <c r="AP461" s="208"/>
      <c r="AQ461" s="208"/>
      <c r="AR461" s="208"/>
      <c r="AS461" s="208"/>
      <c r="AT461" s="208"/>
      <c r="AU461" s="208"/>
    </row>
    <row r="462">
      <c r="A462" s="208"/>
      <c r="B462" s="208"/>
      <c r="C462" s="208"/>
      <c r="D462" s="225"/>
      <c r="E462" s="208"/>
      <c r="F462" s="208"/>
      <c r="G462" s="208"/>
      <c r="H462" s="208"/>
      <c r="I462" s="208"/>
      <c r="J462" s="208"/>
      <c r="K462" s="208"/>
      <c r="L462" s="208"/>
      <c r="M462" s="208"/>
      <c r="N462" s="208"/>
      <c r="O462" s="208"/>
      <c r="P462" s="208"/>
      <c r="Q462" s="208"/>
      <c r="R462" s="208"/>
      <c r="S462" s="208"/>
      <c r="T462" s="208"/>
      <c r="U462" s="208"/>
      <c r="V462" s="208"/>
      <c r="W462" s="208"/>
      <c r="X462" s="208"/>
      <c r="Y462" s="208"/>
      <c r="Z462" s="208"/>
      <c r="AA462" s="208"/>
      <c r="AB462" s="208"/>
      <c r="AC462" s="208"/>
      <c r="AD462" s="208"/>
      <c r="AE462" s="208"/>
      <c r="AF462" s="208"/>
      <c r="AG462" s="208"/>
      <c r="AH462" s="208"/>
      <c r="AI462" s="208"/>
      <c r="AJ462" s="208"/>
      <c r="AK462" s="208"/>
      <c r="AL462" s="208"/>
      <c r="AM462" s="208"/>
      <c r="AN462" s="208"/>
      <c r="AO462" s="208"/>
      <c r="AP462" s="208"/>
      <c r="AQ462" s="208"/>
      <c r="AR462" s="208"/>
      <c r="AS462" s="208"/>
      <c r="AT462" s="208"/>
      <c r="AU462" s="208"/>
    </row>
    <row r="463">
      <c r="A463" s="208"/>
      <c r="B463" s="208"/>
      <c r="C463" s="208"/>
      <c r="D463" s="225"/>
      <c r="E463" s="208"/>
      <c r="F463" s="208"/>
      <c r="G463" s="208"/>
      <c r="H463" s="208"/>
      <c r="I463" s="208"/>
      <c r="J463" s="208"/>
      <c r="K463" s="208"/>
      <c r="L463" s="208"/>
      <c r="M463" s="208"/>
      <c r="N463" s="208"/>
      <c r="O463" s="208"/>
      <c r="P463" s="208"/>
      <c r="Q463" s="208"/>
      <c r="R463" s="208"/>
      <c r="S463" s="208"/>
      <c r="T463" s="208"/>
      <c r="U463" s="208"/>
      <c r="V463" s="208"/>
      <c r="W463" s="208"/>
      <c r="X463" s="208"/>
      <c r="Y463" s="208"/>
      <c r="Z463" s="208"/>
      <c r="AA463" s="208"/>
      <c r="AB463" s="208"/>
      <c r="AC463" s="208"/>
      <c r="AD463" s="208"/>
      <c r="AE463" s="208"/>
      <c r="AF463" s="208"/>
      <c r="AG463" s="208"/>
      <c r="AH463" s="208"/>
      <c r="AI463" s="208"/>
      <c r="AJ463" s="208"/>
      <c r="AK463" s="208"/>
      <c r="AL463" s="208"/>
      <c r="AM463" s="208"/>
      <c r="AN463" s="208"/>
      <c r="AO463" s="208"/>
      <c r="AP463" s="208"/>
      <c r="AQ463" s="208"/>
      <c r="AR463" s="208"/>
      <c r="AS463" s="208"/>
      <c r="AT463" s="208"/>
      <c r="AU463" s="208"/>
    </row>
    <row r="464">
      <c r="A464" s="208"/>
      <c r="B464" s="208"/>
      <c r="C464" s="208"/>
      <c r="D464" s="225"/>
      <c r="E464" s="208"/>
      <c r="F464" s="208"/>
      <c r="G464" s="208"/>
      <c r="H464" s="208"/>
      <c r="I464" s="208"/>
      <c r="J464" s="208"/>
      <c r="K464" s="208"/>
      <c r="L464" s="208"/>
      <c r="M464" s="208"/>
      <c r="N464" s="208"/>
      <c r="O464" s="208"/>
      <c r="P464" s="208"/>
      <c r="Q464" s="208"/>
      <c r="R464" s="208"/>
      <c r="S464" s="208"/>
      <c r="T464" s="208"/>
      <c r="U464" s="208"/>
      <c r="V464" s="208"/>
      <c r="W464" s="208"/>
      <c r="X464" s="208"/>
      <c r="Y464" s="208"/>
      <c r="Z464" s="208"/>
      <c r="AA464" s="208"/>
      <c r="AB464" s="208"/>
      <c r="AC464" s="208"/>
      <c r="AD464" s="208"/>
      <c r="AE464" s="208"/>
      <c r="AF464" s="208"/>
      <c r="AG464" s="208"/>
      <c r="AH464" s="208"/>
      <c r="AI464" s="208"/>
      <c r="AJ464" s="208"/>
      <c r="AK464" s="208"/>
      <c r="AL464" s="208"/>
      <c r="AM464" s="208"/>
      <c r="AN464" s="208"/>
      <c r="AO464" s="208"/>
      <c r="AP464" s="208"/>
      <c r="AQ464" s="208"/>
      <c r="AR464" s="208"/>
      <c r="AS464" s="208"/>
      <c r="AT464" s="208"/>
      <c r="AU464" s="208"/>
    </row>
    <row r="465">
      <c r="A465" s="208"/>
      <c r="B465" s="208"/>
      <c r="C465" s="208"/>
      <c r="D465" s="225"/>
      <c r="E465" s="208"/>
      <c r="F465" s="208"/>
      <c r="G465" s="208"/>
      <c r="H465" s="208"/>
      <c r="I465" s="208"/>
      <c r="J465" s="208"/>
      <c r="K465" s="208"/>
      <c r="L465" s="208"/>
      <c r="M465" s="208"/>
      <c r="N465" s="208"/>
      <c r="O465" s="208"/>
      <c r="P465" s="208"/>
      <c r="Q465" s="208"/>
      <c r="R465" s="208"/>
      <c r="S465" s="208"/>
      <c r="T465" s="208"/>
      <c r="U465" s="208"/>
      <c r="V465" s="208"/>
      <c r="W465" s="208"/>
      <c r="X465" s="208"/>
      <c r="Y465" s="208"/>
      <c r="Z465" s="208"/>
      <c r="AA465" s="208"/>
      <c r="AB465" s="208"/>
      <c r="AC465" s="208"/>
      <c r="AD465" s="208"/>
      <c r="AE465" s="208"/>
      <c r="AF465" s="208"/>
      <c r="AG465" s="208"/>
      <c r="AH465" s="208"/>
      <c r="AI465" s="208"/>
      <c r="AJ465" s="208"/>
      <c r="AK465" s="208"/>
      <c r="AL465" s="208"/>
      <c r="AM465" s="208"/>
      <c r="AN465" s="208"/>
      <c r="AO465" s="208"/>
      <c r="AP465" s="208"/>
      <c r="AQ465" s="208"/>
      <c r="AR465" s="208"/>
      <c r="AS465" s="208"/>
      <c r="AT465" s="208"/>
      <c r="AU465" s="208"/>
    </row>
    <row r="466">
      <c r="A466" s="208"/>
      <c r="B466" s="208"/>
      <c r="C466" s="208"/>
      <c r="D466" s="225"/>
      <c r="E466" s="208"/>
      <c r="F466" s="208"/>
      <c r="G466" s="208"/>
      <c r="H466" s="208"/>
      <c r="I466" s="208"/>
      <c r="J466" s="208"/>
      <c r="K466" s="208"/>
      <c r="L466" s="208"/>
      <c r="M466" s="208"/>
      <c r="N466" s="208"/>
      <c r="O466" s="208"/>
      <c r="P466" s="208"/>
      <c r="Q466" s="208"/>
      <c r="R466" s="208"/>
      <c r="S466" s="208"/>
      <c r="T466" s="208"/>
      <c r="U466" s="208"/>
      <c r="V466" s="208"/>
      <c r="W466" s="208"/>
      <c r="X466" s="208"/>
      <c r="Y466" s="208"/>
      <c r="Z466" s="208"/>
      <c r="AA466" s="208"/>
      <c r="AB466" s="208"/>
      <c r="AC466" s="208"/>
      <c r="AD466" s="208"/>
      <c r="AE466" s="208"/>
      <c r="AF466" s="208"/>
      <c r="AG466" s="208"/>
      <c r="AH466" s="208"/>
      <c r="AI466" s="208"/>
      <c r="AJ466" s="208"/>
      <c r="AK466" s="208"/>
      <c r="AL466" s="208"/>
      <c r="AM466" s="208"/>
      <c r="AN466" s="208"/>
      <c r="AO466" s="208"/>
      <c r="AP466" s="208"/>
      <c r="AQ466" s="208"/>
      <c r="AR466" s="208"/>
      <c r="AS466" s="208"/>
      <c r="AT466" s="208"/>
      <c r="AU466" s="208"/>
    </row>
    <row r="467">
      <c r="A467" s="208"/>
      <c r="B467" s="208"/>
      <c r="C467" s="208"/>
      <c r="D467" s="225"/>
      <c r="E467" s="208"/>
      <c r="F467" s="208"/>
      <c r="G467" s="208"/>
      <c r="H467" s="208"/>
      <c r="I467" s="208"/>
      <c r="J467" s="208"/>
      <c r="K467" s="208"/>
      <c r="L467" s="208"/>
      <c r="M467" s="208"/>
      <c r="N467" s="208"/>
      <c r="O467" s="208"/>
      <c r="P467" s="208"/>
      <c r="Q467" s="208"/>
      <c r="R467" s="208"/>
      <c r="S467" s="208"/>
      <c r="T467" s="208"/>
      <c r="U467" s="208"/>
      <c r="V467" s="208"/>
      <c r="W467" s="208"/>
      <c r="X467" s="208"/>
      <c r="Y467" s="208"/>
      <c r="Z467" s="208"/>
      <c r="AA467" s="208"/>
      <c r="AB467" s="208"/>
      <c r="AC467" s="208"/>
      <c r="AD467" s="208"/>
      <c r="AE467" s="208"/>
      <c r="AF467" s="208"/>
      <c r="AG467" s="208"/>
      <c r="AH467" s="208"/>
      <c r="AI467" s="208"/>
      <c r="AJ467" s="208"/>
      <c r="AK467" s="208"/>
      <c r="AL467" s="208"/>
      <c r="AM467" s="208"/>
      <c r="AN467" s="208"/>
      <c r="AO467" s="208"/>
      <c r="AP467" s="208"/>
      <c r="AQ467" s="208"/>
      <c r="AR467" s="208"/>
      <c r="AS467" s="208"/>
      <c r="AT467" s="208"/>
      <c r="AU467" s="208"/>
    </row>
    <row r="468">
      <c r="A468" s="208"/>
      <c r="B468" s="208"/>
      <c r="C468" s="208"/>
      <c r="D468" s="225"/>
      <c r="E468" s="208"/>
      <c r="F468" s="208"/>
      <c r="G468" s="208"/>
      <c r="H468" s="208"/>
      <c r="I468" s="208"/>
      <c r="J468" s="208"/>
      <c r="K468" s="208"/>
      <c r="L468" s="208"/>
      <c r="M468" s="208"/>
      <c r="N468" s="208"/>
      <c r="O468" s="208"/>
      <c r="P468" s="208"/>
      <c r="Q468" s="208"/>
      <c r="R468" s="208"/>
      <c r="S468" s="208"/>
      <c r="T468" s="208"/>
      <c r="U468" s="208"/>
      <c r="V468" s="208"/>
      <c r="W468" s="208"/>
      <c r="X468" s="208"/>
      <c r="Y468" s="208"/>
      <c r="Z468" s="208"/>
      <c r="AA468" s="208"/>
      <c r="AB468" s="208"/>
      <c r="AC468" s="208"/>
      <c r="AD468" s="208"/>
      <c r="AE468" s="208"/>
      <c r="AF468" s="208"/>
      <c r="AG468" s="208"/>
      <c r="AH468" s="208"/>
      <c r="AI468" s="208"/>
      <c r="AJ468" s="208"/>
      <c r="AK468" s="208"/>
      <c r="AL468" s="208"/>
      <c r="AM468" s="208"/>
      <c r="AN468" s="208"/>
      <c r="AO468" s="208"/>
      <c r="AP468" s="208"/>
      <c r="AQ468" s="208"/>
      <c r="AR468" s="208"/>
      <c r="AS468" s="208"/>
      <c r="AT468" s="208"/>
      <c r="AU468" s="208"/>
    </row>
    <row r="469">
      <c r="A469" s="208"/>
      <c r="B469" s="208"/>
      <c r="C469" s="208"/>
      <c r="D469" s="225"/>
      <c r="E469" s="208"/>
      <c r="F469" s="208"/>
      <c r="G469" s="208"/>
      <c r="H469" s="208"/>
      <c r="I469" s="208"/>
      <c r="J469" s="208"/>
      <c r="K469" s="208"/>
      <c r="L469" s="208"/>
      <c r="M469" s="208"/>
      <c r="N469" s="208"/>
      <c r="O469" s="208"/>
      <c r="P469" s="208"/>
      <c r="Q469" s="208"/>
      <c r="R469" s="208"/>
      <c r="S469" s="208"/>
      <c r="T469" s="208"/>
      <c r="U469" s="208"/>
      <c r="V469" s="208"/>
      <c r="W469" s="208"/>
      <c r="X469" s="208"/>
      <c r="Y469" s="208"/>
      <c r="Z469" s="208"/>
      <c r="AA469" s="208"/>
      <c r="AB469" s="208"/>
      <c r="AC469" s="208"/>
      <c r="AD469" s="208"/>
      <c r="AE469" s="208"/>
      <c r="AF469" s="208"/>
      <c r="AG469" s="208"/>
      <c r="AH469" s="208"/>
      <c r="AI469" s="208"/>
      <c r="AJ469" s="208"/>
      <c r="AK469" s="208"/>
      <c r="AL469" s="208"/>
      <c r="AM469" s="208"/>
      <c r="AN469" s="208"/>
      <c r="AO469" s="208"/>
      <c r="AP469" s="208"/>
      <c r="AQ469" s="208"/>
      <c r="AR469" s="208"/>
      <c r="AS469" s="208"/>
      <c r="AT469" s="208"/>
      <c r="AU469" s="208"/>
    </row>
    <row r="470">
      <c r="A470" s="208"/>
      <c r="B470" s="208"/>
      <c r="C470" s="208"/>
      <c r="D470" s="225"/>
      <c r="E470" s="208"/>
      <c r="F470" s="208"/>
      <c r="G470" s="208"/>
      <c r="H470" s="208"/>
      <c r="I470" s="208"/>
      <c r="J470" s="208"/>
      <c r="K470" s="208"/>
      <c r="L470" s="208"/>
      <c r="M470" s="208"/>
      <c r="N470" s="208"/>
      <c r="O470" s="208"/>
      <c r="P470" s="208"/>
      <c r="Q470" s="208"/>
      <c r="R470" s="208"/>
      <c r="S470" s="208"/>
      <c r="T470" s="208"/>
      <c r="U470" s="208"/>
      <c r="V470" s="208"/>
      <c r="W470" s="208"/>
      <c r="X470" s="208"/>
      <c r="Y470" s="208"/>
      <c r="Z470" s="208"/>
      <c r="AA470" s="208"/>
      <c r="AB470" s="208"/>
      <c r="AC470" s="208"/>
      <c r="AD470" s="208"/>
      <c r="AE470" s="208"/>
      <c r="AF470" s="208"/>
      <c r="AG470" s="208"/>
      <c r="AH470" s="208"/>
      <c r="AI470" s="208"/>
      <c r="AJ470" s="208"/>
      <c r="AK470" s="208"/>
      <c r="AL470" s="208"/>
      <c r="AM470" s="208"/>
      <c r="AN470" s="208"/>
      <c r="AO470" s="208"/>
      <c r="AP470" s="208"/>
      <c r="AQ470" s="208"/>
      <c r="AR470" s="208"/>
      <c r="AS470" s="208"/>
      <c r="AT470" s="208"/>
      <c r="AU470" s="208"/>
    </row>
    <row r="471">
      <c r="A471" s="208"/>
      <c r="B471" s="208"/>
      <c r="C471" s="208"/>
      <c r="D471" s="225"/>
      <c r="E471" s="208"/>
      <c r="F471" s="208"/>
      <c r="G471" s="208"/>
      <c r="H471" s="208"/>
      <c r="I471" s="208"/>
      <c r="J471" s="208"/>
      <c r="K471" s="208"/>
      <c r="L471" s="208"/>
      <c r="M471" s="208"/>
      <c r="N471" s="208"/>
      <c r="O471" s="208"/>
      <c r="P471" s="208"/>
      <c r="Q471" s="208"/>
      <c r="R471" s="208"/>
      <c r="S471" s="208"/>
      <c r="T471" s="208"/>
      <c r="U471" s="208"/>
      <c r="V471" s="208"/>
      <c r="W471" s="208"/>
      <c r="X471" s="208"/>
      <c r="Y471" s="208"/>
      <c r="Z471" s="208"/>
      <c r="AA471" s="208"/>
      <c r="AB471" s="208"/>
      <c r="AC471" s="208"/>
      <c r="AD471" s="208"/>
      <c r="AE471" s="208"/>
      <c r="AF471" s="208"/>
      <c r="AG471" s="208"/>
      <c r="AH471" s="208"/>
      <c r="AI471" s="208"/>
      <c r="AJ471" s="208"/>
      <c r="AK471" s="208"/>
      <c r="AL471" s="208"/>
      <c r="AM471" s="208"/>
      <c r="AN471" s="208"/>
      <c r="AO471" s="208"/>
      <c r="AP471" s="208"/>
      <c r="AQ471" s="208"/>
      <c r="AR471" s="208"/>
      <c r="AS471" s="208"/>
      <c r="AT471" s="208"/>
      <c r="AU471" s="208"/>
    </row>
    <row r="472">
      <c r="A472" s="208"/>
      <c r="B472" s="208"/>
      <c r="C472" s="208"/>
      <c r="D472" s="225"/>
      <c r="E472" s="208"/>
      <c r="F472" s="208"/>
      <c r="G472" s="208"/>
      <c r="H472" s="208"/>
      <c r="I472" s="208"/>
      <c r="J472" s="208"/>
      <c r="K472" s="208"/>
      <c r="L472" s="208"/>
      <c r="M472" s="208"/>
      <c r="N472" s="208"/>
      <c r="O472" s="208"/>
      <c r="P472" s="208"/>
      <c r="Q472" s="208"/>
      <c r="R472" s="208"/>
      <c r="S472" s="208"/>
      <c r="T472" s="208"/>
      <c r="U472" s="208"/>
      <c r="V472" s="208"/>
      <c r="W472" s="208"/>
      <c r="X472" s="208"/>
      <c r="Y472" s="208"/>
      <c r="Z472" s="208"/>
      <c r="AA472" s="208"/>
      <c r="AB472" s="208"/>
      <c r="AC472" s="208"/>
      <c r="AD472" s="208"/>
      <c r="AE472" s="208"/>
      <c r="AF472" s="208"/>
      <c r="AG472" s="208"/>
      <c r="AH472" s="208"/>
      <c r="AI472" s="208"/>
      <c r="AJ472" s="208"/>
      <c r="AK472" s="208"/>
      <c r="AL472" s="208"/>
      <c r="AM472" s="208"/>
      <c r="AN472" s="208"/>
      <c r="AO472" s="208"/>
      <c r="AP472" s="208"/>
      <c r="AQ472" s="208"/>
      <c r="AR472" s="208"/>
      <c r="AS472" s="208"/>
      <c r="AT472" s="208"/>
      <c r="AU472" s="208"/>
    </row>
    <row r="473">
      <c r="A473" s="208"/>
      <c r="B473" s="208"/>
      <c r="C473" s="208"/>
      <c r="D473" s="225"/>
      <c r="E473" s="208"/>
      <c r="F473" s="208"/>
      <c r="G473" s="208"/>
      <c r="H473" s="208"/>
      <c r="I473" s="208"/>
      <c r="J473" s="208"/>
      <c r="K473" s="208"/>
      <c r="L473" s="208"/>
      <c r="M473" s="208"/>
      <c r="N473" s="208"/>
      <c r="O473" s="208"/>
      <c r="P473" s="208"/>
      <c r="Q473" s="208"/>
      <c r="R473" s="208"/>
      <c r="S473" s="208"/>
      <c r="T473" s="208"/>
      <c r="U473" s="208"/>
      <c r="V473" s="208"/>
      <c r="W473" s="208"/>
      <c r="X473" s="208"/>
      <c r="Y473" s="208"/>
      <c r="Z473" s="208"/>
      <c r="AA473" s="208"/>
      <c r="AB473" s="208"/>
      <c r="AC473" s="208"/>
      <c r="AD473" s="208"/>
      <c r="AE473" s="208"/>
      <c r="AF473" s="208"/>
      <c r="AG473" s="208"/>
      <c r="AH473" s="208"/>
      <c r="AI473" s="208"/>
      <c r="AJ473" s="208"/>
      <c r="AK473" s="208"/>
      <c r="AL473" s="208"/>
      <c r="AM473" s="208"/>
      <c r="AN473" s="208"/>
      <c r="AO473" s="208"/>
      <c r="AP473" s="208"/>
      <c r="AQ473" s="208"/>
      <c r="AR473" s="208"/>
      <c r="AS473" s="208"/>
      <c r="AT473" s="208"/>
      <c r="AU473" s="208"/>
    </row>
    <row r="474">
      <c r="A474" s="208"/>
      <c r="B474" s="208"/>
      <c r="C474" s="208"/>
      <c r="D474" s="225"/>
      <c r="E474" s="208"/>
      <c r="F474" s="208"/>
      <c r="G474" s="208"/>
      <c r="H474" s="208"/>
      <c r="I474" s="208"/>
      <c r="J474" s="208"/>
      <c r="K474" s="208"/>
      <c r="L474" s="208"/>
      <c r="M474" s="208"/>
      <c r="N474" s="208"/>
      <c r="O474" s="208"/>
      <c r="P474" s="208"/>
      <c r="Q474" s="208"/>
      <c r="R474" s="208"/>
      <c r="S474" s="208"/>
      <c r="T474" s="208"/>
      <c r="U474" s="208"/>
      <c r="V474" s="208"/>
      <c r="W474" s="208"/>
      <c r="X474" s="208"/>
      <c r="Y474" s="208"/>
      <c r="Z474" s="208"/>
      <c r="AA474" s="208"/>
      <c r="AB474" s="208"/>
      <c r="AC474" s="208"/>
      <c r="AD474" s="208"/>
      <c r="AE474" s="208"/>
      <c r="AF474" s="208"/>
      <c r="AG474" s="208"/>
      <c r="AH474" s="208"/>
      <c r="AI474" s="208"/>
      <c r="AJ474" s="208"/>
      <c r="AK474" s="208"/>
      <c r="AL474" s="208"/>
      <c r="AM474" s="208"/>
      <c r="AN474" s="208"/>
      <c r="AO474" s="208"/>
      <c r="AP474" s="208"/>
      <c r="AQ474" s="208"/>
      <c r="AR474" s="208"/>
      <c r="AS474" s="208"/>
      <c r="AT474" s="208"/>
      <c r="AU474" s="208"/>
    </row>
    <row r="475">
      <c r="A475" s="208"/>
      <c r="B475" s="208"/>
      <c r="C475" s="208"/>
      <c r="D475" s="225"/>
      <c r="E475" s="208"/>
      <c r="F475" s="208"/>
      <c r="G475" s="208"/>
      <c r="H475" s="208"/>
      <c r="I475" s="208"/>
      <c r="J475" s="208"/>
      <c r="K475" s="208"/>
      <c r="L475" s="208"/>
      <c r="M475" s="208"/>
      <c r="N475" s="208"/>
      <c r="O475" s="208"/>
      <c r="P475" s="208"/>
      <c r="Q475" s="208"/>
      <c r="R475" s="208"/>
      <c r="S475" s="208"/>
      <c r="T475" s="208"/>
      <c r="U475" s="208"/>
      <c r="V475" s="208"/>
      <c r="W475" s="208"/>
      <c r="X475" s="208"/>
      <c r="Y475" s="208"/>
      <c r="Z475" s="208"/>
      <c r="AA475" s="208"/>
      <c r="AB475" s="208"/>
      <c r="AC475" s="208"/>
      <c r="AD475" s="208"/>
      <c r="AE475" s="208"/>
      <c r="AF475" s="208"/>
      <c r="AG475" s="208"/>
      <c r="AH475" s="208"/>
      <c r="AI475" s="208"/>
      <c r="AJ475" s="208"/>
      <c r="AK475" s="208"/>
      <c r="AL475" s="208"/>
      <c r="AM475" s="208"/>
      <c r="AN475" s="208"/>
      <c r="AO475" s="208"/>
      <c r="AP475" s="208"/>
      <c r="AQ475" s="208"/>
      <c r="AR475" s="208"/>
      <c r="AS475" s="208"/>
      <c r="AT475" s="208"/>
      <c r="AU475" s="208"/>
    </row>
    <row r="476">
      <c r="A476" s="208"/>
      <c r="B476" s="208"/>
      <c r="C476" s="208"/>
      <c r="D476" s="225"/>
      <c r="E476" s="208"/>
      <c r="F476" s="208"/>
      <c r="G476" s="208"/>
      <c r="H476" s="208"/>
      <c r="I476" s="208"/>
      <c r="J476" s="208"/>
      <c r="K476" s="208"/>
      <c r="L476" s="208"/>
      <c r="M476" s="208"/>
      <c r="N476" s="208"/>
      <c r="O476" s="208"/>
      <c r="P476" s="208"/>
      <c r="Q476" s="208"/>
      <c r="R476" s="208"/>
      <c r="S476" s="208"/>
      <c r="T476" s="208"/>
      <c r="U476" s="208"/>
      <c r="V476" s="208"/>
      <c r="W476" s="208"/>
      <c r="X476" s="208"/>
      <c r="Y476" s="208"/>
      <c r="Z476" s="208"/>
      <c r="AA476" s="208"/>
      <c r="AB476" s="208"/>
      <c r="AC476" s="208"/>
      <c r="AD476" s="208"/>
      <c r="AE476" s="208"/>
      <c r="AF476" s="208"/>
      <c r="AG476" s="208"/>
      <c r="AH476" s="208"/>
      <c r="AI476" s="208"/>
      <c r="AJ476" s="208"/>
      <c r="AK476" s="208"/>
      <c r="AL476" s="208"/>
      <c r="AM476" s="208"/>
      <c r="AN476" s="208"/>
      <c r="AO476" s="208"/>
      <c r="AP476" s="208"/>
      <c r="AQ476" s="208"/>
      <c r="AR476" s="208"/>
      <c r="AS476" s="208"/>
      <c r="AT476" s="208"/>
      <c r="AU476" s="208"/>
    </row>
    <row r="477">
      <c r="A477" s="208"/>
      <c r="B477" s="208"/>
      <c r="C477" s="208"/>
      <c r="D477" s="225"/>
      <c r="E477" s="208"/>
      <c r="F477" s="208"/>
      <c r="G477" s="208"/>
      <c r="H477" s="208"/>
      <c r="I477" s="208"/>
      <c r="J477" s="208"/>
      <c r="K477" s="208"/>
      <c r="L477" s="208"/>
      <c r="M477" s="208"/>
      <c r="N477" s="208"/>
      <c r="O477" s="208"/>
      <c r="P477" s="208"/>
      <c r="Q477" s="208"/>
      <c r="R477" s="208"/>
      <c r="S477" s="208"/>
      <c r="T477" s="208"/>
      <c r="U477" s="208"/>
      <c r="V477" s="208"/>
      <c r="W477" s="208"/>
      <c r="X477" s="208"/>
      <c r="Y477" s="208"/>
      <c r="Z477" s="208"/>
      <c r="AA477" s="208"/>
      <c r="AB477" s="208"/>
      <c r="AC477" s="208"/>
      <c r="AD477" s="208"/>
      <c r="AE477" s="208"/>
      <c r="AF477" s="208"/>
      <c r="AG477" s="208"/>
      <c r="AH477" s="208"/>
      <c r="AI477" s="208"/>
      <c r="AJ477" s="208"/>
      <c r="AK477" s="208"/>
      <c r="AL477" s="208"/>
      <c r="AM477" s="208"/>
      <c r="AN477" s="208"/>
      <c r="AO477" s="208"/>
      <c r="AP477" s="208"/>
      <c r="AQ477" s="208"/>
      <c r="AR477" s="208"/>
      <c r="AS477" s="208"/>
      <c r="AT477" s="208"/>
      <c r="AU477" s="208"/>
    </row>
    <row r="478">
      <c r="A478" s="208"/>
      <c r="B478" s="208"/>
      <c r="C478" s="208"/>
      <c r="D478" s="225"/>
      <c r="E478" s="208"/>
      <c r="F478" s="208"/>
      <c r="G478" s="208"/>
      <c r="H478" s="208"/>
      <c r="I478" s="208"/>
      <c r="J478" s="208"/>
      <c r="K478" s="208"/>
      <c r="L478" s="208"/>
      <c r="M478" s="208"/>
      <c r="N478" s="208"/>
      <c r="O478" s="208"/>
      <c r="P478" s="208"/>
      <c r="Q478" s="208"/>
      <c r="R478" s="208"/>
      <c r="S478" s="208"/>
      <c r="T478" s="208"/>
      <c r="U478" s="208"/>
      <c r="V478" s="208"/>
      <c r="W478" s="208"/>
      <c r="X478" s="208"/>
      <c r="Y478" s="208"/>
      <c r="Z478" s="208"/>
      <c r="AA478" s="208"/>
      <c r="AB478" s="208"/>
      <c r="AC478" s="208"/>
      <c r="AD478" s="208"/>
      <c r="AE478" s="208"/>
      <c r="AF478" s="208"/>
      <c r="AG478" s="208"/>
      <c r="AH478" s="208"/>
      <c r="AI478" s="208"/>
      <c r="AJ478" s="208"/>
      <c r="AK478" s="208"/>
      <c r="AL478" s="208"/>
      <c r="AM478" s="208"/>
      <c r="AN478" s="208"/>
      <c r="AO478" s="208"/>
      <c r="AP478" s="208"/>
      <c r="AQ478" s="208"/>
      <c r="AR478" s="208"/>
      <c r="AS478" s="208"/>
      <c r="AT478" s="208"/>
      <c r="AU478" s="208"/>
    </row>
    <row r="479">
      <c r="A479" s="208"/>
      <c r="B479" s="208"/>
      <c r="C479" s="208"/>
      <c r="D479" s="225"/>
      <c r="E479" s="208"/>
      <c r="F479" s="208"/>
      <c r="G479" s="208"/>
      <c r="H479" s="208"/>
      <c r="I479" s="208"/>
      <c r="J479" s="208"/>
      <c r="K479" s="208"/>
      <c r="L479" s="208"/>
      <c r="M479" s="208"/>
      <c r="N479" s="208"/>
      <c r="O479" s="208"/>
      <c r="P479" s="208"/>
      <c r="Q479" s="208"/>
      <c r="R479" s="208"/>
      <c r="S479" s="208"/>
      <c r="T479" s="208"/>
      <c r="U479" s="208"/>
      <c r="V479" s="208"/>
      <c r="W479" s="208"/>
      <c r="X479" s="208"/>
      <c r="Y479" s="208"/>
      <c r="Z479" s="208"/>
      <c r="AA479" s="208"/>
      <c r="AB479" s="208"/>
      <c r="AC479" s="208"/>
      <c r="AD479" s="208"/>
      <c r="AE479" s="208"/>
      <c r="AF479" s="208"/>
      <c r="AG479" s="208"/>
      <c r="AH479" s="208"/>
      <c r="AI479" s="208"/>
      <c r="AJ479" s="208"/>
      <c r="AK479" s="208"/>
      <c r="AL479" s="208"/>
      <c r="AM479" s="208"/>
      <c r="AN479" s="208"/>
      <c r="AO479" s="208"/>
      <c r="AP479" s="208"/>
      <c r="AQ479" s="208"/>
      <c r="AR479" s="208"/>
      <c r="AS479" s="208"/>
      <c r="AT479" s="208"/>
      <c r="AU479" s="208"/>
    </row>
    <row r="480">
      <c r="A480" s="208"/>
      <c r="B480" s="208"/>
      <c r="C480" s="208"/>
      <c r="D480" s="225"/>
      <c r="E480" s="208"/>
      <c r="F480" s="208"/>
      <c r="G480" s="208"/>
      <c r="H480" s="208"/>
      <c r="I480" s="208"/>
      <c r="J480" s="208"/>
      <c r="K480" s="208"/>
      <c r="L480" s="208"/>
      <c r="M480" s="208"/>
      <c r="N480" s="208"/>
      <c r="O480" s="208"/>
      <c r="P480" s="208"/>
      <c r="Q480" s="208"/>
      <c r="R480" s="208"/>
      <c r="S480" s="208"/>
      <c r="T480" s="208"/>
      <c r="U480" s="208"/>
      <c r="V480" s="208"/>
      <c r="W480" s="208"/>
      <c r="X480" s="208"/>
      <c r="Y480" s="208"/>
      <c r="Z480" s="208"/>
      <c r="AA480" s="208"/>
      <c r="AB480" s="208"/>
      <c r="AC480" s="208"/>
      <c r="AD480" s="208"/>
      <c r="AE480" s="208"/>
      <c r="AF480" s="208"/>
      <c r="AG480" s="208"/>
      <c r="AH480" s="208"/>
      <c r="AI480" s="208"/>
      <c r="AJ480" s="208"/>
      <c r="AK480" s="208"/>
      <c r="AL480" s="208"/>
      <c r="AM480" s="208"/>
      <c r="AN480" s="208"/>
      <c r="AO480" s="208"/>
      <c r="AP480" s="208"/>
      <c r="AQ480" s="208"/>
      <c r="AR480" s="208"/>
      <c r="AS480" s="208"/>
      <c r="AT480" s="208"/>
      <c r="AU480" s="208"/>
    </row>
    <row r="481">
      <c r="A481" s="208"/>
      <c r="B481" s="208"/>
      <c r="C481" s="208"/>
      <c r="D481" s="225"/>
      <c r="E481" s="208"/>
      <c r="F481" s="208"/>
      <c r="G481" s="208"/>
      <c r="H481" s="208"/>
      <c r="I481" s="208"/>
      <c r="J481" s="208"/>
      <c r="K481" s="208"/>
      <c r="L481" s="208"/>
      <c r="M481" s="208"/>
      <c r="N481" s="208"/>
      <c r="O481" s="208"/>
      <c r="P481" s="208"/>
      <c r="Q481" s="208"/>
      <c r="R481" s="208"/>
      <c r="S481" s="208"/>
      <c r="T481" s="208"/>
      <c r="U481" s="208"/>
      <c r="V481" s="208"/>
      <c r="W481" s="208"/>
      <c r="X481" s="208"/>
      <c r="Y481" s="208"/>
      <c r="Z481" s="208"/>
      <c r="AA481" s="208"/>
      <c r="AB481" s="208"/>
      <c r="AC481" s="208"/>
      <c r="AD481" s="208"/>
      <c r="AE481" s="208"/>
      <c r="AF481" s="208"/>
      <c r="AG481" s="208"/>
      <c r="AH481" s="208"/>
      <c r="AI481" s="208"/>
      <c r="AJ481" s="208"/>
      <c r="AK481" s="208"/>
      <c r="AL481" s="208"/>
      <c r="AM481" s="208"/>
      <c r="AN481" s="208"/>
      <c r="AO481" s="208"/>
      <c r="AP481" s="208"/>
      <c r="AQ481" s="208"/>
      <c r="AR481" s="208"/>
      <c r="AS481" s="208"/>
      <c r="AT481" s="208"/>
      <c r="AU481" s="208"/>
    </row>
    <row r="482">
      <c r="A482" s="208"/>
      <c r="B482" s="208"/>
      <c r="C482" s="208"/>
      <c r="D482" s="225"/>
      <c r="E482" s="208"/>
      <c r="F482" s="208"/>
      <c r="G482" s="208"/>
      <c r="H482" s="208"/>
      <c r="I482" s="208"/>
      <c r="J482" s="208"/>
      <c r="K482" s="208"/>
      <c r="L482" s="208"/>
      <c r="M482" s="208"/>
      <c r="N482" s="208"/>
      <c r="O482" s="208"/>
      <c r="P482" s="208"/>
      <c r="Q482" s="208"/>
      <c r="R482" s="208"/>
      <c r="S482" s="208"/>
      <c r="T482" s="208"/>
      <c r="U482" s="208"/>
      <c r="V482" s="208"/>
      <c r="W482" s="208"/>
      <c r="X482" s="208"/>
      <c r="Y482" s="208"/>
      <c r="Z482" s="208"/>
      <c r="AA482" s="208"/>
      <c r="AB482" s="208"/>
      <c r="AC482" s="208"/>
      <c r="AD482" s="208"/>
      <c r="AE482" s="208"/>
      <c r="AF482" s="208"/>
      <c r="AG482" s="208"/>
      <c r="AH482" s="208"/>
      <c r="AI482" s="208"/>
      <c r="AJ482" s="208"/>
      <c r="AK482" s="208"/>
      <c r="AL482" s="208"/>
      <c r="AM482" s="208"/>
      <c r="AN482" s="208"/>
      <c r="AO482" s="208"/>
      <c r="AP482" s="208"/>
      <c r="AQ482" s="208"/>
      <c r="AR482" s="208"/>
      <c r="AS482" s="208"/>
      <c r="AT482" s="208"/>
      <c r="AU482" s="208"/>
    </row>
    <row r="483">
      <c r="A483" s="208"/>
      <c r="B483" s="208"/>
      <c r="C483" s="208"/>
      <c r="D483" s="225"/>
      <c r="E483" s="208"/>
      <c r="F483" s="208"/>
      <c r="G483" s="208"/>
      <c r="H483" s="208"/>
      <c r="I483" s="208"/>
      <c r="J483" s="208"/>
      <c r="K483" s="208"/>
      <c r="L483" s="208"/>
      <c r="M483" s="208"/>
      <c r="N483" s="208"/>
      <c r="O483" s="208"/>
      <c r="P483" s="208"/>
      <c r="Q483" s="208"/>
      <c r="R483" s="208"/>
      <c r="S483" s="208"/>
      <c r="T483" s="208"/>
      <c r="U483" s="208"/>
      <c r="V483" s="208"/>
      <c r="W483" s="208"/>
      <c r="X483" s="208"/>
      <c r="Y483" s="208"/>
      <c r="Z483" s="208"/>
      <c r="AA483" s="208"/>
      <c r="AB483" s="208"/>
      <c r="AC483" s="208"/>
      <c r="AD483" s="208"/>
      <c r="AE483" s="208"/>
      <c r="AF483" s="208"/>
      <c r="AG483" s="208"/>
      <c r="AH483" s="208"/>
      <c r="AI483" s="208"/>
      <c r="AJ483" s="208"/>
      <c r="AK483" s="208"/>
      <c r="AL483" s="208"/>
      <c r="AM483" s="208"/>
      <c r="AN483" s="208"/>
      <c r="AO483" s="208"/>
      <c r="AP483" s="208"/>
      <c r="AQ483" s="208"/>
      <c r="AR483" s="208"/>
      <c r="AS483" s="208"/>
      <c r="AT483" s="208"/>
      <c r="AU483" s="208"/>
    </row>
    <row r="484">
      <c r="A484" s="208"/>
      <c r="B484" s="208"/>
      <c r="C484" s="208"/>
      <c r="D484" s="225"/>
      <c r="E484" s="208"/>
      <c r="F484" s="208"/>
      <c r="G484" s="208"/>
      <c r="H484" s="208"/>
      <c r="I484" s="208"/>
      <c r="J484" s="208"/>
      <c r="K484" s="208"/>
      <c r="L484" s="208"/>
      <c r="M484" s="208"/>
      <c r="N484" s="208"/>
      <c r="O484" s="208"/>
      <c r="P484" s="208"/>
      <c r="Q484" s="208"/>
      <c r="R484" s="208"/>
      <c r="S484" s="208"/>
      <c r="T484" s="208"/>
      <c r="U484" s="208"/>
      <c r="V484" s="208"/>
      <c r="W484" s="208"/>
      <c r="X484" s="208"/>
      <c r="Y484" s="208"/>
      <c r="Z484" s="208"/>
      <c r="AA484" s="208"/>
      <c r="AB484" s="208"/>
      <c r="AC484" s="208"/>
      <c r="AD484" s="208"/>
      <c r="AE484" s="208"/>
      <c r="AF484" s="208"/>
      <c r="AG484" s="208"/>
      <c r="AH484" s="208"/>
      <c r="AI484" s="208"/>
      <c r="AJ484" s="208"/>
      <c r="AK484" s="208"/>
      <c r="AL484" s="208"/>
      <c r="AM484" s="208"/>
      <c r="AN484" s="208"/>
      <c r="AO484" s="208"/>
      <c r="AP484" s="208"/>
      <c r="AQ484" s="208"/>
      <c r="AR484" s="208"/>
      <c r="AS484" s="208"/>
      <c r="AT484" s="208"/>
      <c r="AU484" s="208"/>
    </row>
    <row r="485">
      <c r="A485" s="208"/>
      <c r="B485" s="208"/>
      <c r="C485" s="208"/>
      <c r="D485" s="225"/>
      <c r="E485" s="208"/>
      <c r="F485" s="208"/>
      <c r="G485" s="208"/>
      <c r="H485" s="208"/>
      <c r="I485" s="208"/>
      <c r="J485" s="208"/>
      <c r="K485" s="208"/>
      <c r="L485" s="208"/>
      <c r="M485" s="208"/>
      <c r="N485" s="208"/>
      <c r="O485" s="208"/>
      <c r="P485" s="208"/>
      <c r="Q485" s="208"/>
      <c r="R485" s="208"/>
      <c r="S485" s="208"/>
      <c r="T485" s="208"/>
      <c r="U485" s="208"/>
      <c r="V485" s="208"/>
      <c r="W485" s="208"/>
      <c r="X485" s="208"/>
      <c r="Y485" s="208"/>
      <c r="Z485" s="208"/>
      <c r="AA485" s="208"/>
      <c r="AB485" s="208"/>
      <c r="AC485" s="208"/>
      <c r="AD485" s="208"/>
      <c r="AE485" s="208"/>
      <c r="AF485" s="208"/>
      <c r="AG485" s="208"/>
      <c r="AH485" s="208"/>
      <c r="AI485" s="208"/>
      <c r="AJ485" s="208"/>
      <c r="AK485" s="208"/>
      <c r="AL485" s="208"/>
      <c r="AM485" s="208"/>
      <c r="AN485" s="208"/>
      <c r="AO485" s="208"/>
      <c r="AP485" s="208"/>
      <c r="AQ485" s="208"/>
      <c r="AR485" s="208"/>
      <c r="AS485" s="208"/>
      <c r="AT485" s="208"/>
      <c r="AU485" s="208"/>
    </row>
    <row r="486">
      <c r="A486" s="208"/>
      <c r="B486" s="208"/>
      <c r="C486" s="208"/>
      <c r="D486" s="225"/>
      <c r="E486" s="208"/>
      <c r="F486" s="208"/>
      <c r="G486" s="208"/>
      <c r="H486" s="208"/>
      <c r="I486" s="208"/>
      <c r="J486" s="208"/>
      <c r="K486" s="208"/>
      <c r="L486" s="208"/>
      <c r="M486" s="208"/>
      <c r="N486" s="208"/>
      <c r="O486" s="208"/>
      <c r="P486" s="208"/>
      <c r="Q486" s="208"/>
      <c r="R486" s="208"/>
      <c r="S486" s="208"/>
      <c r="T486" s="208"/>
      <c r="U486" s="208"/>
      <c r="V486" s="208"/>
      <c r="W486" s="208"/>
      <c r="X486" s="208"/>
      <c r="Y486" s="208"/>
      <c r="Z486" s="208"/>
      <c r="AA486" s="208"/>
      <c r="AB486" s="208"/>
      <c r="AC486" s="208"/>
      <c r="AD486" s="208"/>
      <c r="AE486" s="208"/>
      <c r="AF486" s="208"/>
      <c r="AG486" s="208"/>
      <c r="AH486" s="208"/>
      <c r="AI486" s="208"/>
      <c r="AJ486" s="208"/>
      <c r="AK486" s="208"/>
      <c r="AL486" s="208"/>
      <c r="AM486" s="208"/>
      <c r="AN486" s="208"/>
      <c r="AO486" s="208"/>
      <c r="AP486" s="208"/>
      <c r="AQ486" s="208"/>
      <c r="AR486" s="208"/>
      <c r="AS486" s="208"/>
      <c r="AT486" s="208"/>
      <c r="AU486" s="208"/>
    </row>
    <row r="487">
      <c r="A487" s="208"/>
      <c r="B487" s="208"/>
      <c r="C487" s="208"/>
      <c r="D487" s="225"/>
      <c r="E487" s="208"/>
      <c r="F487" s="208"/>
      <c r="G487" s="208"/>
      <c r="H487" s="208"/>
      <c r="I487" s="208"/>
      <c r="J487" s="208"/>
      <c r="K487" s="208"/>
      <c r="L487" s="208"/>
      <c r="M487" s="208"/>
      <c r="N487" s="208"/>
      <c r="O487" s="208"/>
      <c r="P487" s="208"/>
      <c r="Q487" s="208"/>
      <c r="R487" s="208"/>
      <c r="S487" s="208"/>
      <c r="T487" s="208"/>
      <c r="U487" s="208"/>
      <c r="V487" s="208"/>
      <c r="W487" s="208"/>
      <c r="X487" s="208"/>
      <c r="Y487" s="208"/>
      <c r="Z487" s="208"/>
      <c r="AA487" s="208"/>
      <c r="AB487" s="208"/>
      <c r="AC487" s="208"/>
      <c r="AD487" s="208"/>
      <c r="AE487" s="208"/>
      <c r="AF487" s="208"/>
      <c r="AG487" s="208"/>
      <c r="AH487" s="208"/>
      <c r="AI487" s="208"/>
      <c r="AJ487" s="208"/>
      <c r="AK487" s="208"/>
      <c r="AL487" s="208"/>
      <c r="AM487" s="208"/>
      <c r="AN487" s="208"/>
      <c r="AO487" s="208"/>
      <c r="AP487" s="208"/>
      <c r="AQ487" s="208"/>
      <c r="AR487" s="208"/>
      <c r="AS487" s="208"/>
      <c r="AT487" s="208"/>
      <c r="AU487" s="208"/>
    </row>
    <row r="488">
      <c r="A488" s="208"/>
      <c r="B488" s="208"/>
      <c r="C488" s="208"/>
      <c r="D488" s="225"/>
      <c r="E488" s="208"/>
      <c r="F488" s="208"/>
      <c r="G488" s="208"/>
      <c r="H488" s="208"/>
      <c r="I488" s="208"/>
      <c r="J488" s="208"/>
      <c r="K488" s="208"/>
      <c r="L488" s="208"/>
      <c r="M488" s="208"/>
      <c r="N488" s="208"/>
      <c r="O488" s="208"/>
      <c r="P488" s="208"/>
      <c r="Q488" s="208"/>
      <c r="R488" s="208"/>
      <c r="S488" s="208"/>
      <c r="T488" s="208"/>
      <c r="U488" s="208"/>
      <c r="V488" s="208"/>
      <c r="W488" s="208"/>
      <c r="X488" s="208"/>
      <c r="Y488" s="208"/>
      <c r="Z488" s="208"/>
      <c r="AA488" s="208"/>
      <c r="AB488" s="208"/>
      <c r="AC488" s="208"/>
      <c r="AD488" s="208"/>
      <c r="AE488" s="208"/>
      <c r="AF488" s="208"/>
      <c r="AG488" s="208"/>
      <c r="AH488" s="208"/>
      <c r="AI488" s="208"/>
      <c r="AJ488" s="208"/>
      <c r="AK488" s="208"/>
      <c r="AL488" s="208"/>
      <c r="AM488" s="208"/>
      <c r="AN488" s="208"/>
      <c r="AO488" s="208"/>
      <c r="AP488" s="208"/>
      <c r="AQ488" s="208"/>
      <c r="AR488" s="208"/>
      <c r="AS488" s="208"/>
      <c r="AT488" s="208"/>
      <c r="AU488" s="208"/>
    </row>
    <row r="489">
      <c r="A489" s="208"/>
      <c r="B489" s="208"/>
      <c r="C489" s="208"/>
      <c r="D489" s="225"/>
      <c r="E489" s="208"/>
      <c r="F489" s="208"/>
      <c r="G489" s="208"/>
      <c r="H489" s="208"/>
      <c r="I489" s="208"/>
      <c r="J489" s="208"/>
      <c r="K489" s="208"/>
      <c r="L489" s="208"/>
      <c r="M489" s="208"/>
      <c r="N489" s="208"/>
      <c r="O489" s="208"/>
      <c r="P489" s="208"/>
      <c r="Q489" s="208"/>
      <c r="R489" s="208"/>
      <c r="S489" s="208"/>
      <c r="T489" s="208"/>
      <c r="U489" s="208"/>
      <c r="V489" s="208"/>
      <c r="W489" s="208"/>
      <c r="X489" s="208"/>
      <c r="Y489" s="208"/>
      <c r="Z489" s="208"/>
      <c r="AA489" s="208"/>
      <c r="AB489" s="208"/>
      <c r="AC489" s="208"/>
      <c r="AD489" s="208"/>
      <c r="AE489" s="208"/>
      <c r="AF489" s="208"/>
      <c r="AG489" s="208"/>
      <c r="AH489" s="208"/>
      <c r="AI489" s="208"/>
      <c r="AJ489" s="208"/>
      <c r="AK489" s="208"/>
      <c r="AL489" s="208"/>
      <c r="AM489" s="208"/>
      <c r="AN489" s="208"/>
      <c r="AO489" s="208"/>
      <c r="AP489" s="208"/>
      <c r="AQ489" s="208"/>
      <c r="AR489" s="208"/>
      <c r="AS489" s="208"/>
      <c r="AT489" s="208"/>
      <c r="AU489" s="208"/>
    </row>
    <row r="490">
      <c r="A490" s="208"/>
      <c r="B490" s="208"/>
      <c r="C490" s="208"/>
      <c r="D490" s="225"/>
      <c r="E490" s="208"/>
      <c r="F490" s="208"/>
      <c r="G490" s="208"/>
      <c r="H490" s="208"/>
      <c r="I490" s="208"/>
      <c r="J490" s="208"/>
      <c r="K490" s="208"/>
      <c r="L490" s="208"/>
      <c r="M490" s="208"/>
      <c r="N490" s="208"/>
      <c r="O490" s="208"/>
      <c r="P490" s="208"/>
      <c r="Q490" s="208"/>
      <c r="R490" s="208"/>
      <c r="S490" s="208"/>
      <c r="T490" s="208"/>
      <c r="U490" s="208"/>
      <c r="V490" s="208"/>
      <c r="W490" s="208"/>
      <c r="X490" s="208"/>
      <c r="Y490" s="208"/>
      <c r="Z490" s="208"/>
      <c r="AA490" s="208"/>
      <c r="AB490" s="208"/>
      <c r="AC490" s="208"/>
      <c r="AD490" s="208"/>
      <c r="AE490" s="208"/>
      <c r="AF490" s="208"/>
      <c r="AG490" s="208"/>
      <c r="AH490" s="208"/>
      <c r="AI490" s="208"/>
      <c r="AJ490" s="208"/>
      <c r="AK490" s="208"/>
      <c r="AL490" s="208"/>
      <c r="AM490" s="208"/>
      <c r="AN490" s="208"/>
      <c r="AO490" s="208"/>
      <c r="AP490" s="208"/>
      <c r="AQ490" s="208"/>
      <c r="AR490" s="208"/>
      <c r="AS490" s="208"/>
      <c r="AT490" s="208"/>
      <c r="AU490" s="208"/>
    </row>
    <row r="491">
      <c r="A491" s="208"/>
      <c r="B491" s="208"/>
      <c r="C491" s="208"/>
      <c r="D491" s="225"/>
      <c r="E491" s="208"/>
      <c r="F491" s="208"/>
      <c r="G491" s="208"/>
      <c r="H491" s="208"/>
      <c r="I491" s="208"/>
      <c r="J491" s="208"/>
      <c r="K491" s="208"/>
      <c r="L491" s="208"/>
      <c r="M491" s="208"/>
      <c r="N491" s="208"/>
      <c r="O491" s="208"/>
      <c r="P491" s="208"/>
      <c r="Q491" s="208"/>
      <c r="R491" s="208"/>
      <c r="S491" s="208"/>
      <c r="T491" s="208"/>
      <c r="U491" s="208"/>
      <c r="V491" s="208"/>
      <c r="W491" s="208"/>
      <c r="X491" s="208"/>
      <c r="Y491" s="208"/>
      <c r="Z491" s="208"/>
      <c r="AA491" s="208"/>
      <c r="AB491" s="208"/>
      <c r="AC491" s="208"/>
      <c r="AD491" s="208"/>
      <c r="AE491" s="208"/>
      <c r="AF491" s="208"/>
      <c r="AG491" s="208"/>
      <c r="AH491" s="208"/>
      <c r="AI491" s="208"/>
      <c r="AJ491" s="208"/>
      <c r="AK491" s="208"/>
      <c r="AL491" s="208"/>
      <c r="AM491" s="208"/>
      <c r="AN491" s="208"/>
      <c r="AO491" s="208"/>
      <c r="AP491" s="208"/>
      <c r="AQ491" s="208"/>
      <c r="AR491" s="208"/>
      <c r="AS491" s="208"/>
      <c r="AT491" s="208"/>
      <c r="AU491" s="208"/>
    </row>
    <row r="492">
      <c r="A492" s="208"/>
      <c r="B492" s="208"/>
      <c r="C492" s="208"/>
      <c r="D492" s="225"/>
      <c r="E492" s="208"/>
      <c r="F492" s="208"/>
      <c r="G492" s="208"/>
      <c r="H492" s="208"/>
      <c r="I492" s="208"/>
      <c r="J492" s="208"/>
      <c r="K492" s="208"/>
      <c r="L492" s="208"/>
      <c r="M492" s="208"/>
      <c r="N492" s="208"/>
      <c r="O492" s="208"/>
      <c r="P492" s="208"/>
      <c r="Q492" s="208"/>
      <c r="R492" s="208"/>
      <c r="S492" s="208"/>
      <c r="T492" s="208"/>
      <c r="U492" s="208"/>
      <c r="V492" s="208"/>
      <c r="W492" s="208"/>
      <c r="X492" s="208"/>
      <c r="Y492" s="208"/>
      <c r="Z492" s="208"/>
      <c r="AA492" s="208"/>
      <c r="AB492" s="208"/>
      <c r="AC492" s="208"/>
      <c r="AD492" s="208"/>
      <c r="AE492" s="208"/>
      <c r="AF492" s="208"/>
      <c r="AG492" s="208"/>
      <c r="AH492" s="208"/>
      <c r="AI492" s="208"/>
      <c r="AJ492" s="208"/>
      <c r="AK492" s="208"/>
      <c r="AL492" s="208"/>
      <c r="AM492" s="208"/>
      <c r="AN492" s="208"/>
      <c r="AO492" s="208"/>
      <c r="AP492" s="208"/>
      <c r="AQ492" s="208"/>
      <c r="AR492" s="208"/>
      <c r="AS492" s="208"/>
      <c r="AT492" s="208"/>
      <c r="AU492" s="208"/>
    </row>
    <row r="493">
      <c r="A493" s="208"/>
      <c r="B493" s="208"/>
      <c r="C493" s="208"/>
      <c r="D493" s="225"/>
      <c r="E493" s="208"/>
      <c r="F493" s="208"/>
      <c r="G493" s="208"/>
      <c r="H493" s="208"/>
      <c r="I493" s="208"/>
      <c r="J493" s="208"/>
      <c r="K493" s="208"/>
      <c r="L493" s="208"/>
      <c r="M493" s="208"/>
      <c r="N493" s="208"/>
      <c r="O493" s="208"/>
      <c r="P493" s="208"/>
      <c r="Q493" s="208"/>
      <c r="R493" s="208"/>
      <c r="S493" s="208"/>
      <c r="T493" s="208"/>
      <c r="U493" s="208"/>
      <c r="V493" s="208"/>
      <c r="W493" s="208"/>
      <c r="X493" s="208"/>
      <c r="Y493" s="208"/>
      <c r="Z493" s="208"/>
      <c r="AA493" s="208"/>
      <c r="AB493" s="208"/>
      <c r="AC493" s="208"/>
      <c r="AD493" s="208"/>
      <c r="AE493" s="208"/>
      <c r="AF493" s="208"/>
      <c r="AG493" s="208"/>
      <c r="AH493" s="208"/>
      <c r="AI493" s="208"/>
      <c r="AJ493" s="208"/>
      <c r="AK493" s="208"/>
      <c r="AL493" s="208"/>
      <c r="AM493" s="208"/>
      <c r="AN493" s="208"/>
      <c r="AO493" s="208"/>
      <c r="AP493" s="208"/>
      <c r="AQ493" s="208"/>
      <c r="AR493" s="208"/>
      <c r="AS493" s="208"/>
      <c r="AT493" s="208"/>
      <c r="AU493" s="208"/>
    </row>
    <row r="494">
      <c r="A494" s="208"/>
      <c r="B494" s="208"/>
      <c r="C494" s="208"/>
      <c r="D494" s="225"/>
      <c r="E494" s="208"/>
      <c r="F494" s="208"/>
      <c r="G494" s="208"/>
      <c r="H494" s="208"/>
      <c r="I494" s="208"/>
      <c r="J494" s="208"/>
      <c r="K494" s="208"/>
      <c r="L494" s="208"/>
      <c r="M494" s="208"/>
      <c r="N494" s="208"/>
      <c r="O494" s="208"/>
      <c r="P494" s="208"/>
      <c r="Q494" s="208"/>
      <c r="R494" s="208"/>
      <c r="S494" s="208"/>
      <c r="T494" s="208"/>
      <c r="U494" s="208"/>
      <c r="V494" s="208"/>
      <c r="W494" s="208"/>
      <c r="X494" s="208"/>
      <c r="Y494" s="208"/>
      <c r="Z494" s="208"/>
      <c r="AA494" s="208"/>
      <c r="AB494" s="208"/>
      <c r="AC494" s="208"/>
      <c r="AD494" s="208"/>
      <c r="AE494" s="208"/>
      <c r="AF494" s="208"/>
      <c r="AG494" s="208"/>
      <c r="AH494" s="208"/>
      <c r="AI494" s="208"/>
      <c r="AJ494" s="208"/>
      <c r="AK494" s="208"/>
      <c r="AL494" s="208"/>
      <c r="AM494" s="208"/>
      <c r="AN494" s="208"/>
      <c r="AO494" s="208"/>
      <c r="AP494" s="208"/>
      <c r="AQ494" s="208"/>
      <c r="AR494" s="208"/>
      <c r="AS494" s="208"/>
      <c r="AT494" s="208"/>
      <c r="AU494" s="208"/>
    </row>
    <row r="495">
      <c r="A495" s="208"/>
      <c r="B495" s="208"/>
      <c r="C495" s="208"/>
      <c r="D495" s="225"/>
      <c r="E495" s="208"/>
      <c r="F495" s="208"/>
      <c r="G495" s="208"/>
      <c r="H495" s="208"/>
      <c r="I495" s="208"/>
      <c r="J495" s="208"/>
      <c r="K495" s="208"/>
      <c r="L495" s="208"/>
      <c r="M495" s="208"/>
      <c r="N495" s="208"/>
      <c r="O495" s="208"/>
      <c r="P495" s="208"/>
      <c r="Q495" s="208"/>
      <c r="R495" s="208"/>
      <c r="S495" s="208"/>
      <c r="T495" s="208"/>
      <c r="U495" s="208"/>
      <c r="V495" s="208"/>
      <c r="W495" s="208"/>
      <c r="X495" s="208"/>
      <c r="Y495" s="208"/>
      <c r="Z495" s="208"/>
      <c r="AA495" s="208"/>
      <c r="AB495" s="208"/>
      <c r="AC495" s="208"/>
      <c r="AD495" s="208"/>
      <c r="AE495" s="208"/>
      <c r="AF495" s="208"/>
      <c r="AG495" s="208"/>
      <c r="AH495" s="208"/>
      <c r="AI495" s="208"/>
      <c r="AJ495" s="208"/>
      <c r="AK495" s="208"/>
      <c r="AL495" s="208"/>
      <c r="AM495" s="208"/>
      <c r="AN495" s="208"/>
      <c r="AO495" s="208"/>
      <c r="AP495" s="208"/>
      <c r="AQ495" s="208"/>
      <c r="AR495" s="208"/>
      <c r="AS495" s="208"/>
      <c r="AT495" s="208"/>
      <c r="AU495" s="208"/>
    </row>
    <row r="496">
      <c r="A496" s="208"/>
      <c r="B496" s="208"/>
      <c r="C496" s="208"/>
      <c r="D496" s="225"/>
      <c r="E496" s="208"/>
      <c r="F496" s="208"/>
      <c r="G496" s="208"/>
      <c r="H496" s="208"/>
      <c r="I496" s="208"/>
      <c r="J496" s="208"/>
      <c r="K496" s="208"/>
      <c r="L496" s="208"/>
      <c r="M496" s="208"/>
      <c r="N496" s="208"/>
      <c r="O496" s="208"/>
      <c r="P496" s="208"/>
      <c r="Q496" s="208"/>
      <c r="R496" s="208"/>
      <c r="S496" s="208"/>
      <c r="T496" s="208"/>
      <c r="U496" s="208"/>
      <c r="V496" s="208"/>
      <c r="W496" s="208"/>
      <c r="X496" s="208"/>
      <c r="Y496" s="208"/>
      <c r="Z496" s="208"/>
      <c r="AA496" s="208"/>
      <c r="AB496" s="208"/>
      <c r="AC496" s="208"/>
      <c r="AD496" s="208"/>
      <c r="AE496" s="208"/>
      <c r="AF496" s="208"/>
      <c r="AG496" s="208"/>
      <c r="AH496" s="208"/>
      <c r="AI496" s="208"/>
      <c r="AJ496" s="208"/>
      <c r="AK496" s="208"/>
      <c r="AL496" s="208"/>
      <c r="AM496" s="208"/>
      <c r="AN496" s="208"/>
      <c r="AO496" s="208"/>
      <c r="AP496" s="208"/>
      <c r="AQ496" s="208"/>
      <c r="AR496" s="208"/>
      <c r="AS496" s="208"/>
      <c r="AT496" s="208"/>
      <c r="AU496" s="208"/>
    </row>
    <row r="497">
      <c r="A497" s="208"/>
      <c r="B497" s="208"/>
      <c r="C497" s="208"/>
      <c r="D497" s="225"/>
      <c r="E497" s="208"/>
      <c r="F497" s="208"/>
      <c r="G497" s="208"/>
      <c r="H497" s="208"/>
      <c r="I497" s="208"/>
      <c r="J497" s="208"/>
      <c r="K497" s="208"/>
      <c r="L497" s="208"/>
      <c r="M497" s="208"/>
      <c r="N497" s="208"/>
      <c r="O497" s="208"/>
      <c r="P497" s="208"/>
      <c r="Q497" s="208"/>
      <c r="R497" s="208"/>
      <c r="S497" s="208"/>
      <c r="T497" s="208"/>
      <c r="U497" s="208"/>
      <c r="V497" s="208"/>
      <c r="W497" s="208"/>
      <c r="X497" s="208"/>
      <c r="Y497" s="208"/>
      <c r="Z497" s="208"/>
      <c r="AA497" s="208"/>
      <c r="AB497" s="208"/>
      <c r="AC497" s="208"/>
      <c r="AD497" s="208"/>
      <c r="AE497" s="208"/>
      <c r="AF497" s="208"/>
      <c r="AG497" s="208"/>
      <c r="AH497" s="208"/>
      <c r="AI497" s="208"/>
      <c r="AJ497" s="208"/>
      <c r="AK497" s="208"/>
      <c r="AL497" s="208"/>
      <c r="AM497" s="208"/>
      <c r="AN497" s="208"/>
      <c r="AO497" s="208"/>
      <c r="AP497" s="208"/>
      <c r="AQ497" s="208"/>
      <c r="AR497" s="208"/>
      <c r="AS497" s="208"/>
      <c r="AT497" s="208"/>
      <c r="AU497" s="208"/>
    </row>
    <row r="498">
      <c r="A498" s="208"/>
      <c r="B498" s="208"/>
      <c r="C498" s="208"/>
      <c r="D498" s="225"/>
      <c r="E498" s="208"/>
      <c r="F498" s="208"/>
      <c r="G498" s="208"/>
      <c r="H498" s="208"/>
      <c r="I498" s="208"/>
      <c r="J498" s="208"/>
      <c r="K498" s="208"/>
      <c r="L498" s="208"/>
      <c r="M498" s="208"/>
      <c r="N498" s="208"/>
      <c r="O498" s="208"/>
      <c r="P498" s="208"/>
      <c r="Q498" s="208"/>
      <c r="R498" s="208"/>
      <c r="S498" s="208"/>
      <c r="T498" s="208"/>
      <c r="U498" s="208"/>
      <c r="V498" s="208"/>
      <c r="W498" s="208"/>
      <c r="X498" s="208"/>
      <c r="Y498" s="208"/>
      <c r="Z498" s="208"/>
      <c r="AA498" s="208"/>
      <c r="AB498" s="208"/>
      <c r="AC498" s="208"/>
      <c r="AD498" s="208"/>
      <c r="AE498" s="208"/>
      <c r="AF498" s="208"/>
      <c r="AG498" s="208"/>
      <c r="AH498" s="208"/>
      <c r="AI498" s="208"/>
      <c r="AJ498" s="208"/>
      <c r="AK498" s="208"/>
      <c r="AL498" s="208"/>
      <c r="AM498" s="208"/>
      <c r="AN498" s="208"/>
      <c r="AO498" s="208"/>
      <c r="AP498" s="208"/>
      <c r="AQ498" s="208"/>
      <c r="AR498" s="208"/>
      <c r="AS498" s="208"/>
      <c r="AT498" s="208"/>
      <c r="AU498" s="208"/>
    </row>
    <row r="499">
      <c r="A499" s="208"/>
      <c r="B499" s="208"/>
      <c r="C499" s="208"/>
      <c r="D499" s="225"/>
      <c r="E499" s="208"/>
      <c r="F499" s="208"/>
      <c r="G499" s="208"/>
      <c r="H499" s="208"/>
      <c r="I499" s="208"/>
      <c r="J499" s="208"/>
      <c r="K499" s="208"/>
      <c r="L499" s="208"/>
      <c r="M499" s="208"/>
      <c r="N499" s="208"/>
      <c r="O499" s="208"/>
      <c r="P499" s="208"/>
      <c r="Q499" s="208"/>
      <c r="R499" s="208"/>
      <c r="S499" s="208"/>
      <c r="T499" s="208"/>
      <c r="U499" s="208"/>
      <c r="V499" s="208"/>
      <c r="W499" s="208"/>
      <c r="X499" s="208"/>
      <c r="Y499" s="208"/>
      <c r="Z499" s="208"/>
      <c r="AA499" s="208"/>
      <c r="AB499" s="208"/>
      <c r="AC499" s="208"/>
      <c r="AD499" s="208"/>
      <c r="AE499" s="208"/>
      <c r="AF499" s="208"/>
      <c r="AG499" s="208"/>
      <c r="AH499" s="208"/>
      <c r="AI499" s="208"/>
      <c r="AJ499" s="208"/>
      <c r="AK499" s="208"/>
      <c r="AL499" s="208"/>
      <c r="AM499" s="208"/>
      <c r="AN499" s="208"/>
      <c r="AO499" s="208"/>
      <c r="AP499" s="208"/>
      <c r="AQ499" s="208"/>
      <c r="AR499" s="208"/>
      <c r="AS499" s="208"/>
      <c r="AT499" s="208"/>
      <c r="AU499" s="208"/>
    </row>
    <row r="500">
      <c r="A500" s="208"/>
      <c r="B500" s="208"/>
      <c r="C500" s="208"/>
      <c r="D500" s="225"/>
      <c r="E500" s="208"/>
      <c r="F500" s="208"/>
      <c r="G500" s="208"/>
      <c r="H500" s="208"/>
      <c r="I500" s="208"/>
      <c r="J500" s="208"/>
      <c r="K500" s="208"/>
      <c r="L500" s="208"/>
      <c r="M500" s="208"/>
      <c r="N500" s="208"/>
      <c r="O500" s="208"/>
      <c r="P500" s="208"/>
      <c r="Q500" s="208"/>
      <c r="R500" s="208"/>
      <c r="S500" s="208"/>
      <c r="T500" s="208"/>
      <c r="U500" s="208"/>
      <c r="V500" s="208"/>
      <c r="W500" s="208"/>
      <c r="X500" s="208"/>
      <c r="Y500" s="208"/>
      <c r="Z500" s="208"/>
      <c r="AA500" s="208"/>
      <c r="AB500" s="208"/>
      <c r="AC500" s="208"/>
      <c r="AD500" s="208"/>
      <c r="AE500" s="208"/>
      <c r="AF500" s="208"/>
      <c r="AG500" s="208"/>
      <c r="AH500" s="208"/>
      <c r="AI500" s="208"/>
      <c r="AJ500" s="208"/>
      <c r="AK500" s="208"/>
      <c r="AL500" s="208"/>
      <c r="AM500" s="208"/>
      <c r="AN500" s="208"/>
      <c r="AO500" s="208"/>
      <c r="AP500" s="208"/>
      <c r="AQ500" s="208"/>
      <c r="AR500" s="208"/>
      <c r="AS500" s="208"/>
      <c r="AT500" s="208"/>
      <c r="AU500" s="208"/>
    </row>
    <row r="501">
      <c r="A501" s="208"/>
      <c r="B501" s="208"/>
      <c r="C501" s="208"/>
      <c r="D501" s="225"/>
      <c r="E501" s="208"/>
      <c r="F501" s="208"/>
      <c r="G501" s="208"/>
      <c r="H501" s="208"/>
      <c r="I501" s="208"/>
      <c r="J501" s="208"/>
      <c r="K501" s="208"/>
      <c r="L501" s="208"/>
      <c r="M501" s="208"/>
      <c r="N501" s="208"/>
      <c r="O501" s="208"/>
      <c r="P501" s="208"/>
      <c r="Q501" s="208"/>
      <c r="R501" s="208"/>
      <c r="S501" s="208"/>
      <c r="T501" s="208"/>
      <c r="U501" s="208"/>
      <c r="V501" s="208"/>
      <c r="W501" s="208"/>
      <c r="X501" s="208"/>
      <c r="Y501" s="208"/>
      <c r="Z501" s="208"/>
      <c r="AA501" s="208"/>
      <c r="AB501" s="208"/>
      <c r="AC501" s="208"/>
      <c r="AD501" s="208"/>
      <c r="AE501" s="208"/>
      <c r="AF501" s="208"/>
      <c r="AG501" s="208"/>
      <c r="AH501" s="208"/>
      <c r="AI501" s="208"/>
      <c r="AJ501" s="208"/>
      <c r="AK501" s="208"/>
      <c r="AL501" s="208"/>
      <c r="AM501" s="208"/>
      <c r="AN501" s="208"/>
      <c r="AO501" s="208"/>
      <c r="AP501" s="208"/>
      <c r="AQ501" s="208"/>
      <c r="AR501" s="208"/>
      <c r="AS501" s="208"/>
      <c r="AT501" s="208"/>
      <c r="AU501" s="208"/>
    </row>
    <row r="502">
      <c r="A502" s="208"/>
      <c r="B502" s="208"/>
      <c r="C502" s="208"/>
      <c r="D502" s="225"/>
      <c r="E502" s="208"/>
      <c r="F502" s="208"/>
      <c r="G502" s="208"/>
      <c r="H502" s="208"/>
      <c r="I502" s="208"/>
      <c r="J502" s="208"/>
      <c r="K502" s="208"/>
      <c r="L502" s="208"/>
      <c r="M502" s="208"/>
      <c r="N502" s="208"/>
      <c r="O502" s="208"/>
      <c r="P502" s="208"/>
      <c r="Q502" s="208"/>
      <c r="R502" s="208"/>
      <c r="S502" s="208"/>
      <c r="T502" s="208"/>
      <c r="U502" s="208"/>
      <c r="V502" s="208"/>
      <c r="W502" s="208"/>
      <c r="X502" s="208"/>
      <c r="Y502" s="208"/>
      <c r="Z502" s="208"/>
      <c r="AA502" s="208"/>
      <c r="AB502" s="208"/>
      <c r="AC502" s="208"/>
      <c r="AD502" s="208"/>
      <c r="AE502" s="208"/>
      <c r="AF502" s="208"/>
      <c r="AG502" s="208"/>
      <c r="AH502" s="208"/>
      <c r="AI502" s="208"/>
      <c r="AJ502" s="208"/>
      <c r="AK502" s="208"/>
      <c r="AL502" s="208"/>
      <c r="AM502" s="208"/>
      <c r="AN502" s="208"/>
      <c r="AO502" s="208"/>
      <c r="AP502" s="208"/>
      <c r="AQ502" s="208"/>
      <c r="AR502" s="208"/>
      <c r="AS502" s="208"/>
      <c r="AT502" s="208"/>
      <c r="AU502" s="208"/>
    </row>
    <row r="503">
      <c r="A503" s="208"/>
      <c r="B503" s="208"/>
      <c r="C503" s="208"/>
      <c r="D503" s="225"/>
      <c r="E503" s="208"/>
      <c r="F503" s="208"/>
      <c r="G503" s="208"/>
      <c r="H503" s="208"/>
      <c r="I503" s="208"/>
      <c r="J503" s="208"/>
      <c r="K503" s="208"/>
      <c r="L503" s="208"/>
      <c r="M503" s="208"/>
      <c r="N503" s="208"/>
      <c r="O503" s="208"/>
      <c r="P503" s="208"/>
      <c r="Q503" s="208"/>
      <c r="R503" s="208"/>
      <c r="S503" s="208"/>
      <c r="T503" s="208"/>
      <c r="U503" s="208"/>
      <c r="V503" s="208"/>
      <c r="W503" s="208"/>
      <c r="X503" s="208"/>
      <c r="Y503" s="208"/>
      <c r="Z503" s="208"/>
      <c r="AA503" s="208"/>
      <c r="AB503" s="208"/>
      <c r="AC503" s="208"/>
      <c r="AD503" s="208"/>
      <c r="AE503" s="208"/>
      <c r="AF503" s="208"/>
      <c r="AG503" s="208"/>
      <c r="AH503" s="208"/>
      <c r="AI503" s="208"/>
      <c r="AJ503" s="208"/>
      <c r="AK503" s="208"/>
      <c r="AL503" s="208"/>
      <c r="AM503" s="208"/>
      <c r="AN503" s="208"/>
      <c r="AO503" s="208"/>
      <c r="AP503" s="208"/>
      <c r="AQ503" s="208"/>
      <c r="AR503" s="208"/>
      <c r="AS503" s="208"/>
      <c r="AT503" s="208"/>
      <c r="AU503" s="208"/>
    </row>
    <row r="504">
      <c r="A504" s="208"/>
      <c r="B504" s="208"/>
      <c r="C504" s="208"/>
      <c r="D504" s="225"/>
      <c r="E504" s="208"/>
      <c r="F504" s="208"/>
      <c r="G504" s="208"/>
      <c r="H504" s="208"/>
      <c r="I504" s="208"/>
      <c r="J504" s="208"/>
      <c r="K504" s="208"/>
      <c r="L504" s="208"/>
      <c r="M504" s="208"/>
      <c r="N504" s="208"/>
      <c r="O504" s="208"/>
      <c r="P504" s="208"/>
      <c r="Q504" s="208"/>
      <c r="R504" s="208"/>
      <c r="S504" s="208"/>
      <c r="T504" s="208"/>
      <c r="U504" s="208"/>
      <c r="V504" s="208"/>
      <c r="W504" s="208"/>
      <c r="X504" s="208"/>
      <c r="Y504" s="208"/>
      <c r="Z504" s="208"/>
      <c r="AA504" s="208"/>
      <c r="AB504" s="208"/>
      <c r="AC504" s="208"/>
      <c r="AD504" s="208"/>
      <c r="AE504" s="208"/>
      <c r="AF504" s="208"/>
      <c r="AG504" s="208"/>
      <c r="AH504" s="208"/>
      <c r="AI504" s="208"/>
      <c r="AJ504" s="208"/>
      <c r="AK504" s="208"/>
      <c r="AL504" s="208"/>
      <c r="AM504" s="208"/>
      <c r="AN504" s="208"/>
      <c r="AO504" s="208"/>
      <c r="AP504" s="208"/>
      <c r="AQ504" s="208"/>
      <c r="AR504" s="208"/>
      <c r="AS504" s="208"/>
      <c r="AT504" s="208"/>
      <c r="AU504" s="208"/>
    </row>
    <row r="505">
      <c r="A505" s="208"/>
      <c r="B505" s="208"/>
      <c r="C505" s="208"/>
      <c r="D505" s="225"/>
      <c r="E505" s="208"/>
      <c r="F505" s="208"/>
      <c r="G505" s="208"/>
      <c r="H505" s="208"/>
      <c r="I505" s="208"/>
      <c r="J505" s="208"/>
      <c r="K505" s="208"/>
      <c r="L505" s="208"/>
      <c r="M505" s="208"/>
      <c r="N505" s="208"/>
      <c r="O505" s="208"/>
      <c r="P505" s="208"/>
      <c r="Q505" s="208"/>
      <c r="R505" s="208"/>
      <c r="S505" s="208"/>
      <c r="T505" s="208"/>
      <c r="U505" s="208"/>
      <c r="V505" s="208"/>
      <c r="W505" s="208"/>
      <c r="X505" s="208"/>
      <c r="Y505" s="208"/>
      <c r="Z505" s="208"/>
      <c r="AA505" s="208"/>
      <c r="AB505" s="208"/>
      <c r="AC505" s="208"/>
      <c r="AD505" s="208"/>
      <c r="AE505" s="208"/>
      <c r="AF505" s="208"/>
      <c r="AG505" s="208"/>
      <c r="AH505" s="208"/>
      <c r="AI505" s="208"/>
      <c r="AJ505" s="208"/>
      <c r="AK505" s="208"/>
      <c r="AL505" s="208"/>
      <c r="AM505" s="208"/>
      <c r="AN505" s="208"/>
      <c r="AO505" s="208"/>
      <c r="AP505" s="208"/>
      <c r="AQ505" s="208"/>
      <c r="AR505" s="208"/>
      <c r="AS505" s="208"/>
      <c r="AT505" s="208"/>
      <c r="AU505" s="208"/>
    </row>
    <row r="506">
      <c r="A506" s="208"/>
      <c r="B506" s="208"/>
      <c r="C506" s="208"/>
      <c r="D506" s="225"/>
      <c r="E506" s="208"/>
      <c r="F506" s="208"/>
      <c r="G506" s="208"/>
      <c r="H506" s="208"/>
      <c r="I506" s="208"/>
      <c r="J506" s="208"/>
      <c r="K506" s="208"/>
      <c r="L506" s="208"/>
      <c r="M506" s="208"/>
      <c r="N506" s="208"/>
      <c r="O506" s="208"/>
      <c r="P506" s="208"/>
      <c r="Q506" s="208"/>
      <c r="R506" s="208"/>
      <c r="S506" s="208"/>
      <c r="T506" s="208"/>
      <c r="U506" s="208"/>
      <c r="V506" s="208"/>
      <c r="W506" s="208"/>
      <c r="X506" s="208"/>
      <c r="Y506" s="208"/>
      <c r="Z506" s="208"/>
      <c r="AA506" s="208"/>
      <c r="AB506" s="208"/>
      <c r="AC506" s="208"/>
      <c r="AD506" s="208"/>
      <c r="AE506" s="208"/>
      <c r="AF506" s="208"/>
      <c r="AG506" s="208"/>
      <c r="AH506" s="208"/>
      <c r="AI506" s="208"/>
      <c r="AJ506" s="208"/>
      <c r="AK506" s="208"/>
      <c r="AL506" s="208"/>
      <c r="AM506" s="208"/>
      <c r="AN506" s="208"/>
      <c r="AO506" s="208"/>
      <c r="AP506" s="208"/>
      <c r="AQ506" s="208"/>
      <c r="AR506" s="208"/>
      <c r="AS506" s="208"/>
      <c r="AT506" s="208"/>
      <c r="AU506" s="208"/>
    </row>
    <row r="507">
      <c r="A507" s="208"/>
      <c r="B507" s="208"/>
      <c r="C507" s="208"/>
      <c r="D507" s="225"/>
      <c r="E507" s="208"/>
      <c r="F507" s="208"/>
      <c r="G507" s="208"/>
      <c r="H507" s="208"/>
      <c r="I507" s="208"/>
      <c r="J507" s="208"/>
      <c r="K507" s="208"/>
      <c r="L507" s="208"/>
      <c r="M507" s="208"/>
      <c r="N507" s="208"/>
      <c r="O507" s="208"/>
      <c r="P507" s="208"/>
      <c r="Q507" s="208"/>
      <c r="R507" s="208"/>
      <c r="S507" s="208"/>
      <c r="T507" s="208"/>
      <c r="U507" s="208"/>
      <c r="V507" s="208"/>
      <c r="W507" s="208"/>
      <c r="X507" s="208"/>
      <c r="Y507" s="208"/>
      <c r="Z507" s="208"/>
      <c r="AA507" s="208"/>
      <c r="AB507" s="208"/>
      <c r="AC507" s="208"/>
      <c r="AD507" s="208"/>
      <c r="AE507" s="208"/>
      <c r="AF507" s="208"/>
      <c r="AG507" s="208"/>
      <c r="AH507" s="208"/>
      <c r="AI507" s="208"/>
      <c r="AJ507" s="208"/>
      <c r="AK507" s="208"/>
      <c r="AL507" s="208"/>
      <c r="AM507" s="208"/>
      <c r="AN507" s="208"/>
      <c r="AO507" s="208"/>
      <c r="AP507" s="208"/>
      <c r="AQ507" s="208"/>
      <c r="AR507" s="208"/>
      <c r="AS507" s="208"/>
      <c r="AT507" s="208"/>
      <c r="AU507" s="208"/>
    </row>
    <row r="508">
      <c r="A508" s="208"/>
      <c r="B508" s="208"/>
      <c r="C508" s="208"/>
      <c r="D508" s="225"/>
      <c r="E508" s="208"/>
      <c r="F508" s="208"/>
      <c r="G508" s="208"/>
      <c r="H508" s="208"/>
      <c r="I508" s="208"/>
      <c r="J508" s="208"/>
      <c r="K508" s="208"/>
      <c r="L508" s="208"/>
      <c r="M508" s="208"/>
      <c r="N508" s="208"/>
      <c r="O508" s="208"/>
      <c r="P508" s="208"/>
      <c r="Q508" s="208"/>
      <c r="R508" s="208"/>
      <c r="S508" s="208"/>
      <c r="T508" s="208"/>
      <c r="U508" s="208"/>
      <c r="V508" s="208"/>
      <c r="W508" s="208"/>
      <c r="X508" s="208"/>
      <c r="Y508" s="208"/>
      <c r="Z508" s="208"/>
      <c r="AA508" s="208"/>
      <c r="AB508" s="208"/>
      <c r="AC508" s="208"/>
      <c r="AD508" s="208"/>
      <c r="AE508" s="208"/>
      <c r="AF508" s="208"/>
      <c r="AG508" s="208"/>
      <c r="AH508" s="208"/>
      <c r="AI508" s="208"/>
      <c r="AJ508" s="208"/>
      <c r="AK508" s="208"/>
      <c r="AL508" s="208"/>
      <c r="AM508" s="208"/>
      <c r="AN508" s="208"/>
      <c r="AO508" s="208"/>
      <c r="AP508" s="208"/>
      <c r="AQ508" s="208"/>
      <c r="AR508" s="208"/>
      <c r="AS508" s="208"/>
      <c r="AT508" s="208"/>
      <c r="AU508" s="208"/>
    </row>
    <row r="509">
      <c r="A509" s="208"/>
      <c r="B509" s="208"/>
      <c r="C509" s="208"/>
      <c r="D509" s="225"/>
      <c r="E509" s="208"/>
      <c r="F509" s="208"/>
      <c r="G509" s="208"/>
      <c r="H509" s="208"/>
      <c r="I509" s="208"/>
      <c r="J509" s="208"/>
      <c r="K509" s="208"/>
      <c r="L509" s="208"/>
      <c r="M509" s="208"/>
      <c r="N509" s="208"/>
      <c r="O509" s="208"/>
      <c r="P509" s="208"/>
      <c r="Q509" s="208"/>
      <c r="R509" s="208"/>
      <c r="S509" s="208"/>
      <c r="T509" s="208"/>
      <c r="U509" s="208"/>
      <c r="V509" s="208"/>
      <c r="W509" s="208"/>
      <c r="X509" s="208"/>
      <c r="Y509" s="208"/>
      <c r="Z509" s="208"/>
      <c r="AA509" s="208"/>
      <c r="AB509" s="208"/>
      <c r="AC509" s="208"/>
      <c r="AD509" s="208"/>
      <c r="AE509" s="208"/>
      <c r="AF509" s="208"/>
      <c r="AG509" s="208"/>
      <c r="AH509" s="208"/>
      <c r="AI509" s="208"/>
      <c r="AJ509" s="208"/>
      <c r="AK509" s="208"/>
      <c r="AL509" s="208"/>
      <c r="AM509" s="208"/>
      <c r="AN509" s="208"/>
      <c r="AO509" s="208"/>
      <c r="AP509" s="208"/>
      <c r="AQ509" s="208"/>
      <c r="AR509" s="208"/>
      <c r="AS509" s="208"/>
      <c r="AT509" s="208"/>
      <c r="AU509" s="208"/>
    </row>
    <row r="510">
      <c r="A510" s="208"/>
      <c r="B510" s="208"/>
      <c r="C510" s="208"/>
      <c r="D510" s="225"/>
      <c r="E510" s="208"/>
      <c r="F510" s="208"/>
      <c r="G510" s="208"/>
      <c r="H510" s="208"/>
      <c r="I510" s="208"/>
      <c r="J510" s="208"/>
      <c r="K510" s="208"/>
      <c r="L510" s="208"/>
      <c r="M510" s="208"/>
      <c r="N510" s="208"/>
      <c r="O510" s="208"/>
      <c r="P510" s="208"/>
      <c r="Q510" s="208"/>
      <c r="R510" s="208"/>
      <c r="S510" s="208"/>
      <c r="T510" s="208"/>
      <c r="U510" s="208"/>
      <c r="V510" s="208"/>
      <c r="W510" s="208"/>
      <c r="X510" s="208"/>
      <c r="Y510" s="208"/>
      <c r="Z510" s="208"/>
      <c r="AA510" s="208"/>
      <c r="AB510" s="208"/>
      <c r="AC510" s="208"/>
      <c r="AD510" s="208"/>
      <c r="AE510" s="208"/>
      <c r="AF510" s="208"/>
      <c r="AG510" s="208"/>
      <c r="AH510" s="208"/>
      <c r="AI510" s="208"/>
      <c r="AJ510" s="208"/>
      <c r="AK510" s="208"/>
      <c r="AL510" s="208"/>
      <c r="AM510" s="208"/>
      <c r="AN510" s="208"/>
      <c r="AO510" s="208"/>
      <c r="AP510" s="208"/>
      <c r="AQ510" s="208"/>
      <c r="AR510" s="208"/>
      <c r="AS510" s="208"/>
      <c r="AT510" s="208"/>
      <c r="AU510" s="208"/>
    </row>
    <row r="511">
      <c r="A511" s="208"/>
      <c r="B511" s="208"/>
      <c r="C511" s="208"/>
      <c r="D511" s="225"/>
      <c r="E511" s="208"/>
      <c r="F511" s="208"/>
      <c r="G511" s="208"/>
      <c r="H511" s="208"/>
      <c r="I511" s="208"/>
      <c r="J511" s="208"/>
      <c r="K511" s="208"/>
      <c r="L511" s="208"/>
      <c r="M511" s="208"/>
      <c r="N511" s="208"/>
      <c r="O511" s="208"/>
      <c r="P511" s="208"/>
      <c r="Q511" s="208"/>
      <c r="R511" s="208"/>
      <c r="S511" s="208"/>
      <c r="T511" s="208"/>
      <c r="U511" s="208"/>
      <c r="V511" s="208"/>
      <c r="W511" s="208"/>
      <c r="X511" s="208"/>
      <c r="Y511" s="208"/>
      <c r="Z511" s="208"/>
      <c r="AA511" s="208"/>
      <c r="AB511" s="208"/>
      <c r="AC511" s="208"/>
      <c r="AD511" s="208"/>
      <c r="AE511" s="208"/>
      <c r="AF511" s="208"/>
      <c r="AG511" s="208"/>
      <c r="AH511" s="208"/>
      <c r="AI511" s="208"/>
      <c r="AJ511" s="208"/>
      <c r="AK511" s="208"/>
      <c r="AL511" s="208"/>
      <c r="AM511" s="208"/>
      <c r="AN511" s="208"/>
      <c r="AO511" s="208"/>
      <c r="AP511" s="208"/>
      <c r="AQ511" s="208"/>
      <c r="AR511" s="208"/>
      <c r="AS511" s="208"/>
      <c r="AT511" s="208"/>
      <c r="AU511" s="208"/>
    </row>
    <row r="512">
      <c r="A512" s="208"/>
      <c r="B512" s="208"/>
      <c r="C512" s="208"/>
      <c r="D512" s="225"/>
      <c r="E512" s="208"/>
      <c r="F512" s="208"/>
      <c r="G512" s="208"/>
      <c r="H512" s="208"/>
      <c r="I512" s="208"/>
      <c r="J512" s="208"/>
      <c r="K512" s="208"/>
      <c r="L512" s="208"/>
      <c r="M512" s="208"/>
      <c r="N512" s="208"/>
      <c r="O512" s="208"/>
      <c r="P512" s="208"/>
      <c r="Q512" s="208"/>
      <c r="R512" s="208"/>
      <c r="S512" s="208"/>
      <c r="T512" s="208"/>
      <c r="U512" s="208"/>
      <c r="V512" s="208"/>
      <c r="W512" s="208"/>
      <c r="X512" s="208"/>
      <c r="Y512" s="208"/>
      <c r="Z512" s="208"/>
      <c r="AA512" s="208"/>
      <c r="AB512" s="208"/>
      <c r="AC512" s="208"/>
      <c r="AD512" s="208"/>
      <c r="AE512" s="208"/>
      <c r="AF512" s="208"/>
      <c r="AG512" s="208"/>
      <c r="AH512" s="208"/>
      <c r="AI512" s="208"/>
      <c r="AJ512" s="208"/>
      <c r="AK512" s="208"/>
      <c r="AL512" s="208"/>
      <c r="AM512" s="208"/>
      <c r="AN512" s="208"/>
      <c r="AO512" s="208"/>
      <c r="AP512" s="208"/>
      <c r="AQ512" s="208"/>
      <c r="AR512" s="208"/>
      <c r="AS512" s="208"/>
      <c r="AT512" s="208"/>
      <c r="AU512" s="208"/>
    </row>
    <row r="513">
      <c r="A513" s="208"/>
      <c r="B513" s="208"/>
      <c r="C513" s="208"/>
      <c r="D513" s="225"/>
      <c r="E513" s="208"/>
      <c r="F513" s="208"/>
      <c r="G513" s="208"/>
      <c r="H513" s="208"/>
      <c r="I513" s="208"/>
      <c r="J513" s="208"/>
      <c r="K513" s="208"/>
      <c r="L513" s="208"/>
      <c r="M513" s="208"/>
      <c r="N513" s="208"/>
      <c r="O513" s="208"/>
      <c r="P513" s="208"/>
      <c r="Q513" s="208"/>
      <c r="R513" s="208"/>
      <c r="S513" s="208"/>
      <c r="T513" s="208"/>
      <c r="U513" s="208"/>
      <c r="V513" s="208"/>
      <c r="W513" s="208"/>
      <c r="X513" s="208"/>
      <c r="Y513" s="208"/>
      <c r="Z513" s="208"/>
      <c r="AA513" s="208"/>
      <c r="AB513" s="208"/>
      <c r="AC513" s="208"/>
      <c r="AD513" s="208"/>
      <c r="AE513" s="208"/>
      <c r="AF513" s="208"/>
      <c r="AG513" s="208"/>
      <c r="AH513" s="208"/>
      <c r="AI513" s="208"/>
      <c r="AJ513" s="208"/>
      <c r="AK513" s="208"/>
      <c r="AL513" s="208"/>
      <c r="AM513" s="208"/>
      <c r="AN513" s="208"/>
      <c r="AO513" s="208"/>
      <c r="AP513" s="208"/>
      <c r="AQ513" s="208"/>
      <c r="AR513" s="208"/>
      <c r="AS513" s="208"/>
      <c r="AT513" s="208"/>
      <c r="AU513" s="208"/>
    </row>
    <row r="514">
      <c r="A514" s="208"/>
      <c r="B514" s="208"/>
      <c r="C514" s="208"/>
      <c r="D514" s="225"/>
      <c r="E514" s="208"/>
      <c r="F514" s="208"/>
      <c r="G514" s="208"/>
      <c r="H514" s="208"/>
      <c r="I514" s="208"/>
      <c r="J514" s="208"/>
      <c r="K514" s="208"/>
      <c r="L514" s="208"/>
      <c r="M514" s="208"/>
      <c r="N514" s="208"/>
      <c r="O514" s="208"/>
      <c r="P514" s="208"/>
      <c r="Q514" s="208"/>
      <c r="R514" s="208"/>
      <c r="S514" s="208"/>
      <c r="T514" s="208"/>
      <c r="U514" s="208"/>
      <c r="V514" s="208"/>
      <c r="W514" s="208"/>
      <c r="X514" s="208"/>
      <c r="Y514" s="208"/>
      <c r="Z514" s="208"/>
      <c r="AA514" s="208"/>
      <c r="AB514" s="208"/>
      <c r="AC514" s="208"/>
      <c r="AD514" s="208"/>
      <c r="AE514" s="208"/>
      <c r="AF514" s="208"/>
      <c r="AG514" s="208"/>
      <c r="AH514" s="208"/>
      <c r="AI514" s="208"/>
      <c r="AJ514" s="208"/>
      <c r="AK514" s="208"/>
      <c r="AL514" s="208"/>
      <c r="AM514" s="208"/>
      <c r="AN514" s="208"/>
      <c r="AO514" s="208"/>
      <c r="AP514" s="208"/>
      <c r="AQ514" s="208"/>
      <c r="AR514" s="208"/>
      <c r="AS514" s="208"/>
      <c r="AT514" s="208"/>
      <c r="AU514" s="208"/>
    </row>
    <row r="515">
      <c r="A515" s="208"/>
      <c r="B515" s="208"/>
      <c r="C515" s="208"/>
      <c r="D515" s="225"/>
      <c r="E515" s="208"/>
      <c r="F515" s="208"/>
      <c r="G515" s="208"/>
      <c r="H515" s="208"/>
      <c r="I515" s="208"/>
      <c r="J515" s="208"/>
      <c r="K515" s="208"/>
      <c r="L515" s="208"/>
      <c r="M515" s="208"/>
      <c r="N515" s="208"/>
      <c r="O515" s="208"/>
      <c r="P515" s="208"/>
      <c r="Q515" s="208"/>
      <c r="R515" s="208"/>
      <c r="S515" s="208"/>
      <c r="T515" s="208"/>
      <c r="U515" s="208"/>
      <c r="V515" s="208"/>
      <c r="W515" s="208"/>
      <c r="X515" s="208"/>
      <c r="Y515" s="208"/>
      <c r="Z515" s="208"/>
      <c r="AA515" s="208"/>
      <c r="AB515" s="208"/>
      <c r="AC515" s="208"/>
      <c r="AD515" s="208"/>
      <c r="AE515" s="208"/>
      <c r="AF515" s="208"/>
      <c r="AG515" s="208"/>
      <c r="AH515" s="208"/>
      <c r="AI515" s="208"/>
      <c r="AJ515" s="208"/>
      <c r="AK515" s="208"/>
      <c r="AL515" s="208"/>
      <c r="AM515" s="208"/>
      <c r="AN515" s="208"/>
      <c r="AO515" s="208"/>
      <c r="AP515" s="208"/>
      <c r="AQ515" s="208"/>
      <c r="AR515" s="208"/>
      <c r="AS515" s="208"/>
      <c r="AT515" s="208"/>
      <c r="AU515" s="208"/>
    </row>
    <row r="516">
      <c r="A516" s="208"/>
      <c r="B516" s="208"/>
      <c r="C516" s="208"/>
      <c r="D516" s="225"/>
      <c r="E516" s="208"/>
      <c r="F516" s="208"/>
      <c r="G516" s="208"/>
      <c r="H516" s="208"/>
      <c r="I516" s="208"/>
      <c r="J516" s="208"/>
      <c r="K516" s="208"/>
      <c r="L516" s="208"/>
      <c r="M516" s="208"/>
      <c r="N516" s="208"/>
      <c r="O516" s="208"/>
      <c r="P516" s="208"/>
      <c r="Q516" s="208"/>
      <c r="R516" s="208"/>
      <c r="S516" s="208"/>
      <c r="T516" s="208"/>
      <c r="U516" s="208"/>
      <c r="V516" s="208"/>
      <c r="W516" s="208"/>
      <c r="X516" s="208"/>
      <c r="Y516" s="208"/>
      <c r="Z516" s="208"/>
      <c r="AA516" s="208"/>
      <c r="AB516" s="208"/>
      <c r="AC516" s="208"/>
      <c r="AD516" s="208"/>
      <c r="AE516" s="208"/>
      <c r="AF516" s="208"/>
      <c r="AG516" s="208"/>
      <c r="AH516" s="208"/>
      <c r="AI516" s="208"/>
      <c r="AJ516" s="208"/>
      <c r="AK516" s="208"/>
      <c r="AL516" s="208"/>
      <c r="AM516" s="208"/>
      <c r="AN516" s="208"/>
      <c r="AO516" s="208"/>
      <c r="AP516" s="208"/>
      <c r="AQ516" s="208"/>
      <c r="AR516" s="208"/>
      <c r="AS516" s="208"/>
      <c r="AT516" s="208"/>
      <c r="AU516" s="208"/>
    </row>
    <row r="517">
      <c r="A517" s="208"/>
      <c r="B517" s="208"/>
      <c r="C517" s="208"/>
      <c r="D517" s="225"/>
      <c r="E517" s="208"/>
      <c r="F517" s="208"/>
      <c r="G517" s="208"/>
      <c r="H517" s="208"/>
      <c r="I517" s="208"/>
      <c r="J517" s="208"/>
      <c r="K517" s="208"/>
      <c r="L517" s="208"/>
      <c r="M517" s="208"/>
      <c r="N517" s="208"/>
      <c r="O517" s="208"/>
      <c r="P517" s="208"/>
      <c r="Q517" s="208"/>
      <c r="R517" s="208"/>
      <c r="S517" s="208"/>
      <c r="T517" s="208"/>
      <c r="U517" s="208"/>
      <c r="V517" s="208"/>
      <c r="W517" s="208"/>
      <c r="X517" s="208"/>
      <c r="Y517" s="208"/>
      <c r="Z517" s="208"/>
      <c r="AA517" s="208"/>
      <c r="AB517" s="208"/>
      <c r="AC517" s="208"/>
      <c r="AD517" s="208"/>
      <c r="AE517" s="208"/>
      <c r="AF517" s="208"/>
      <c r="AG517" s="208"/>
      <c r="AH517" s="208"/>
      <c r="AI517" s="208"/>
      <c r="AJ517" s="208"/>
      <c r="AK517" s="208"/>
      <c r="AL517" s="208"/>
      <c r="AM517" s="208"/>
      <c r="AN517" s="208"/>
      <c r="AO517" s="208"/>
      <c r="AP517" s="208"/>
      <c r="AQ517" s="208"/>
      <c r="AR517" s="208"/>
      <c r="AS517" s="208"/>
      <c r="AT517" s="208"/>
      <c r="AU517" s="208"/>
    </row>
    <row r="518">
      <c r="A518" s="208"/>
      <c r="B518" s="208"/>
      <c r="C518" s="208"/>
      <c r="D518" s="225"/>
      <c r="E518" s="208"/>
      <c r="F518" s="208"/>
      <c r="G518" s="208"/>
      <c r="H518" s="208"/>
      <c r="I518" s="208"/>
      <c r="J518" s="208"/>
      <c r="K518" s="208"/>
      <c r="L518" s="208"/>
      <c r="M518" s="208"/>
      <c r="N518" s="208"/>
      <c r="O518" s="208"/>
      <c r="P518" s="208"/>
      <c r="Q518" s="208"/>
      <c r="R518" s="208"/>
      <c r="S518" s="208"/>
      <c r="T518" s="208"/>
      <c r="U518" s="208"/>
      <c r="V518" s="208"/>
      <c r="W518" s="208"/>
      <c r="X518" s="208"/>
      <c r="Y518" s="208"/>
      <c r="Z518" s="208"/>
      <c r="AA518" s="208"/>
      <c r="AB518" s="208"/>
      <c r="AC518" s="208"/>
      <c r="AD518" s="208"/>
      <c r="AE518" s="208"/>
      <c r="AF518" s="208"/>
      <c r="AG518" s="208"/>
      <c r="AH518" s="208"/>
      <c r="AI518" s="208"/>
      <c r="AJ518" s="208"/>
      <c r="AK518" s="208"/>
      <c r="AL518" s="208"/>
      <c r="AM518" s="208"/>
      <c r="AN518" s="208"/>
      <c r="AO518" s="208"/>
      <c r="AP518" s="208"/>
      <c r="AQ518" s="208"/>
      <c r="AR518" s="208"/>
      <c r="AS518" s="208"/>
      <c r="AT518" s="208"/>
      <c r="AU518" s="208"/>
    </row>
    <row r="519">
      <c r="A519" s="208"/>
      <c r="B519" s="208"/>
      <c r="C519" s="208"/>
      <c r="D519" s="225"/>
      <c r="E519" s="208"/>
      <c r="F519" s="208"/>
      <c r="G519" s="208"/>
      <c r="H519" s="208"/>
      <c r="I519" s="208"/>
      <c r="J519" s="208"/>
      <c r="K519" s="208"/>
      <c r="L519" s="208"/>
      <c r="M519" s="208"/>
      <c r="N519" s="208"/>
      <c r="O519" s="208"/>
      <c r="P519" s="208"/>
      <c r="Q519" s="208"/>
      <c r="R519" s="208"/>
      <c r="S519" s="208"/>
      <c r="T519" s="208"/>
      <c r="U519" s="208"/>
      <c r="V519" s="208"/>
      <c r="W519" s="208"/>
      <c r="X519" s="208"/>
      <c r="Y519" s="208"/>
      <c r="Z519" s="208"/>
      <c r="AA519" s="208"/>
      <c r="AB519" s="208"/>
      <c r="AC519" s="208"/>
      <c r="AD519" s="208"/>
      <c r="AE519" s="208"/>
      <c r="AF519" s="208"/>
      <c r="AG519" s="208"/>
      <c r="AH519" s="208"/>
      <c r="AI519" s="208"/>
      <c r="AJ519" s="208"/>
      <c r="AK519" s="208"/>
      <c r="AL519" s="208"/>
      <c r="AM519" s="208"/>
      <c r="AN519" s="208"/>
      <c r="AO519" s="208"/>
      <c r="AP519" s="208"/>
      <c r="AQ519" s="208"/>
      <c r="AR519" s="208"/>
      <c r="AS519" s="208"/>
      <c r="AT519" s="208"/>
      <c r="AU519" s="208"/>
    </row>
    <row r="520">
      <c r="A520" s="208"/>
      <c r="B520" s="208"/>
      <c r="C520" s="208"/>
      <c r="D520" s="225"/>
      <c r="E520" s="208"/>
      <c r="F520" s="208"/>
      <c r="G520" s="208"/>
      <c r="H520" s="208"/>
      <c r="I520" s="208"/>
      <c r="J520" s="208"/>
      <c r="K520" s="208"/>
      <c r="L520" s="208"/>
      <c r="M520" s="208"/>
      <c r="N520" s="208"/>
      <c r="O520" s="208"/>
      <c r="P520" s="208"/>
      <c r="Q520" s="208"/>
      <c r="R520" s="208"/>
      <c r="S520" s="208"/>
      <c r="T520" s="208"/>
      <c r="U520" s="208"/>
      <c r="V520" s="208"/>
      <c r="W520" s="208"/>
      <c r="X520" s="208"/>
      <c r="Y520" s="208"/>
      <c r="Z520" s="208"/>
      <c r="AA520" s="208"/>
      <c r="AB520" s="208"/>
      <c r="AC520" s="208"/>
      <c r="AD520" s="208"/>
      <c r="AE520" s="208"/>
      <c r="AF520" s="208"/>
      <c r="AG520" s="208"/>
      <c r="AH520" s="208"/>
      <c r="AI520" s="208"/>
      <c r="AJ520" s="208"/>
      <c r="AK520" s="208"/>
      <c r="AL520" s="208"/>
      <c r="AM520" s="208"/>
      <c r="AN520" s="208"/>
      <c r="AO520" s="208"/>
      <c r="AP520" s="208"/>
      <c r="AQ520" s="208"/>
      <c r="AR520" s="208"/>
      <c r="AS520" s="208"/>
      <c r="AT520" s="208"/>
      <c r="AU520" s="208"/>
    </row>
    <row r="521">
      <c r="A521" s="208"/>
      <c r="B521" s="208"/>
      <c r="C521" s="208"/>
      <c r="D521" s="225"/>
      <c r="E521" s="208"/>
      <c r="F521" s="208"/>
      <c r="G521" s="208"/>
      <c r="H521" s="208"/>
      <c r="I521" s="208"/>
      <c r="J521" s="208"/>
      <c r="K521" s="208"/>
      <c r="L521" s="208"/>
      <c r="M521" s="208"/>
      <c r="N521" s="208"/>
      <c r="O521" s="208"/>
      <c r="P521" s="208"/>
      <c r="Q521" s="208"/>
      <c r="R521" s="208"/>
      <c r="S521" s="208"/>
      <c r="T521" s="208"/>
      <c r="U521" s="208"/>
      <c r="V521" s="208"/>
      <c r="W521" s="208"/>
      <c r="X521" s="208"/>
      <c r="Y521" s="208"/>
      <c r="Z521" s="208"/>
      <c r="AA521" s="208"/>
      <c r="AB521" s="208"/>
      <c r="AC521" s="208"/>
      <c r="AD521" s="208"/>
      <c r="AE521" s="208"/>
      <c r="AF521" s="208"/>
      <c r="AG521" s="208"/>
      <c r="AH521" s="208"/>
      <c r="AI521" s="208"/>
      <c r="AJ521" s="208"/>
      <c r="AK521" s="208"/>
      <c r="AL521" s="208"/>
      <c r="AM521" s="208"/>
      <c r="AN521" s="208"/>
      <c r="AO521" s="208"/>
      <c r="AP521" s="208"/>
      <c r="AQ521" s="208"/>
      <c r="AR521" s="208"/>
      <c r="AS521" s="208"/>
      <c r="AT521" s="208"/>
      <c r="AU521" s="208"/>
    </row>
    <row r="522">
      <c r="A522" s="208"/>
      <c r="B522" s="208"/>
      <c r="C522" s="208"/>
      <c r="D522" s="225"/>
      <c r="E522" s="208"/>
      <c r="F522" s="208"/>
      <c r="G522" s="208"/>
      <c r="H522" s="208"/>
      <c r="I522" s="208"/>
      <c r="J522" s="208"/>
      <c r="K522" s="208"/>
      <c r="L522" s="208"/>
      <c r="M522" s="208"/>
      <c r="N522" s="208"/>
      <c r="O522" s="208"/>
      <c r="P522" s="208"/>
      <c r="Q522" s="208"/>
      <c r="R522" s="208"/>
      <c r="S522" s="208"/>
      <c r="T522" s="208"/>
      <c r="U522" s="208"/>
      <c r="V522" s="208"/>
      <c r="W522" s="208"/>
      <c r="X522" s="208"/>
      <c r="Y522" s="208"/>
      <c r="Z522" s="208"/>
      <c r="AA522" s="208"/>
      <c r="AB522" s="208"/>
      <c r="AC522" s="208"/>
      <c r="AD522" s="208"/>
      <c r="AE522" s="208"/>
      <c r="AF522" s="208"/>
      <c r="AG522" s="208"/>
      <c r="AH522" s="208"/>
      <c r="AI522" s="208"/>
      <c r="AJ522" s="208"/>
      <c r="AK522" s="208"/>
      <c r="AL522" s="208"/>
      <c r="AM522" s="208"/>
      <c r="AN522" s="208"/>
      <c r="AO522" s="208"/>
      <c r="AP522" s="208"/>
      <c r="AQ522" s="208"/>
      <c r="AR522" s="208"/>
      <c r="AS522" s="208"/>
      <c r="AT522" s="208"/>
      <c r="AU522" s="208"/>
    </row>
    <row r="523">
      <c r="A523" s="208"/>
      <c r="B523" s="208"/>
      <c r="C523" s="208"/>
      <c r="D523" s="225"/>
      <c r="E523" s="208"/>
      <c r="F523" s="208"/>
      <c r="G523" s="208"/>
      <c r="H523" s="208"/>
      <c r="I523" s="208"/>
      <c r="J523" s="208"/>
      <c r="K523" s="208"/>
      <c r="L523" s="208"/>
      <c r="M523" s="208"/>
      <c r="N523" s="208"/>
      <c r="O523" s="208"/>
      <c r="P523" s="208"/>
      <c r="Q523" s="208"/>
      <c r="R523" s="208"/>
      <c r="S523" s="208"/>
      <c r="T523" s="208"/>
      <c r="U523" s="208"/>
      <c r="V523" s="208"/>
      <c r="W523" s="208"/>
      <c r="X523" s="208"/>
      <c r="Y523" s="208"/>
      <c r="Z523" s="208"/>
      <c r="AA523" s="208"/>
      <c r="AB523" s="208"/>
      <c r="AC523" s="208"/>
      <c r="AD523" s="208"/>
      <c r="AE523" s="208"/>
      <c r="AF523" s="208"/>
      <c r="AG523" s="208"/>
      <c r="AH523" s="208"/>
      <c r="AI523" s="208"/>
      <c r="AJ523" s="208"/>
      <c r="AK523" s="208"/>
      <c r="AL523" s="208"/>
      <c r="AM523" s="208"/>
      <c r="AN523" s="208"/>
      <c r="AO523" s="208"/>
      <c r="AP523" s="208"/>
      <c r="AQ523" s="208"/>
      <c r="AR523" s="208"/>
      <c r="AS523" s="208"/>
      <c r="AT523" s="208"/>
      <c r="AU523" s="208"/>
    </row>
    <row r="524">
      <c r="A524" s="208"/>
      <c r="B524" s="208"/>
      <c r="C524" s="208"/>
      <c r="D524" s="225"/>
      <c r="E524" s="208"/>
      <c r="F524" s="208"/>
      <c r="G524" s="208"/>
      <c r="H524" s="208"/>
      <c r="I524" s="208"/>
      <c r="J524" s="208"/>
      <c r="K524" s="208"/>
      <c r="L524" s="208"/>
      <c r="M524" s="208"/>
      <c r="N524" s="208"/>
      <c r="O524" s="208"/>
      <c r="P524" s="208"/>
      <c r="Q524" s="208"/>
      <c r="R524" s="208"/>
      <c r="S524" s="208"/>
      <c r="T524" s="208"/>
      <c r="U524" s="208"/>
      <c r="V524" s="208"/>
      <c r="W524" s="208"/>
      <c r="X524" s="208"/>
      <c r="Y524" s="208"/>
      <c r="Z524" s="208"/>
      <c r="AA524" s="208"/>
      <c r="AB524" s="208"/>
      <c r="AC524" s="208"/>
      <c r="AD524" s="208"/>
      <c r="AE524" s="208"/>
      <c r="AF524" s="208"/>
      <c r="AG524" s="208"/>
      <c r="AH524" s="208"/>
      <c r="AI524" s="208"/>
      <c r="AJ524" s="208"/>
      <c r="AK524" s="208"/>
      <c r="AL524" s="208"/>
      <c r="AM524" s="208"/>
      <c r="AN524" s="208"/>
      <c r="AO524" s="208"/>
      <c r="AP524" s="208"/>
      <c r="AQ524" s="208"/>
      <c r="AR524" s="208"/>
      <c r="AS524" s="208"/>
      <c r="AT524" s="208"/>
      <c r="AU524" s="208"/>
    </row>
    <row r="525">
      <c r="A525" s="208"/>
      <c r="B525" s="208"/>
      <c r="C525" s="208"/>
      <c r="D525" s="225"/>
      <c r="E525" s="208"/>
      <c r="F525" s="208"/>
      <c r="G525" s="208"/>
      <c r="H525" s="208"/>
      <c r="I525" s="208"/>
      <c r="J525" s="208"/>
      <c r="K525" s="208"/>
      <c r="L525" s="208"/>
      <c r="M525" s="208"/>
      <c r="N525" s="208"/>
      <c r="O525" s="208"/>
      <c r="P525" s="208"/>
      <c r="Q525" s="208"/>
      <c r="R525" s="208"/>
      <c r="S525" s="208"/>
      <c r="T525" s="208"/>
      <c r="U525" s="208"/>
      <c r="V525" s="208"/>
      <c r="W525" s="208"/>
      <c r="X525" s="208"/>
      <c r="Y525" s="208"/>
      <c r="Z525" s="208"/>
      <c r="AA525" s="208"/>
      <c r="AB525" s="208"/>
      <c r="AC525" s="208"/>
      <c r="AD525" s="208"/>
      <c r="AE525" s="208"/>
      <c r="AF525" s="208"/>
      <c r="AG525" s="208"/>
      <c r="AH525" s="208"/>
      <c r="AI525" s="208"/>
      <c r="AJ525" s="208"/>
      <c r="AK525" s="208"/>
      <c r="AL525" s="208"/>
      <c r="AM525" s="208"/>
      <c r="AN525" s="208"/>
      <c r="AO525" s="208"/>
      <c r="AP525" s="208"/>
      <c r="AQ525" s="208"/>
      <c r="AR525" s="208"/>
      <c r="AS525" s="208"/>
      <c r="AT525" s="208"/>
      <c r="AU525" s="208"/>
    </row>
    <row r="526">
      <c r="A526" s="208"/>
      <c r="B526" s="208"/>
      <c r="C526" s="208"/>
      <c r="D526" s="225"/>
      <c r="E526" s="208"/>
      <c r="F526" s="208"/>
      <c r="G526" s="208"/>
      <c r="H526" s="208"/>
      <c r="I526" s="208"/>
      <c r="J526" s="208"/>
      <c r="K526" s="208"/>
      <c r="L526" s="208"/>
      <c r="M526" s="208"/>
      <c r="N526" s="208"/>
      <c r="O526" s="208"/>
      <c r="P526" s="208"/>
      <c r="Q526" s="208"/>
      <c r="R526" s="208"/>
      <c r="S526" s="208"/>
      <c r="T526" s="208"/>
      <c r="U526" s="208"/>
      <c r="V526" s="208"/>
      <c r="W526" s="208"/>
      <c r="X526" s="208"/>
      <c r="Y526" s="208"/>
      <c r="Z526" s="208"/>
      <c r="AA526" s="208"/>
      <c r="AB526" s="208"/>
      <c r="AC526" s="208"/>
      <c r="AD526" s="208"/>
      <c r="AE526" s="208"/>
      <c r="AF526" s="208"/>
      <c r="AG526" s="208"/>
      <c r="AH526" s="208"/>
      <c r="AI526" s="208"/>
      <c r="AJ526" s="208"/>
      <c r="AK526" s="208"/>
      <c r="AL526" s="208"/>
      <c r="AM526" s="208"/>
      <c r="AN526" s="208"/>
      <c r="AO526" s="208"/>
      <c r="AP526" s="208"/>
      <c r="AQ526" s="208"/>
      <c r="AR526" s="208"/>
      <c r="AS526" s="208"/>
      <c r="AT526" s="208"/>
      <c r="AU526" s="208"/>
    </row>
    <row r="527">
      <c r="A527" s="208"/>
      <c r="B527" s="208"/>
      <c r="C527" s="208"/>
      <c r="D527" s="225"/>
      <c r="E527" s="208"/>
      <c r="F527" s="208"/>
      <c r="G527" s="208"/>
      <c r="H527" s="208"/>
      <c r="I527" s="208"/>
      <c r="J527" s="208"/>
      <c r="K527" s="208"/>
      <c r="L527" s="208"/>
      <c r="M527" s="208"/>
      <c r="N527" s="208"/>
      <c r="O527" s="208"/>
      <c r="P527" s="208"/>
      <c r="Q527" s="208"/>
      <c r="R527" s="208"/>
      <c r="S527" s="208"/>
      <c r="T527" s="208"/>
      <c r="U527" s="208"/>
      <c r="V527" s="208"/>
      <c r="W527" s="208"/>
      <c r="X527" s="208"/>
      <c r="Y527" s="208"/>
      <c r="Z527" s="208"/>
      <c r="AA527" s="208"/>
      <c r="AB527" s="208"/>
      <c r="AC527" s="208"/>
      <c r="AD527" s="208"/>
      <c r="AE527" s="208"/>
      <c r="AF527" s="208"/>
      <c r="AG527" s="208"/>
      <c r="AH527" s="208"/>
      <c r="AI527" s="208"/>
      <c r="AJ527" s="208"/>
      <c r="AK527" s="208"/>
      <c r="AL527" s="208"/>
      <c r="AM527" s="208"/>
      <c r="AN527" s="208"/>
      <c r="AO527" s="208"/>
      <c r="AP527" s="208"/>
      <c r="AQ527" s="208"/>
      <c r="AR527" s="208"/>
      <c r="AS527" s="208"/>
      <c r="AT527" s="208"/>
      <c r="AU527" s="208"/>
    </row>
    <row r="528">
      <c r="A528" s="208"/>
      <c r="B528" s="208"/>
      <c r="C528" s="208"/>
      <c r="D528" s="225"/>
      <c r="E528" s="208"/>
      <c r="F528" s="208"/>
      <c r="G528" s="208"/>
      <c r="H528" s="208"/>
      <c r="I528" s="208"/>
      <c r="J528" s="208"/>
      <c r="K528" s="208"/>
      <c r="L528" s="208"/>
      <c r="M528" s="208"/>
      <c r="N528" s="208"/>
      <c r="O528" s="208"/>
      <c r="P528" s="208"/>
      <c r="Q528" s="208"/>
      <c r="R528" s="208"/>
      <c r="S528" s="208"/>
      <c r="T528" s="208"/>
      <c r="U528" s="208"/>
      <c r="V528" s="208"/>
      <c r="W528" s="208"/>
      <c r="X528" s="208"/>
      <c r="Y528" s="208"/>
      <c r="Z528" s="208"/>
      <c r="AA528" s="208"/>
      <c r="AB528" s="208"/>
      <c r="AC528" s="208"/>
      <c r="AD528" s="208"/>
      <c r="AE528" s="208"/>
      <c r="AF528" s="208"/>
      <c r="AG528" s="208"/>
      <c r="AH528" s="208"/>
      <c r="AI528" s="208"/>
      <c r="AJ528" s="208"/>
      <c r="AK528" s="208"/>
      <c r="AL528" s="208"/>
      <c r="AM528" s="208"/>
      <c r="AN528" s="208"/>
      <c r="AO528" s="208"/>
      <c r="AP528" s="208"/>
      <c r="AQ528" s="208"/>
      <c r="AR528" s="208"/>
      <c r="AS528" s="208"/>
      <c r="AT528" s="208"/>
      <c r="AU528" s="208"/>
    </row>
    <row r="529">
      <c r="A529" s="208"/>
      <c r="B529" s="208"/>
      <c r="C529" s="208"/>
      <c r="D529" s="225"/>
      <c r="E529" s="208"/>
      <c r="F529" s="208"/>
      <c r="G529" s="208"/>
      <c r="H529" s="208"/>
      <c r="I529" s="208"/>
      <c r="J529" s="208"/>
      <c r="K529" s="208"/>
      <c r="L529" s="208"/>
      <c r="M529" s="208"/>
      <c r="N529" s="208"/>
      <c r="O529" s="208"/>
      <c r="P529" s="208"/>
      <c r="Q529" s="208"/>
      <c r="R529" s="208"/>
      <c r="S529" s="208"/>
      <c r="T529" s="208"/>
      <c r="U529" s="208"/>
      <c r="V529" s="208"/>
      <c r="W529" s="208"/>
      <c r="X529" s="208"/>
      <c r="Y529" s="208"/>
      <c r="Z529" s="208"/>
      <c r="AA529" s="208"/>
      <c r="AB529" s="208"/>
      <c r="AC529" s="208"/>
      <c r="AD529" s="208"/>
      <c r="AE529" s="208"/>
      <c r="AF529" s="208"/>
      <c r="AG529" s="208"/>
      <c r="AH529" s="208"/>
      <c r="AI529" s="208"/>
      <c r="AJ529" s="208"/>
      <c r="AK529" s="208"/>
      <c r="AL529" s="208"/>
      <c r="AM529" s="208"/>
      <c r="AN529" s="208"/>
      <c r="AO529" s="208"/>
      <c r="AP529" s="208"/>
      <c r="AQ529" s="208"/>
      <c r="AR529" s="208"/>
      <c r="AS529" s="208"/>
      <c r="AT529" s="208"/>
      <c r="AU529" s="208"/>
    </row>
    <row r="530">
      <c r="A530" s="208"/>
      <c r="B530" s="208"/>
      <c r="C530" s="208"/>
      <c r="D530" s="225"/>
      <c r="E530" s="208"/>
      <c r="F530" s="208"/>
      <c r="G530" s="208"/>
      <c r="H530" s="208"/>
      <c r="I530" s="208"/>
      <c r="J530" s="208"/>
      <c r="K530" s="208"/>
      <c r="L530" s="208"/>
      <c r="M530" s="208"/>
      <c r="N530" s="208"/>
      <c r="O530" s="208"/>
      <c r="P530" s="208"/>
      <c r="Q530" s="208"/>
      <c r="R530" s="208"/>
      <c r="S530" s="208"/>
      <c r="T530" s="208"/>
      <c r="U530" s="208"/>
      <c r="V530" s="208"/>
      <c r="W530" s="208"/>
      <c r="X530" s="208"/>
      <c r="Y530" s="208"/>
      <c r="Z530" s="208"/>
      <c r="AA530" s="208"/>
      <c r="AB530" s="208"/>
      <c r="AC530" s="208"/>
      <c r="AD530" s="208"/>
      <c r="AE530" s="208"/>
      <c r="AF530" s="208"/>
      <c r="AG530" s="208"/>
      <c r="AH530" s="208"/>
      <c r="AI530" s="208"/>
      <c r="AJ530" s="208"/>
      <c r="AK530" s="208"/>
      <c r="AL530" s="208"/>
      <c r="AM530" s="208"/>
      <c r="AN530" s="208"/>
      <c r="AO530" s="208"/>
      <c r="AP530" s="208"/>
      <c r="AQ530" s="208"/>
      <c r="AR530" s="208"/>
      <c r="AS530" s="208"/>
      <c r="AT530" s="208"/>
      <c r="AU530" s="208"/>
    </row>
    <row r="531">
      <c r="A531" s="208"/>
      <c r="B531" s="208"/>
      <c r="C531" s="208"/>
      <c r="D531" s="225"/>
      <c r="E531" s="208"/>
      <c r="F531" s="208"/>
      <c r="G531" s="208"/>
      <c r="H531" s="208"/>
      <c r="I531" s="208"/>
      <c r="J531" s="208"/>
      <c r="K531" s="208"/>
      <c r="L531" s="208"/>
      <c r="M531" s="208"/>
      <c r="N531" s="208"/>
      <c r="O531" s="208"/>
      <c r="P531" s="208"/>
      <c r="Q531" s="208"/>
      <c r="R531" s="208"/>
      <c r="S531" s="208"/>
      <c r="T531" s="208"/>
      <c r="U531" s="208"/>
      <c r="V531" s="208"/>
      <c r="W531" s="208"/>
      <c r="X531" s="208"/>
      <c r="Y531" s="208"/>
      <c r="Z531" s="208"/>
      <c r="AA531" s="208"/>
      <c r="AB531" s="208"/>
      <c r="AC531" s="208"/>
      <c r="AD531" s="208"/>
      <c r="AE531" s="208"/>
      <c r="AF531" s="208"/>
      <c r="AG531" s="208"/>
      <c r="AH531" s="208"/>
      <c r="AI531" s="208"/>
      <c r="AJ531" s="208"/>
      <c r="AK531" s="208"/>
      <c r="AL531" s="208"/>
      <c r="AM531" s="208"/>
      <c r="AN531" s="208"/>
      <c r="AO531" s="208"/>
      <c r="AP531" s="208"/>
      <c r="AQ531" s="208"/>
      <c r="AR531" s="208"/>
      <c r="AS531" s="208"/>
      <c r="AT531" s="208"/>
      <c r="AU531" s="208"/>
    </row>
    <row r="532">
      <c r="A532" s="208"/>
      <c r="B532" s="208"/>
      <c r="C532" s="208"/>
      <c r="D532" s="225"/>
      <c r="E532" s="208"/>
      <c r="F532" s="208"/>
      <c r="G532" s="208"/>
      <c r="H532" s="208"/>
      <c r="I532" s="208"/>
      <c r="J532" s="208"/>
      <c r="K532" s="208"/>
      <c r="L532" s="208"/>
      <c r="M532" s="208"/>
      <c r="N532" s="208"/>
      <c r="O532" s="208"/>
      <c r="P532" s="208"/>
      <c r="Q532" s="208"/>
      <c r="R532" s="208"/>
      <c r="S532" s="208"/>
      <c r="T532" s="208"/>
      <c r="U532" s="208"/>
      <c r="V532" s="208"/>
      <c r="W532" s="208"/>
      <c r="X532" s="208"/>
      <c r="Y532" s="208"/>
      <c r="Z532" s="208"/>
      <c r="AA532" s="208"/>
      <c r="AB532" s="208"/>
      <c r="AC532" s="208"/>
      <c r="AD532" s="208"/>
      <c r="AE532" s="208"/>
      <c r="AF532" s="208"/>
      <c r="AG532" s="208"/>
      <c r="AH532" s="208"/>
      <c r="AI532" s="208"/>
      <c r="AJ532" s="208"/>
      <c r="AK532" s="208"/>
      <c r="AL532" s="208"/>
      <c r="AM532" s="208"/>
      <c r="AN532" s="208"/>
      <c r="AO532" s="208"/>
      <c r="AP532" s="208"/>
      <c r="AQ532" s="208"/>
      <c r="AR532" s="208"/>
      <c r="AS532" s="208"/>
      <c r="AT532" s="208"/>
      <c r="AU532" s="208"/>
    </row>
    <row r="533">
      <c r="A533" s="208"/>
      <c r="B533" s="208"/>
      <c r="C533" s="208"/>
      <c r="D533" s="225"/>
      <c r="E533" s="208"/>
      <c r="F533" s="208"/>
      <c r="G533" s="208"/>
      <c r="H533" s="208"/>
      <c r="I533" s="208"/>
      <c r="J533" s="208"/>
      <c r="K533" s="208"/>
      <c r="L533" s="208"/>
      <c r="M533" s="208"/>
      <c r="N533" s="208"/>
      <c r="O533" s="208"/>
      <c r="P533" s="208"/>
      <c r="Q533" s="208"/>
      <c r="R533" s="208"/>
      <c r="S533" s="208"/>
      <c r="T533" s="208"/>
      <c r="U533" s="208"/>
      <c r="V533" s="208"/>
      <c r="W533" s="208"/>
      <c r="X533" s="208"/>
      <c r="Y533" s="208"/>
      <c r="Z533" s="208"/>
      <c r="AA533" s="208"/>
      <c r="AB533" s="208"/>
      <c r="AC533" s="208"/>
      <c r="AD533" s="208"/>
      <c r="AE533" s="208"/>
      <c r="AF533" s="208"/>
      <c r="AG533" s="208"/>
      <c r="AH533" s="208"/>
      <c r="AI533" s="208"/>
      <c r="AJ533" s="208"/>
      <c r="AK533" s="208"/>
      <c r="AL533" s="208"/>
      <c r="AM533" s="208"/>
      <c r="AN533" s="208"/>
      <c r="AO533" s="208"/>
      <c r="AP533" s="208"/>
      <c r="AQ533" s="208"/>
      <c r="AR533" s="208"/>
      <c r="AS533" s="208"/>
      <c r="AT533" s="208"/>
      <c r="AU533" s="208"/>
    </row>
    <row r="534">
      <c r="A534" s="208"/>
      <c r="B534" s="208"/>
      <c r="C534" s="208"/>
      <c r="D534" s="225"/>
      <c r="E534" s="208"/>
      <c r="F534" s="208"/>
      <c r="G534" s="208"/>
      <c r="H534" s="208"/>
      <c r="I534" s="208"/>
      <c r="J534" s="208"/>
      <c r="K534" s="208"/>
      <c r="L534" s="208"/>
      <c r="M534" s="208"/>
      <c r="N534" s="208"/>
      <c r="O534" s="208"/>
      <c r="P534" s="208"/>
      <c r="Q534" s="208"/>
      <c r="R534" s="208"/>
      <c r="S534" s="208"/>
      <c r="T534" s="208"/>
      <c r="U534" s="208"/>
      <c r="V534" s="208"/>
      <c r="W534" s="208"/>
      <c r="X534" s="208"/>
      <c r="Y534" s="208"/>
      <c r="Z534" s="208"/>
      <c r="AA534" s="208"/>
      <c r="AB534" s="208"/>
      <c r="AC534" s="208"/>
      <c r="AD534" s="208"/>
      <c r="AE534" s="208"/>
      <c r="AF534" s="208"/>
      <c r="AG534" s="208"/>
      <c r="AH534" s="208"/>
      <c r="AI534" s="208"/>
      <c r="AJ534" s="208"/>
      <c r="AK534" s="208"/>
      <c r="AL534" s="208"/>
      <c r="AM534" s="208"/>
      <c r="AN534" s="208"/>
      <c r="AO534" s="208"/>
      <c r="AP534" s="208"/>
      <c r="AQ534" s="208"/>
      <c r="AR534" s="208"/>
      <c r="AS534" s="208"/>
      <c r="AT534" s="208"/>
      <c r="AU534" s="208"/>
    </row>
    <row r="535">
      <c r="A535" s="208"/>
      <c r="B535" s="208"/>
      <c r="C535" s="208"/>
      <c r="D535" s="225"/>
      <c r="E535" s="208"/>
      <c r="F535" s="208"/>
      <c r="G535" s="208"/>
      <c r="H535" s="208"/>
      <c r="I535" s="208"/>
      <c r="J535" s="208"/>
      <c r="K535" s="208"/>
      <c r="L535" s="208"/>
      <c r="M535" s="208"/>
      <c r="N535" s="208"/>
      <c r="O535" s="208"/>
      <c r="P535" s="208"/>
      <c r="Q535" s="208"/>
      <c r="R535" s="208"/>
      <c r="S535" s="208"/>
      <c r="T535" s="208"/>
      <c r="U535" s="208"/>
      <c r="V535" s="208"/>
      <c r="W535" s="208"/>
      <c r="X535" s="208"/>
      <c r="Y535" s="208"/>
      <c r="Z535" s="208"/>
      <c r="AA535" s="208"/>
      <c r="AB535" s="208"/>
      <c r="AC535" s="208"/>
      <c r="AD535" s="208"/>
      <c r="AE535" s="208"/>
      <c r="AF535" s="208"/>
      <c r="AG535" s="208"/>
      <c r="AH535" s="208"/>
      <c r="AI535" s="208"/>
      <c r="AJ535" s="208"/>
      <c r="AK535" s="208"/>
      <c r="AL535" s="208"/>
      <c r="AM535" s="208"/>
      <c r="AN535" s="208"/>
      <c r="AO535" s="208"/>
      <c r="AP535" s="208"/>
      <c r="AQ535" s="208"/>
      <c r="AR535" s="208"/>
      <c r="AS535" s="208"/>
      <c r="AT535" s="208"/>
      <c r="AU535" s="208"/>
    </row>
    <row r="536">
      <c r="A536" s="208"/>
      <c r="B536" s="208"/>
      <c r="C536" s="208"/>
      <c r="D536" s="225"/>
      <c r="E536" s="208"/>
      <c r="F536" s="208"/>
      <c r="G536" s="208"/>
      <c r="H536" s="208"/>
      <c r="I536" s="208"/>
      <c r="J536" s="208"/>
      <c r="K536" s="208"/>
      <c r="L536" s="208"/>
      <c r="M536" s="208"/>
      <c r="N536" s="208"/>
      <c r="O536" s="208"/>
      <c r="P536" s="208"/>
      <c r="Q536" s="208"/>
      <c r="R536" s="208"/>
      <c r="S536" s="208"/>
      <c r="T536" s="208"/>
      <c r="U536" s="208"/>
      <c r="V536" s="208"/>
      <c r="W536" s="208"/>
      <c r="X536" s="208"/>
      <c r="Y536" s="208"/>
      <c r="Z536" s="208"/>
      <c r="AA536" s="208"/>
      <c r="AB536" s="208"/>
      <c r="AC536" s="208"/>
      <c r="AD536" s="208"/>
      <c r="AE536" s="208"/>
      <c r="AF536" s="208"/>
      <c r="AG536" s="208"/>
      <c r="AH536" s="208"/>
      <c r="AI536" s="208"/>
      <c r="AJ536" s="208"/>
      <c r="AK536" s="208"/>
      <c r="AL536" s="208"/>
      <c r="AM536" s="208"/>
      <c r="AN536" s="208"/>
      <c r="AO536" s="208"/>
      <c r="AP536" s="208"/>
      <c r="AQ536" s="208"/>
      <c r="AR536" s="208"/>
      <c r="AS536" s="208"/>
      <c r="AT536" s="208"/>
      <c r="AU536" s="208"/>
    </row>
    <row r="537">
      <c r="A537" s="208"/>
      <c r="B537" s="208"/>
      <c r="C537" s="208"/>
      <c r="D537" s="225"/>
      <c r="E537" s="208"/>
      <c r="F537" s="208"/>
      <c r="G537" s="208"/>
      <c r="H537" s="208"/>
      <c r="I537" s="208"/>
      <c r="J537" s="208"/>
      <c r="K537" s="208"/>
      <c r="L537" s="208"/>
      <c r="M537" s="208"/>
      <c r="N537" s="208"/>
      <c r="O537" s="208"/>
      <c r="P537" s="208"/>
      <c r="Q537" s="208"/>
      <c r="R537" s="208"/>
      <c r="S537" s="208"/>
      <c r="T537" s="208"/>
      <c r="U537" s="208"/>
      <c r="V537" s="208"/>
      <c r="W537" s="208"/>
      <c r="X537" s="208"/>
      <c r="Y537" s="208"/>
      <c r="Z537" s="208"/>
      <c r="AA537" s="208"/>
      <c r="AB537" s="208"/>
      <c r="AC537" s="208"/>
      <c r="AD537" s="208"/>
      <c r="AE537" s="208"/>
      <c r="AF537" s="208"/>
      <c r="AG537" s="208"/>
      <c r="AH537" s="208"/>
      <c r="AI537" s="208"/>
      <c r="AJ537" s="208"/>
      <c r="AK537" s="208"/>
      <c r="AL537" s="208"/>
      <c r="AM537" s="208"/>
      <c r="AN537" s="208"/>
      <c r="AO537" s="208"/>
      <c r="AP537" s="208"/>
      <c r="AQ537" s="208"/>
      <c r="AR537" s="208"/>
      <c r="AS537" s="208"/>
      <c r="AT537" s="208"/>
      <c r="AU537" s="208"/>
    </row>
    <row r="538">
      <c r="A538" s="208"/>
      <c r="B538" s="208"/>
      <c r="C538" s="208"/>
      <c r="D538" s="225"/>
      <c r="E538" s="208"/>
      <c r="F538" s="208"/>
      <c r="G538" s="208"/>
      <c r="H538" s="208"/>
      <c r="I538" s="208"/>
      <c r="J538" s="208"/>
      <c r="K538" s="208"/>
      <c r="L538" s="208"/>
      <c r="M538" s="208"/>
      <c r="N538" s="208"/>
      <c r="O538" s="208"/>
      <c r="P538" s="208"/>
      <c r="Q538" s="208"/>
      <c r="R538" s="208"/>
      <c r="S538" s="208"/>
      <c r="T538" s="208"/>
      <c r="U538" s="208"/>
      <c r="V538" s="208"/>
      <c r="W538" s="208"/>
      <c r="X538" s="208"/>
      <c r="Y538" s="208"/>
      <c r="Z538" s="208"/>
      <c r="AA538" s="208"/>
      <c r="AB538" s="208"/>
      <c r="AC538" s="208"/>
      <c r="AD538" s="208"/>
      <c r="AE538" s="208"/>
      <c r="AF538" s="208"/>
      <c r="AG538" s="208"/>
      <c r="AH538" s="208"/>
      <c r="AI538" s="208"/>
      <c r="AJ538" s="208"/>
      <c r="AK538" s="208"/>
      <c r="AL538" s="208"/>
      <c r="AM538" s="208"/>
      <c r="AN538" s="208"/>
      <c r="AO538" s="208"/>
      <c r="AP538" s="208"/>
      <c r="AQ538" s="208"/>
      <c r="AR538" s="208"/>
      <c r="AS538" s="208"/>
      <c r="AT538" s="208"/>
      <c r="AU538" s="208"/>
    </row>
    <row r="539">
      <c r="A539" s="208"/>
      <c r="B539" s="208"/>
      <c r="C539" s="208"/>
      <c r="D539" s="225"/>
      <c r="E539" s="208"/>
      <c r="F539" s="208"/>
      <c r="G539" s="208"/>
      <c r="H539" s="208"/>
      <c r="I539" s="208"/>
      <c r="J539" s="208"/>
      <c r="K539" s="208"/>
      <c r="L539" s="208"/>
      <c r="M539" s="208"/>
      <c r="N539" s="208"/>
      <c r="O539" s="208"/>
      <c r="P539" s="208"/>
      <c r="Q539" s="208"/>
      <c r="R539" s="208"/>
      <c r="S539" s="208"/>
      <c r="T539" s="208"/>
      <c r="U539" s="208"/>
      <c r="V539" s="208"/>
      <c r="W539" s="208"/>
      <c r="X539" s="208"/>
      <c r="Y539" s="208"/>
      <c r="Z539" s="208"/>
      <c r="AA539" s="208"/>
      <c r="AB539" s="208"/>
      <c r="AC539" s="208"/>
      <c r="AD539" s="208"/>
      <c r="AE539" s="208"/>
      <c r="AF539" s="208"/>
      <c r="AG539" s="208"/>
      <c r="AH539" s="208"/>
      <c r="AI539" s="208"/>
      <c r="AJ539" s="208"/>
      <c r="AK539" s="208"/>
      <c r="AL539" s="208"/>
      <c r="AM539" s="208"/>
      <c r="AN539" s="208"/>
      <c r="AO539" s="208"/>
      <c r="AP539" s="208"/>
      <c r="AQ539" s="208"/>
      <c r="AR539" s="208"/>
      <c r="AS539" s="208"/>
      <c r="AT539" s="208"/>
      <c r="AU539" s="208"/>
    </row>
    <row r="540">
      <c r="A540" s="208"/>
      <c r="B540" s="208"/>
      <c r="C540" s="208"/>
      <c r="D540" s="225"/>
      <c r="E540" s="208"/>
      <c r="F540" s="208"/>
      <c r="G540" s="208"/>
      <c r="H540" s="208"/>
      <c r="I540" s="208"/>
      <c r="J540" s="208"/>
      <c r="K540" s="208"/>
      <c r="L540" s="208"/>
      <c r="M540" s="208"/>
      <c r="N540" s="208"/>
      <c r="O540" s="208"/>
      <c r="P540" s="208"/>
      <c r="Q540" s="208"/>
      <c r="R540" s="208"/>
      <c r="S540" s="208"/>
      <c r="T540" s="208"/>
      <c r="U540" s="208"/>
      <c r="V540" s="208"/>
      <c r="W540" s="208"/>
      <c r="X540" s="208"/>
      <c r="Y540" s="208"/>
      <c r="Z540" s="208"/>
      <c r="AA540" s="208"/>
      <c r="AB540" s="208"/>
      <c r="AC540" s="208"/>
      <c r="AD540" s="208"/>
      <c r="AE540" s="208"/>
      <c r="AF540" s="208"/>
      <c r="AG540" s="208"/>
      <c r="AH540" s="208"/>
      <c r="AI540" s="208"/>
      <c r="AJ540" s="208"/>
      <c r="AK540" s="208"/>
      <c r="AL540" s="208"/>
      <c r="AM540" s="208"/>
      <c r="AN540" s="208"/>
      <c r="AO540" s="208"/>
      <c r="AP540" s="208"/>
      <c r="AQ540" s="208"/>
      <c r="AR540" s="208"/>
      <c r="AS540" s="208"/>
      <c r="AT540" s="208"/>
      <c r="AU540" s="208"/>
    </row>
    <row r="541">
      <c r="A541" s="208"/>
      <c r="B541" s="208"/>
      <c r="C541" s="208"/>
      <c r="D541" s="225"/>
      <c r="E541" s="208"/>
      <c r="F541" s="208"/>
      <c r="G541" s="208"/>
      <c r="H541" s="208"/>
      <c r="I541" s="208"/>
      <c r="J541" s="208"/>
      <c r="K541" s="208"/>
      <c r="L541" s="208"/>
      <c r="M541" s="208"/>
      <c r="N541" s="208"/>
      <c r="O541" s="208"/>
      <c r="P541" s="208"/>
      <c r="Q541" s="208"/>
      <c r="R541" s="208"/>
      <c r="S541" s="208"/>
      <c r="T541" s="208"/>
      <c r="U541" s="208"/>
      <c r="V541" s="208"/>
      <c r="W541" s="208"/>
      <c r="X541" s="208"/>
      <c r="Y541" s="208"/>
      <c r="Z541" s="208"/>
      <c r="AA541" s="208"/>
      <c r="AB541" s="208"/>
      <c r="AC541" s="208"/>
      <c r="AD541" s="208"/>
      <c r="AE541" s="208"/>
      <c r="AF541" s="208"/>
      <c r="AG541" s="208"/>
      <c r="AH541" s="208"/>
      <c r="AI541" s="208"/>
      <c r="AJ541" s="208"/>
      <c r="AK541" s="208"/>
      <c r="AL541" s="208"/>
      <c r="AM541" s="208"/>
      <c r="AN541" s="208"/>
      <c r="AO541" s="208"/>
      <c r="AP541" s="208"/>
      <c r="AQ541" s="208"/>
      <c r="AR541" s="208"/>
      <c r="AS541" s="208"/>
      <c r="AT541" s="208"/>
      <c r="AU541" s="208"/>
    </row>
    <row r="542">
      <c r="A542" s="208"/>
      <c r="B542" s="208"/>
      <c r="C542" s="208"/>
      <c r="D542" s="225"/>
      <c r="E542" s="208"/>
      <c r="F542" s="208"/>
      <c r="G542" s="208"/>
      <c r="H542" s="208"/>
      <c r="I542" s="208"/>
      <c r="J542" s="208"/>
      <c r="K542" s="208"/>
      <c r="L542" s="208"/>
      <c r="M542" s="208"/>
      <c r="N542" s="208"/>
      <c r="O542" s="208"/>
      <c r="P542" s="208"/>
      <c r="Q542" s="208"/>
      <c r="R542" s="208"/>
      <c r="S542" s="208"/>
      <c r="T542" s="208"/>
      <c r="U542" s="208"/>
      <c r="V542" s="208"/>
      <c r="W542" s="208"/>
      <c r="X542" s="208"/>
      <c r="Y542" s="208"/>
      <c r="Z542" s="208"/>
      <c r="AA542" s="208"/>
      <c r="AB542" s="208"/>
      <c r="AC542" s="208"/>
      <c r="AD542" s="208"/>
      <c r="AE542" s="208"/>
      <c r="AF542" s="208"/>
      <c r="AG542" s="208"/>
      <c r="AH542" s="208"/>
      <c r="AI542" s="208"/>
      <c r="AJ542" s="208"/>
      <c r="AK542" s="208"/>
      <c r="AL542" s="208"/>
      <c r="AM542" s="208"/>
      <c r="AN542" s="208"/>
      <c r="AO542" s="208"/>
      <c r="AP542" s="208"/>
      <c r="AQ542" s="208"/>
      <c r="AR542" s="208"/>
      <c r="AS542" s="208"/>
      <c r="AT542" s="208"/>
      <c r="AU542" s="208"/>
    </row>
    <row r="543">
      <c r="A543" s="208"/>
      <c r="B543" s="208"/>
      <c r="C543" s="208"/>
      <c r="D543" s="225"/>
      <c r="E543" s="208"/>
      <c r="F543" s="208"/>
      <c r="G543" s="208"/>
      <c r="H543" s="208"/>
      <c r="I543" s="208"/>
      <c r="J543" s="208"/>
      <c r="K543" s="208"/>
      <c r="L543" s="208"/>
      <c r="M543" s="208"/>
      <c r="N543" s="208"/>
      <c r="O543" s="208"/>
      <c r="P543" s="208"/>
      <c r="Q543" s="208"/>
      <c r="R543" s="208"/>
      <c r="S543" s="208"/>
      <c r="T543" s="208"/>
      <c r="U543" s="208"/>
      <c r="V543" s="208"/>
      <c r="W543" s="208"/>
      <c r="X543" s="208"/>
      <c r="Y543" s="208"/>
      <c r="Z543" s="208"/>
      <c r="AA543" s="208"/>
      <c r="AB543" s="208"/>
      <c r="AC543" s="208"/>
      <c r="AD543" s="208"/>
      <c r="AE543" s="208"/>
      <c r="AF543" s="208"/>
      <c r="AG543" s="208"/>
      <c r="AH543" s="208"/>
      <c r="AI543" s="208"/>
      <c r="AJ543" s="208"/>
      <c r="AK543" s="208"/>
      <c r="AL543" s="208"/>
      <c r="AM543" s="208"/>
      <c r="AN543" s="208"/>
      <c r="AO543" s="208"/>
      <c r="AP543" s="208"/>
      <c r="AQ543" s="208"/>
      <c r="AR543" s="208"/>
      <c r="AS543" s="208"/>
      <c r="AT543" s="208"/>
      <c r="AU543" s="208"/>
    </row>
    <row r="544">
      <c r="A544" s="208"/>
      <c r="B544" s="208"/>
      <c r="C544" s="208"/>
      <c r="D544" s="225"/>
      <c r="E544" s="208"/>
      <c r="F544" s="208"/>
      <c r="G544" s="208"/>
      <c r="H544" s="208"/>
      <c r="I544" s="208"/>
      <c r="J544" s="208"/>
      <c r="K544" s="208"/>
      <c r="L544" s="208"/>
      <c r="M544" s="208"/>
      <c r="N544" s="208"/>
      <c r="O544" s="208"/>
      <c r="P544" s="208"/>
      <c r="Q544" s="208"/>
      <c r="R544" s="208"/>
      <c r="S544" s="208"/>
      <c r="T544" s="208"/>
      <c r="U544" s="208"/>
      <c r="V544" s="208"/>
      <c r="W544" s="208"/>
      <c r="X544" s="208"/>
      <c r="Y544" s="208"/>
      <c r="Z544" s="208"/>
      <c r="AA544" s="208"/>
      <c r="AB544" s="208"/>
      <c r="AC544" s="208"/>
      <c r="AD544" s="208"/>
      <c r="AE544" s="208"/>
      <c r="AF544" s="208"/>
      <c r="AG544" s="208"/>
      <c r="AH544" s="208"/>
      <c r="AI544" s="208"/>
      <c r="AJ544" s="208"/>
      <c r="AK544" s="208"/>
      <c r="AL544" s="208"/>
      <c r="AM544" s="208"/>
      <c r="AN544" s="208"/>
      <c r="AO544" s="208"/>
      <c r="AP544" s="208"/>
      <c r="AQ544" s="208"/>
      <c r="AR544" s="208"/>
      <c r="AS544" s="208"/>
      <c r="AT544" s="208"/>
      <c r="AU544" s="208"/>
    </row>
    <row r="545">
      <c r="A545" s="208"/>
      <c r="B545" s="208"/>
      <c r="C545" s="208"/>
      <c r="D545" s="225"/>
      <c r="E545" s="208"/>
      <c r="F545" s="208"/>
      <c r="G545" s="208"/>
      <c r="H545" s="208"/>
      <c r="I545" s="208"/>
      <c r="J545" s="208"/>
      <c r="K545" s="208"/>
      <c r="L545" s="208"/>
      <c r="M545" s="208"/>
      <c r="N545" s="208"/>
      <c r="O545" s="208"/>
      <c r="P545" s="208"/>
      <c r="Q545" s="208"/>
      <c r="R545" s="208"/>
      <c r="S545" s="208"/>
      <c r="T545" s="208"/>
      <c r="U545" s="208"/>
      <c r="V545" s="208"/>
      <c r="W545" s="208"/>
      <c r="X545" s="208"/>
      <c r="Y545" s="208"/>
      <c r="Z545" s="208"/>
      <c r="AA545" s="208"/>
      <c r="AB545" s="208"/>
      <c r="AC545" s="208"/>
      <c r="AD545" s="208"/>
      <c r="AE545" s="208"/>
      <c r="AF545" s="208"/>
      <c r="AG545" s="208"/>
      <c r="AH545" s="208"/>
      <c r="AI545" s="208"/>
      <c r="AJ545" s="208"/>
      <c r="AK545" s="208"/>
      <c r="AL545" s="208"/>
      <c r="AM545" s="208"/>
      <c r="AN545" s="208"/>
      <c r="AO545" s="208"/>
      <c r="AP545" s="208"/>
      <c r="AQ545" s="208"/>
      <c r="AR545" s="208"/>
      <c r="AS545" s="208"/>
      <c r="AT545" s="208"/>
      <c r="AU545" s="208"/>
    </row>
    <row r="546">
      <c r="A546" s="208"/>
      <c r="B546" s="208"/>
      <c r="C546" s="208"/>
      <c r="D546" s="225"/>
      <c r="E546" s="208"/>
      <c r="F546" s="208"/>
      <c r="G546" s="208"/>
      <c r="H546" s="208"/>
      <c r="I546" s="208"/>
      <c r="J546" s="208"/>
      <c r="K546" s="208"/>
      <c r="L546" s="208"/>
      <c r="M546" s="208"/>
      <c r="N546" s="208"/>
      <c r="O546" s="208"/>
      <c r="P546" s="208"/>
      <c r="Q546" s="208"/>
      <c r="R546" s="208"/>
      <c r="S546" s="208"/>
      <c r="T546" s="208"/>
      <c r="U546" s="208"/>
      <c r="V546" s="208"/>
      <c r="W546" s="208"/>
      <c r="X546" s="208"/>
      <c r="Y546" s="208"/>
      <c r="Z546" s="208"/>
      <c r="AA546" s="208"/>
      <c r="AB546" s="208"/>
      <c r="AC546" s="208"/>
      <c r="AD546" s="208"/>
      <c r="AE546" s="208"/>
      <c r="AF546" s="208"/>
      <c r="AG546" s="208"/>
      <c r="AH546" s="208"/>
      <c r="AI546" s="208"/>
      <c r="AJ546" s="208"/>
      <c r="AK546" s="208"/>
      <c r="AL546" s="208"/>
      <c r="AM546" s="208"/>
      <c r="AN546" s="208"/>
      <c r="AO546" s="208"/>
      <c r="AP546" s="208"/>
      <c r="AQ546" s="208"/>
      <c r="AR546" s="208"/>
      <c r="AS546" s="208"/>
      <c r="AT546" s="208"/>
      <c r="AU546" s="208"/>
    </row>
    <row r="547">
      <c r="A547" s="208"/>
      <c r="B547" s="208"/>
      <c r="C547" s="208"/>
      <c r="D547" s="225"/>
      <c r="E547" s="208"/>
      <c r="F547" s="208"/>
      <c r="G547" s="208"/>
      <c r="H547" s="208"/>
      <c r="I547" s="208"/>
      <c r="J547" s="208"/>
      <c r="K547" s="208"/>
      <c r="L547" s="208"/>
      <c r="M547" s="208"/>
      <c r="N547" s="208"/>
      <c r="O547" s="208"/>
      <c r="P547" s="208"/>
      <c r="Q547" s="208"/>
      <c r="R547" s="208"/>
      <c r="S547" s="208"/>
      <c r="T547" s="208"/>
      <c r="U547" s="208"/>
      <c r="V547" s="208"/>
      <c r="W547" s="208"/>
      <c r="X547" s="208"/>
      <c r="Y547" s="208"/>
      <c r="Z547" s="208"/>
      <c r="AA547" s="208"/>
      <c r="AB547" s="208"/>
      <c r="AC547" s="208"/>
      <c r="AD547" s="208"/>
      <c r="AE547" s="208"/>
      <c r="AF547" s="208"/>
      <c r="AG547" s="208"/>
      <c r="AH547" s="208"/>
      <c r="AI547" s="208"/>
      <c r="AJ547" s="208"/>
      <c r="AK547" s="208"/>
      <c r="AL547" s="208"/>
      <c r="AM547" s="208"/>
      <c r="AN547" s="208"/>
      <c r="AO547" s="208"/>
      <c r="AP547" s="208"/>
      <c r="AQ547" s="208"/>
      <c r="AR547" s="208"/>
      <c r="AS547" s="208"/>
      <c r="AT547" s="208"/>
      <c r="AU547" s="208"/>
    </row>
    <row r="548">
      <c r="A548" s="208"/>
      <c r="B548" s="208"/>
      <c r="C548" s="208"/>
      <c r="D548" s="225"/>
      <c r="E548" s="208"/>
      <c r="F548" s="208"/>
      <c r="G548" s="208"/>
      <c r="H548" s="208"/>
      <c r="I548" s="208"/>
      <c r="J548" s="208"/>
      <c r="K548" s="208"/>
      <c r="L548" s="208"/>
      <c r="M548" s="208"/>
      <c r="N548" s="208"/>
      <c r="O548" s="208"/>
      <c r="P548" s="208"/>
      <c r="Q548" s="208"/>
      <c r="R548" s="208"/>
      <c r="S548" s="208"/>
      <c r="T548" s="208"/>
      <c r="U548" s="208"/>
      <c r="V548" s="208"/>
      <c r="W548" s="208"/>
      <c r="X548" s="208"/>
      <c r="Y548" s="208"/>
      <c r="Z548" s="208"/>
      <c r="AA548" s="208"/>
      <c r="AB548" s="208"/>
      <c r="AC548" s="208"/>
      <c r="AD548" s="208"/>
      <c r="AE548" s="208"/>
      <c r="AF548" s="208"/>
      <c r="AG548" s="208"/>
      <c r="AH548" s="208"/>
      <c r="AI548" s="208"/>
      <c r="AJ548" s="208"/>
      <c r="AK548" s="208"/>
      <c r="AL548" s="208"/>
      <c r="AM548" s="208"/>
      <c r="AN548" s="208"/>
      <c r="AO548" s="208"/>
      <c r="AP548" s="208"/>
      <c r="AQ548" s="208"/>
      <c r="AR548" s="208"/>
      <c r="AS548" s="208"/>
      <c r="AT548" s="208"/>
      <c r="AU548" s="208"/>
    </row>
    <row r="549">
      <c r="A549" s="208"/>
      <c r="B549" s="208"/>
      <c r="C549" s="208"/>
      <c r="D549" s="225"/>
      <c r="E549" s="208"/>
      <c r="F549" s="208"/>
      <c r="G549" s="208"/>
      <c r="H549" s="208"/>
      <c r="I549" s="208"/>
      <c r="J549" s="208"/>
      <c r="K549" s="208"/>
      <c r="L549" s="208"/>
      <c r="M549" s="208"/>
      <c r="N549" s="208"/>
      <c r="O549" s="208"/>
      <c r="P549" s="208"/>
      <c r="Q549" s="208"/>
      <c r="R549" s="208"/>
      <c r="S549" s="208"/>
      <c r="T549" s="208"/>
      <c r="U549" s="208"/>
      <c r="V549" s="208"/>
      <c r="W549" s="208"/>
      <c r="X549" s="208"/>
      <c r="Y549" s="208"/>
      <c r="Z549" s="208"/>
      <c r="AA549" s="208"/>
      <c r="AB549" s="208"/>
      <c r="AC549" s="208"/>
      <c r="AD549" s="208"/>
      <c r="AE549" s="208"/>
      <c r="AF549" s="208"/>
      <c r="AG549" s="208"/>
      <c r="AH549" s="208"/>
      <c r="AI549" s="208"/>
      <c r="AJ549" s="208"/>
      <c r="AK549" s="208"/>
      <c r="AL549" s="208"/>
      <c r="AM549" s="208"/>
      <c r="AN549" s="208"/>
      <c r="AO549" s="208"/>
      <c r="AP549" s="208"/>
      <c r="AQ549" s="208"/>
      <c r="AR549" s="208"/>
      <c r="AS549" s="208"/>
      <c r="AT549" s="208"/>
      <c r="AU549" s="208"/>
    </row>
    <row r="550">
      <c r="A550" s="208"/>
      <c r="B550" s="208"/>
      <c r="C550" s="208"/>
      <c r="D550" s="225"/>
      <c r="E550" s="208"/>
      <c r="F550" s="208"/>
      <c r="G550" s="208"/>
      <c r="H550" s="208"/>
      <c r="I550" s="208"/>
      <c r="J550" s="208"/>
      <c r="K550" s="208"/>
      <c r="L550" s="208"/>
      <c r="M550" s="208"/>
      <c r="N550" s="208"/>
      <c r="O550" s="208"/>
      <c r="P550" s="208"/>
      <c r="Q550" s="208"/>
      <c r="R550" s="208"/>
      <c r="S550" s="208"/>
      <c r="T550" s="208"/>
      <c r="U550" s="208"/>
      <c r="V550" s="208"/>
      <c r="W550" s="208"/>
      <c r="X550" s="208"/>
      <c r="Y550" s="208"/>
      <c r="Z550" s="208"/>
      <c r="AA550" s="208"/>
      <c r="AB550" s="208"/>
      <c r="AC550" s="208"/>
      <c r="AD550" s="208"/>
      <c r="AE550" s="208"/>
      <c r="AF550" s="208"/>
      <c r="AG550" s="208"/>
      <c r="AH550" s="208"/>
      <c r="AI550" s="208"/>
      <c r="AJ550" s="208"/>
      <c r="AK550" s="208"/>
      <c r="AL550" s="208"/>
      <c r="AM550" s="208"/>
      <c r="AN550" s="208"/>
      <c r="AO550" s="208"/>
      <c r="AP550" s="208"/>
      <c r="AQ550" s="208"/>
      <c r="AR550" s="208"/>
      <c r="AS550" s="208"/>
      <c r="AT550" s="208"/>
      <c r="AU550" s="208"/>
    </row>
    <row r="551">
      <c r="A551" s="208"/>
      <c r="B551" s="208"/>
      <c r="C551" s="208"/>
      <c r="D551" s="225"/>
      <c r="E551" s="208"/>
      <c r="F551" s="208"/>
      <c r="G551" s="208"/>
      <c r="H551" s="208"/>
      <c r="I551" s="208"/>
      <c r="J551" s="208"/>
      <c r="K551" s="208"/>
      <c r="L551" s="208"/>
      <c r="M551" s="208"/>
      <c r="N551" s="208"/>
      <c r="O551" s="208"/>
      <c r="P551" s="208"/>
      <c r="Q551" s="208"/>
      <c r="R551" s="208"/>
      <c r="S551" s="208"/>
      <c r="T551" s="208"/>
      <c r="U551" s="208"/>
      <c r="V551" s="208"/>
      <c r="W551" s="208"/>
      <c r="X551" s="208"/>
      <c r="Y551" s="208"/>
      <c r="Z551" s="208"/>
      <c r="AA551" s="208"/>
      <c r="AB551" s="208"/>
      <c r="AC551" s="208"/>
      <c r="AD551" s="208"/>
      <c r="AE551" s="208"/>
      <c r="AF551" s="208"/>
      <c r="AG551" s="208"/>
      <c r="AH551" s="208"/>
      <c r="AI551" s="208"/>
      <c r="AJ551" s="208"/>
      <c r="AK551" s="208"/>
      <c r="AL551" s="208"/>
      <c r="AM551" s="208"/>
      <c r="AN551" s="208"/>
      <c r="AO551" s="208"/>
      <c r="AP551" s="208"/>
      <c r="AQ551" s="208"/>
      <c r="AR551" s="208"/>
      <c r="AS551" s="208"/>
      <c r="AT551" s="208"/>
      <c r="AU551" s="208"/>
    </row>
    <row r="552">
      <c r="A552" s="208"/>
      <c r="B552" s="208"/>
      <c r="C552" s="208"/>
      <c r="D552" s="225"/>
      <c r="E552" s="208"/>
      <c r="F552" s="208"/>
      <c r="G552" s="208"/>
      <c r="H552" s="208"/>
      <c r="I552" s="208"/>
      <c r="J552" s="208"/>
      <c r="K552" s="208"/>
      <c r="L552" s="208"/>
      <c r="M552" s="208"/>
      <c r="N552" s="208"/>
      <c r="O552" s="208"/>
      <c r="P552" s="208"/>
      <c r="Q552" s="208"/>
      <c r="R552" s="208"/>
      <c r="S552" s="208"/>
      <c r="T552" s="208"/>
      <c r="U552" s="208"/>
      <c r="V552" s="208"/>
      <c r="W552" s="208"/>
      <c r="X552" s="208"/>
      <c r="Y552" s="208"/>
      <c r="Z552" s="208"/>
      <c r="AA552" s="208"/>
      <c r="AB552" s="208"/>
      <c r="AC552" s="208"/>
      <c r="AD552" s="208"/>
      <c r="AE552" s="208"/>
      <c r="AF552" s="208"/>
      <c r="AG552" s="208"/>
      <c r="AH552" s="208"/>
      <c r="AI552" s="208"/>
      <c r="AJ552" s="208"/>
      <c r="AK552" s="208"/>
      <c r="AL552" s="208"/>
      <c r="AM552" s="208"/>
      <c r="AN552" s="208"/>
      <c r="AO552" s="208"/>
      <c r="AP552" s="208"/>
      <c r="AQ552" s="208"/>
      <c r="AR552" s="208"/>
      <c r="AS552" s="208"/>
      <c r="AT552" s="208"/>
      <c r="AU552" s="208"/>
    </row>
    <row r="553">
      <c r="A553" s="208"/>
      <c r="B553" s="208"/>
      <c r="C553" s="208"/>
      <c r="D553" s="225"/>
      <c r="E553" s="208"/>
      <c r="F553" s="208"/>
      <c r="G553" s="208"/>
      <c r="H553" s="208"/>
      <c r="I553" s="208"/>
      <c r="J553" s="208"/>
      <c r="K553" s="208"/>
      <c r="L553" s="208"/>
      <c r="M553" s="208"/>
      <c r="N553" s="208"/>
      <c r="O553" s="208"/>
      <c r="P553" s="208"/>
      <c r="Q553" s="208"/>
      <c r="R553" s="208"/>
      <c r="S553" s="208"/>
      <c r="T553" s="208"/>
      <c r="U553" s="208"/>
      <c r="V553" s="208"/>
      <c r="W553" s="208"/>
      <c r="X553" s="208"/>
      <c r="Y553" s="208"/>
      <c r="Z553" s="208"/>
      <c r="AA553" s="208"/>
      <c r="AB553" s="208"/>
      <c r="AC553" s="208"/>
      <c r="AD553" s="208"/>
      <c r="AE553" s="208"/>
      <c r="AF553" s="208"/>
      <c r="AG553" s="208"/>
      <c r="AH553" s="208"/>
      <c r="AI553" s="208"/>
      <c r="AJ553" s="208"/>
      <c r="AK553" s="208"/>
      <c r="AL553" s="208"/>
      <c r="AM553" s="208"/>
      <c r="AN553" s="208"/>
      <c r="AO553" s="208"/>
      <c r="AP553" s="208"/>
      <c r="AQ553" s="208"/>
      <c r="AR553" s="208"/>
      <c r="AS553" s="208"/>
      <c r="AT553" s="208"/>
      <c r="AU553" s="208"/>
    </row>
    <row r="554">
      <c r="A554" s="208"/>
      <c r="B554" s="208"/>
      <c r="C554" s="208"/>
      <c r="D554" s="225"/>
      <c r="E554" s="208"/>
      <c r="F554" s="208"/>
      <c r="G554" s="208"/>
      <c r="H554" s="208"/>
      <c r="I554" s="208"/>
      <c r="J554" s="208"/>
      <c r="K554" s="208"/>
      <c r="L554" s="208"/>
      <c r="M554" s="208"/>
      <c r="N554" s="208"/>
      <c r="O554" s="208"/>
      <c r="P554" s="208"/>
      <c r="Q554" s="208"/>
      <c r="R554" s="208"/>
      <c r="S554" s="208"/>
      <c r="T554" s="208"/>
      <c r="U554" s="208"/>
      <c r="V554" s="208"/>
      <c r="W554" s="208"/>
      <c r="X554" s="208"/>
      <c r="Y554" s="208"/>
      <c r="Z554" s="208"/>
      <c r="AA554" s="208"/>
      <c r="AB554" s="208"/>
      <c r="AC554" s="208"/>
      <c r="AD554" s="208"/>
      <c r="AE554" s="208"/>
      <c r="AF554" s="208"/>
      <c r="AG554" s="208"/>
      <c r="AH554" s="208"/>
      <c r="AI554" s="208"/>
      <c r="AJ554" s="208"/>
      <c r="AK554" s="208"/>
      <c r="AL554" s="208"/>
      <c r="AM554" s="208"/>
      <c r="AN554" s="208"/>
      <c r="AO554" s="208"/>
      <c r="AP554" s="208"/>
      <c r="AQ554" s="208"/>
      <c r="AR554" s="208"/>
      <c r="AS554" s="208"/>
      <c r="AT554" s="208"/>
      <c r="AU554" s="208"/>
    </row>
    <row r="555">
      <c r="A555" s="208"/>
      <c r="B555" s="208"/>
      <c r="C555" s="208"/>
      <c r="D555" s="225"/>
      <c r="E555" s="208"/>
      <c r="F555" s="208"/>
      <c r="G555" s="208"/>
      <c r="H555" s="208"/>
      <c r="I555" s="208"/>
      <c r="J555" s="208"/>
      <c r="K555" s="208"/>
      <c r="L555" s="208"/>
      <c r="M555" s="208"/>
      <c r="N555" s="208"/>
      <c r="O555" s="208"/>
      <c r="P555" s="208"/>
      <c r="Q555" s="208"/>
      <c r="R555" s="208"/>
      <c r="S555" s="208"/>
      <c r="T555" s="208"/>
      <c r="U555" s="208"/>
      <c r="V555" s="208"/>
      <c r="W555" s="208"/>
      <c r="X555" s="208"/>
      <c r="Y555" s="208"/>
      <c r="Z555" s="208"/>
      <c r="AA555" s="208"/>
      <c r="AB555" s="208"/>
      <c r="AC555" s="208"/>
      <c r="AD555" s="208"/>
      <c r="AE555" s="208"/>
      <c r="AF555" s="208"/>
      <c r="AG555" s="208"/>
      <c r="AH555" s="208"/>
      <c r="AI555" s="208"/>
      <c r="AJ555" s="208"/>
      <c r="AK555" s="208"/>
      <c r="AL555" s="208"/>
      <c r="AM555" s="208"/>
      <c r="AN555" s="208"/>
      <c r="AO555" s="208"/>
      <c r="AP555" s="208"/>
      <c r="AQ555" s="208"/>
      <c r="AR555" s="208"/>
      <c r="AS555" s="208"/>
      <c r="AT555" s="208"/>
      <c r="AU555" s="208"/>
    </row>
    <row r="556">
      <c r="A556" s="208"/>
      <c r="B556" s="208"/>
      <c r="C556" s="208"/>
      <c r="D556" s="225"/>
      <c r="E556" s="208"/>
      <c r="F556" s="208"/>
      <c r="G556" s="208"/>
      <c r="H556" s="208"/>
      <c r="I556" s="208"/>
      <c r="J556" s="208"/>
      <c r="K556" s="208"/>
      <c r="L556" s="208"/>
      <c r="M556" s="208"/>
      <c r="N556" s="208"/>
      <c r="O556" s="208"/>
      <c r="P556" s="208"/>
      <c r="Q556" s="208"/>
      <c r="R556" s="208"/>
      <c r="S556" s="208"/>
      <c r="T556" s="208"/>
      <c r="U556" s="208"/>
      <c r="V556" s="208"/>
      <c r="W556" s="208"/>
      <c r="X556" s="208"/>
      <c r="Y556" s="208"/>
      <c r="Z556" s="208"/>
      <c r="AA556" s="208"/>
      <c r="AB556" s="208"/>
      <c r="AC556" s="208"/>
      <c r="AD556" s="208"/>
      <c r="AE556" s="208"/>
      <c r="AF556" s="208"/>
      <c r="AG556" s="208"/>
      <c r="AH556" s="208"/>
      <c r="AI556" s="208"/>
      <c r="AJ556" s="208"/>
      <c r="AK556" s="208"/>
      <c r="AL556" s="208"/>
      <c r="AM556" s="208"/>
      <c r="AN556" s="208"/>
      <c r="AO556" s="208"/>
      <c r="AP556" s="208"/>
      <c r="AQ556" s="208"/>
      <c r="AR556" s="208"/>
      <c r="AS556" s="208"/>
      <c r="AT556" s="208"/>
      <c r="AU556" s="208"/>
    </row>
    <row r="557">
      <c r="A557" s="208"/>
      <c r="B557" s="208"/>
      <c r="C557" s="208"/>
      <c r="D557" s="225"/>
      <c r="E557" s="208"/>
      <c r="F557" s="208"/>
      <c r="G557" s="208"/>
      <c r="H557" s="208"/>
      <c r="I557" s="208"/>
      <c r="J557" s="208"/>
      <c r="K557" s="208"/>
      <c r="L557" s="208"/>
      <c r="M557" s="208"/>
      <c r="N557" s="208"/>
      <c r="O557" s="208"/>
      <c r="P557" s="208"/>
      <c r="Q557" s="208"/>
      <c r="R557" s="208"/>
      <c r="S557" s="208"/>
      <c r="T557" s="208"/>
      <c r="U557" s="208"/>
      <c r="V557" s="208"/>
      <c r="W557" s="208"/>
      <c r="X557" s="208"/>
      <c r="Y557" s="208"/>
      <c r="Z557" s="208"/>
      <c r="AA557" s="208"/>
      <c r="AB557" s="208"/>
      <c r="AC557" s="208"/>
      <c r="AD557" s="208"/>
      <c r="AE557" s="208"/>
      <c r="AF557" s="208"/>
      <c r="AG557" s="208"/>
      <c r="AH557" s="208"/>
      <c r="AI557" s="208"/>
      <c r="AJ557" s="208"/>
      <c r="AK557" s="208"/>
      <c r="AL557" s="208"/>
      <c r="AM557" s="208"/>
      <c r="AN557" s="208"/>
      <c r="AO557" s="208"/>
      <c r="AP557" s="208"/>
      <c r="AQ557" s="208"/>
      <c r="AR557" s="208"/>
      <c r="AS557" s="208"/>
      <c r="AT557" s="208"/>
      <c r="AU557" s="208"/>
    </row>
    <row r="558">
      <c r="A558" s="208"/>
      <c r="B558" s="208"/>
      <c r="C558" s="208"/>
      <c r="D558" s="225"/>
      <c r="E558" s="208"/>
      <c r="F558" s="208"/>
      <c r="G558" s="208"/>
      <c r="H558" s="208"/>
      <c r="I558" s="208"/>
      <c r="J558" s="208"/>
      <c r="K558" s="208"/>
      <c r="L558" s="208"/>
      <c r="M558" s="208"/>
      <c r="N558" s="208"/>
      <c r="O558" s="208"/>
      <c r="P558" s="208"/>
      <c r="Q558" s="208"/>
      <c r="R558" s="208"/>
      <c r="S558" s="208"/>
      <c r="T558" s="208"/>
      <c r="U558" s="208"/>
      <c r="V558" s="208"/>
      <c r="W558" s="208"/>
      <c r="X558" s="208"/>
      <c r="Y558" s="208"/>
      <c r="Z558" s="208"/>
      <c r="AA558" s="208"/>
      <c r="AB558" s="208"/>
      <c r="AC558" s="208"/>
      <c r="AD558" s="208"/>
      <c r="AE558" s="208"/>
      <c r="AF558" s="208"/>
      <c r="AG558" s="208"/>
      <c r="AH558" s="208"/>
      <c r="AI558" s="208"/>
      <c r="AJ558" s="208"/>
      <c r="AK558" s="208"/>
      <c r="AL558" s="208"/>
      <c r="AM558" s="208"/>
      <c r="AN558" s="208"/>
      <c r="AO558" s="208"/>
      <c r="AP558" s="208"/>
      <c r="AQ558" s="208"/>
      <c r="AR558" s="208"/>
      <c r="AS558" s="208"/>
      <c r="AT558" s="208"/>
      <c r="AU558" s="208"/>
    </row>
    <row r="559">
      <c r="A559" s="208"/>
      <c r="B559" s="208"/>
      <c r="C559" s="208"/>
      <c r="D559" s="225"/>
      <c r="E559" s="208"/>
      <c r="F559" s="208"/>
      <c r="G559" s="208"/>
      <c r="H559" s="208"/>
      <c r="I559" s="208"/>
      <c r="J559" s="208"/>
      <c r="K559" s="208"/>
      <c r="L559" s="208"/>
      <c r="M559" s="208"/>
      <c r="N559" s="208"/>
      <c r="O559" s="208"/>
      <c r="P559" s="208"/>
      <c r="Q559" s="208"/>
      <c r="R559" s="208"/>
      <c r="S559" s="208"/>
      <c r="T559" s="208"/>
      <c r="U559" s="208"/>
      <c r="V559" s="208"/>
      <c r="W559" s="208"/>
      <c r="X559" s="208"/>
      <c r="Y559" s="208"/>
      <c r="Z559" s="208"/>
      <c r="AA559" s="208"/>
      <c r="AB559" s="208"/>
      <c r="AC559" s="208"/>
      <c r="AD559" s="208"/>
      <c r="AE559" s="208"/>
      <c r="AF559" s="208"/>
      <c r="AG559" s="208"/>
      <c r="AH559" s="208"/>
      <c r="AI559" s="208"/>
      <c r="AJ559" s="208"/>
      <c r="AK559" s="208"/>
      <c r="AL559" s="208"/>
      <c r="AM559" s="208"/>
      <c r="AN559" s="208"/>
      <c r="AO559" s="208"/>
      <c r="AP559" s="208"/>
      <c r="AQ559" s="208"/>
      <c r="AR559" s="208"/>
      <c r="AS559" s="208"/>
      <c r="AT559" s="208"/>
      <c r="AU559" s="208"/>
    </row>
    <row r="560">
      <c r="A560" s="208"/>
      <c r="B560" s="208"/>
      <c r="C560" s="208"/>
      <c r="D560" s="225"/>
      <c r="E560" s="208"/>
      <c r="F560" s="208"/>
      <c r="G560" s="208"/>
      <c r="H560" s="208"/>
      <c r="I560" s="208"/>
      <c r="J560" s="208"/>
      <c r="K560" s="208"/>
      <c r="L560" s="208"/>
      <c r="M560" s="208"/>
      <c r="N560" s="208"/>
      <c r="O560" s="208"/>
      <c r="P560" s="208"/>
      <c r="Q560" s="208"/>
      <c r="R560" s="208"/>
      <c r="S560" s="208"/>
      <c r="T560" s="208"/>
      <c r="U560" s="208"/>
      <c r="V560" s="208"/>
      <c r="W560" s="208"/>
      <c r="X560" s="208"/>
      <c r="Y560" s="208"/>
      <c r="Z560" s="208"/>
      <c r="AA560" s="208"/>
      <c r="AB560" s="208"/>
      <c r="AC560" s="208"/>
      <c r="AD560" s="208"/>
      <c r="AE560" s="208"/>
      <c r="AF560" s="208"/>
      <c r="AG560" s="208"/>
      <c r="AH560" s="208"/>
      <c r="AI560" s="208"/>
      <c r="AJ560" s="208"/>
      <c r="AK560" s="208"/>
      <c r="AL560" s="208"/>
      <c r="AM560" s="208"/>
      <c r="AN560" s="208"/>
      <c r="AO560" s="208"/>
      <c r="AP560" s="208"/>
      <c r="AQ560" s="208"/>
      <c r="AR560" s="208"/>
      <c r="AS560" s="208"/>
      <c r="AT560" s="208"/>
      <c r="AU560" s="208"/>
    </row>
    <row r="561">
      <c r="A561" s="208"/>
      <c r="B561" s="208"/>
      <c r="C561" s="208"/>
      <c r="D561" s="225"/>
      <c r="E561" s="208"/>
      <c r="F561" s="208"/>
      <c r="G561" s="208"/>
      <c r="H561" s="208"/>
      <c r="I561" s="208"/>
      <c r="J561" s="208"/>
      <c r="K561" s="208"/>
      <c r="L561" s="208"/>
      <c r="M561" s="208"/>
      <c r="N561" s="208"/>
      <c r="O561" s="208"/>
      <c r="P561" s="208"/>
      <c r="Q561" s="208"/>
      <c r="R561" s="208"/>
      <c r="S561" s="208"/>
      <c r="T561" s="208"/>
      <c r="U561" s="208"/>
      <c r="V561" s="208"/>
      <c r="W561" s="208"/>
      <c r="X561" s="208"/>
      <c r="Y561" s="208"/>
      <c r="Z561" s="208"/>
      <c r="AA561" s="208"/>
      <c r="AB561" s="208"/>
      <c r="AC561" s="208"/>
      <c r="AD561" s="208"/>
      <c r="AE561" s="208"/>
      <c r="AF561" s="208"/>
      <c r="AG561" s="208"/>
      <c r="AH561" s="208"/>
      <c r="AI561" s="208"/>
      <c r="AJ561" s="208"/>
      <c r="AK561" s="208"/>
      <c r="AL561" s="208"/>
      <c r="AM561" s="208"/>
      <c r="AN561" s="208"/>
      <c r="AO561" s="208"/>
      <c r="AP561" s="208"/>
      <c r="AQ561" s="208"/>
      <c r="AR561" s="208"/>
      <c r="AS561" s="208"/>
      <c r="AT561" s="208"/>
      <c r="AU561" s="208"/>
    </row>
    <row r="562">
      <c r="A562" s="208"/>
      <c r="B562" s="208"/>
      <c r="C562" s="208"/>
      <c r="D562" s="225"/>
      <c r="E562" s="208"/>
      <c r="F562" s="208"/>
      <c r="G562" s="208"/>
      <c r="H562" s="208"/>
      <c r="I562" s="208"/>
      <c r="J562" s="208"/>
      <c r="K562" s="208"/>
      <c r="L562" s="208"/>
      <c r="M562" s="208"/>
      <c r="N562" s="208"/>
      <c r="O562" s="208"/>
      <c r="P562" s="208"/>
      <c r="Q562" s="208"/>
      <c r="R562" s="208"/>
      <c r="S562" s="208"/>
      <c r="T562" s="208"/>
      <c r="U562" s="208"/>
      <c r="V562" s="208"/>
      <c r="W562" s="208"/>
      <c r="X562" s="208"/>
      <c r="Y562" s="208"/>
      <c r="Z562" s="208"/>
      <c r="AA562" s="208"/>
      <c r="AB562" s="208"/>
      <c r="AC562" s="208"/>
      <c r="AD562" s="208"/>
      <c r="AE562" s="208"/>
      <c r="AF562" s="208"/>
      <c r="AG562" s="208"/>
      <c r="AH562" s="208"/>
      <c r="AI562" s="208"/>
      <c r="AJ562" s="208"/>
      <c r="AK562" s="208"/>
      <c r="AL562" s="208"/>
      <c r="AM562" s="208"/>
      <c r="AN562" s="208"/>
      <c r="AO562" s="208"/>
      <c r="AP562" s="208"/>
      <c r="AQ562" s="208"/>
      <c r="AR562" s="208"/>
      <c r="AS562" s="208"/>
      <c r="AT562" s="208"/>
      <c r="AU562" s="208"/>
    </row>
    <row r="563">
      <c r="A563" s="208"/>
      <c r="B563" s="208"/>
      <c r="C563" s="208"/>
      <c r="D563" s="225"/>
      <c r="E563" s="208"/>
      <c r="F563" s="208"/>
      <c r="G563" s="208"/>
      <c r="H563" s="208"/>
      <c r="I563" s="208"/>
      <c r="J563" s="208"/>
      <c r="K563" s="208"/>
      <c r="L563" s="208"/>
      <c r="M563" s="208"/>
      <c r="N563" s="208"/>
      <c r="O563" s="208"/>
      <c r="P563" s="208"/>
      <c r="Q563" s="208"/>
      <c r="R563" s="208"/>
      <c r="S563" s="208"/>
      <c r="T563" s="208"/>
      <c r="U563" s="208"/>
      <c r="V563" s="208"/>
      <c r="W563" s="208"/>
      <c r="X563" s="208"/>
      <c r="Y563" s="208"/>
      <c r="Z563" s="208"/>
      <c r="AA563" s="208"/>
      <c r="AB563" s="208"/>
      <c r="AC563" s="208"/>
      <c r="AD563" s="208"/>
      <c r="AE563" s="208"/>
      <c r="AF563" s="208"/>
      <c r="AG563" s="208"/>
      <c r="AH563" s="208"/>
      <c r="AI563" s="208"/>
      <c r="AJ563" s="208"/>
      <c r="AK563" s="208"/>
      <c r="AL563" s="208"/>
      <c r="AM563" s="208"/>
      <c r="AN563" s="208"/>
      <c r="AO563" s="208"/>
      <c r="AP563" s="208"/>
      <c r="AQ563" s="208"/>
      <c r="AR563" s="208"/>
      <c r="AS563" s="208"/>
      <c r="AT563" s="208"/>
      <c r="AU563" s="208"/>
    </row>
    <row r="564">
      <c r="A564" s="208"/>
      <c r="B564" s="208"/>
      <c r="C564" s="208"/>
      <c r="D564" s="225"/>
      <c r="E564" s="208"/>
      <c r="F564" s="208"/>
      <c r="G564" s="208"/>
      <c r="H564" s="208"/>
      <c r="I564" s="208"/>
      <c r="J564" s="208"/>
      <c r="K564" s="208"/>
      <c r="L564" s="208"/>
      <c r="M564" s="208"/>
      <c r="N564" s="208"/>
      <c r="O564" s="208"/>
      <c r="P564" s="208"/>
      <c r="Q564" s="208"/>
      <c r="R564" s="208"/>
      <c r="S564" s="208"/>
      <c r="T564" s="208"/>
      <c r="U564" s="208"/>
      <c r="V564" s="208"/>
      <c r="W564" s="208"/>
      <c r="X564" s="208"/>
      <c r="Y564" s="208"/>
      <c r="Z564" s="208"/>
      <c r="AA564" s="208"/>
      <c r="AB564" s="208"/>
      <c r="AC564" s="208"/>
      <c r="AD564" s="208"/>
      <c r="AE564" s="208"/>
      <c r="AF564" s="208"/>
      <c r="AG564" s="208"/>
      <c r="AH564" s="208"/>
      <c r="AI564" s="208"/>
      <c r="AJ564" s="208"/>
      <c r="AK564" s="208"/>
      <c r="AL564" s="208"/>
      <c r="AM564" s="208"/>
      <c r="AN564" s="208"/>
      <c r="AO564" s="208"/>
      <c r="AP564" s="208"/>
      <c r="AQ564" s="208"/>
      <c r="AR564" s="208"/>
      <c r="AS564" s="208"/>
      <c r="AT564" s="208"/>
      <c r="AU564" s="208"/>
    </row>
    <row r="565">
      <c r="A565" s="208"/>
      <c r="B565" s="208"/>
      <c r="C565" s="208"/>
      <c r="D565" s="225"/>
      <c r="E565" s="208"/>
      <c r="F565" s="208"/>
      <c r="G565" s="208"/>
      <c r="H565" s="208"/>
      <c r="I565" s="208"/>
      <c r="J565" s="208"/>
      <c r="K565" s="208"/>
      <c r="L565" s="208"/>
      <c r="M565" s="208"/>
      <c r="N565" s="208"/>
      <c r="O565" s="208"/>
      <c r="P565" s="208"/>
      <c r="Q565" s="208"/>
      <c r="R565" s="208"/>
      <c r="S565" s="208"/>
      <c r="T565" s="208"/>
      <c r="U565" s="208"/>
      <c r="V565" s="208"/>
      <c r="W565" s="208"/>
      <c r="X565" s="208"/>
      <c r="Y565" s="208"/>
      <c r="Z565" s="208"/>
      <c r="AA565" s="208"/>
      <c r="AB565" s="208"/>
      <c r="AC565" s="208"/>
      <c r="AD565" s="208"/>
      <c r="AE565" s="208"/>
      <c r="AF565" s="208"/>
      <c r="AG565" s="208"/>
      <c r="AH565" s="208"/>
      <c r="AI565" s="208"/>
      <c r="AJ565" s="208"/>
      <c r="AK565" s="208"/>
      <c r="AL565" s="208"/>
      <c r="AM565" s="208"/>
      <c r="AN565" s="208"/>
      <c r="AO565" s="208"/>
      <c r="AP565" s="208"/>
      <c r="AQ565" s="208"/>
      <c r="AR565" s="208"/>
      <c r="AS565" s="208"/>
      <c r="AT565" s="208"/>
      <c r="AU565" s="208"/>
    </row>
    <row r="566">
      <c r="A566" s="208"/>
      <c r="B566" s="208"/>
      <c r="C566" s="208"/>
      <c r="D566" s="225"/>
      <c r="E566" s="208"/>
      <c r="F566" s="208"/>
      <c r="G566" s="208"/>
      <c r="H566" s="208"/>
      <c r="I566" s="208"/>
      <c r="J566" s="208"/>
      <c r="K566" s="208"/>
      <c r="L566" s="208"/>
      <c r="M566" s="208"/>
      <c r="N566" s="208"/>
      <c r="O566" s="208"/>
      <c r="P566" s="208"/>
      <c r="Q566" s="208"/>
      <c r="R566" s="208"/>
      <c r="S566" s="208"/>
      <c r="T566" s="208"/>
      <c r="U566" s="208"/>
      <c r="V566" s="208"/>
      <c r="W566" s="208"/>
      <c r="X566" s="208"/>
      <c r="Y566" s="208"/>
      <c r="Z566" s="208"/>
      <c r="AA566" s="208"/>
      <c r="AB566" s="208"/>
      <c r="AC566" s="208"/>
      <c r="AD566" s="208"/>
      <c r="AE566" s="208"/>
      <c r="AF566" s="208"/>
      <c r="AG566" s="208"/>
      <c r="AH566" s="208"/>
      <c r="AI566" s="208"/>
      <c r="AJ566" s="208"/>
      <c r="AK566" s="208"/>
      <c r="AL566" s="208"/>
      <c r="AM566" s="208"/>
      <c r="AN566" s="208"/>
      <c r="AO566" s="208"/>
      <c r="AP566" s="208"/>
      <c r="AQ566" s="208"/>
      <c r="AR566" s="208"/>
      <c r="AS566" s="208"/>
      <c r="AT566" s="208"/>
      <c r="AU566" s="208"/>
    </row>
    <row r="567">
      <c r="A567" s="208"/>
      <c r="B567" s="208"/>
      <c r="C567" s="208"/>
      <c r="D567" s="225"/>
      <c r="E567" s="208"/>
      <c r="F567" s="208"/>
      <c r="G567" s="208"/>
      <c r="H567" s="208"/>
      <c r="I567" s="208"/>
      <c r="J567" s="208"/>
      <c r="K567" s="208"/>
      <c r="L567" s="208"/>
      <c r="M567" s="208"/>
      <c r="N567" s="208"/>
      <c r="O567" s="208"/>
      <c r="P567" s="208"/>
      <c r="Q567" s="208"/>
      <c r="R567" s="208"/>
      <c r="S567" s="208"/>
      <c r="T567" s="208"/>
      <c r="U567" s="208"/>
      <c r="V567" s="208"/>
      <c r="W567" s="208"/>
      <c r="X567" s="208"/>
      <c r="Y567" s="208"/>
      <c r="Z567" s="208"/>
      <c r="AA567" s="208"/>
      <c r="AB567" s="208"/>
      <c r="AC567" s="208"/>
      <c r="AD567" s="208"/>
      <c r="AE567" s="208"/>
      <c r="AF567" s="208"/>
      <c r="AG567" s="208"/>
      <c r="AH567" s="208"/>
      <c r="AI567" s="208"/>
      <c r="AJ567" s="208"/>
      <c r="AK567" s="208"/>
      <c r="AL567" s="208"/>
      <c r="AM567" s="208"/>
      <c r="AN567" s="208"/>
      <c r="AO567" s="208"/>
      <c r="AP567" s="208"/>
      <c r="AQ567" s="208"/>
      <c r="AR567" s="208"/>
      <c r="AS567" s="208"/>
      <c r="AT567" s="208"/>
      <c r="AU567" s="208"/>
    </row>
    <row r="568">
      <c r="A568" s="208"/>
      <c r="B568" s="208"/>
      <c r="C568" s="208"/>
      <c r="D568" s="225"/>
      <c r="E568" s="208"/>
      <c r="F568" s="208"/>
      <c r="G568" s="208"/>
      <c r="H568" s="208"/>
      <c r="I568" s="208"/>
      <c r="J568" s="208"/>
      <c r="K568" s="208"/>
      <c r="L568" s="208"/>
      <c r="M568" s="208"/>
      <c r="N568" s="208"/>
      <c r="O568" s="208"/>
      <c r="P568" s="208"/>
      <c r="Q568" s="208"/>
      <c r="R568" s="208"/>
      <c r="S568" s="208"/>
      <c r="T568" s="208"/>
      <c r="U568" s="208"/>
      <c r="V568" s="208"/>
      <c r="W568" s="208"/>
      <c r="X568" s="208"/>
      <c r="Y568" s="208"/>
      <c r="Z568" s="208"/>
      <c r="AA568" s="208"/>
      <c r="AB568" s="208"/>
      <c r="AC568" s="208"/>
      <c r="AD568" s="208"/>
      <c r="AE568" s="208"/>
      <c r="AF568" s="208"/>
      <c r="AG568" s="208"/>
      <c r="AH568" s="208"/>
      <c r="AI568" s="208"/>
      <c r="AJ568" s="208"/>
      <c r="AK568" s="208"/>
      <c r="AL568" s="208"/>
      <c r="AM568" s="208"/>
      <c r="AN568" s="208"/>
      <c r="AO568" s="208"/>
      <c r="AP568" s="208"/>
      <c r="AQ568" s="208"/>
      <c r="AR568" s="208"/>
      <c r="AS568" s="208"/>
      <c r="AT568" s="208"/>
      <c r="AU568" s="208"/>
    </row>
    <row r="569">
      <c r="A569" s="208"/>
      <c r="B569" s="208"/>
      <c r="C569" s="208"/>
      <c r="D569" s="225"/>
      <c r="E569" s="208"/>
      <c r="F569" s="208"/>
      <c r="G569" s="208"/>
      <c r="H569" s="208"/>
      <c r="I569" s="208"/>
      <c r="J569" s="208"/>
      <c r="K569" s="208"/>
      <c r="L569" s="208"/>
      <c r="M569" s="208"/>
      <c r="N569" s="208"/>
      <c r="O569" s="208"/>
      <c r="P569" s="208"/>
      <c r="Q569" s="208"/>
      <c r="R569" s="208"/>
      <c r="S569" s="208"/>
      <c r="T569" s="208"/>
      <c r="U569" s="208"/>
      <c r="V569" s="208"/>
      <c r="W569" s="208"/>
      <c r="X569" s="208"/>
      <c r="Y569" s="208"/>
      <c r="Z569" s="208"/>
      <c r="AA569" s="208"/>
      <c r="AB569" s="208"/>
      <c r="AC569" s="208"/>
      <c r="AD569" s="208"/>
      <c r="AE569" s="208"/>
      <c r="AF569" s="208"/>
      <c r="AG569" s="208"/>
      <c r="AH569" s="208"/>
      <c r="AI569" s="208"/>
      <c r="AJ569" s="208"/>
      <c r="AK569" s="208"/>
      <c r="AL569" s="208"/>
      <c r="AM569" s="208"/>
      <c r="AN569" s="208"/>
      <c r="AO569" s="208"/>
      <c r="AP569" s="208"/>
      <c r="AQ569" s="208"/>
      <c r="AR569" s="208"/>
      <c r="AS569" s="208"/>
      <c r="AT569" s="208"/>
      <c r="AU569" s="208"/>
    </row>
    <row r="570">
      <c r="A570" s="208"/>
      <c r="B570" s="208"/>
      <c r="C570" s="208"/>
      <c r="D570" s="225"/>
      <c r="E570" s="208"/>
      <c r="F570" s="208"/>
      <c r="G570" s="208"/>
      <c r="H570" s="208"/>
      <c r="I570" s="208"/>
      <c r="J570" s="208"/>
      <c r="K570" s="208"/>
      <c r="L570" s="208"/>
      <c r="M570" s="208"/>
      <c r="N570" s="208"/>
      <c r="O570" s="208"/>
      <c r="P570" s="208"/>
      <c r="Q570" s="208"/>
      <c r="R570" s="208"/>
      <c r="S570" s="208"/>
      <c r="T570" s="208"/>
      <c r="U570" s="208"/>
      <c r="V570" s="208"/>
      <c r="W570" s="208"/>
      <c r="X570" s="208"/>
      <c r="Y570" s="208"/>
      <c r="Z570" s="208"/>
      <c r="AA570" s="208"/>
      <c r="AB570" s="208"/>
      <c r="AC570" s="208"/>
      <c r="AD570" s="208"/>
      <c r="AE570" s="208"/>
      <c r="AF570" s="208"/>
      <c r="AG570" s="208"/>
      <c r="AH570" s="208"/>
      <c r="AI570" s="208"/>
      <c r="AJ570" s="208"/>
      <c r="AK570" s="208"/>
      <c r="AL570" s="208"/>
      <c r="AM570" s="208"/>
      <c r="AN570" s="208"/>
      <c r="AO570" s="208"/>
      <c r="AP570" s="208"/>
      <c r="AQ570" s="208"/>
      <c r="AR570" s="208"/>
      <c r="AS570" s="208"/>
      <c r="AT570" s="208"/>
      <c r="AU570" s="208"/>
    </row>
    <row r="571">
      <c r="A571" s="208"/>
      <c r="B571" s="208"/>
      <c r="C571" s="208"/>
      <c r="D571" s="225"/>
      <c r="E571" s="208"/>
      <c r="F571" s="208"/>
      <c r="G571" s="208"/>
      <c r="H571" s="208"/>
      <c r="I571" s="208"/>
      <c r="J571" s="208"/>
      <c r="K571" s="208"/>
      <c r="L571" s="208"/>
      <c r="M571" s="208"/>
      <c r="N571" s="208"/>
      <c r="O571" s="208"/>
      <c r="P571" s="208"/>
      <c r="Q571" s="208"/>
      <c r="R571" s="208"/>
      <c r="S571" s="208"/>
      <c r="T571" s="208"/>
      <c r="U571" s="208"/>
      <c r="V571" s="208"/>
      <c r="W571" s="208"/>
      <c r="X571" s="208"/>
      <c r="Y571" s="208"/>
      <c r="Z571" s="208"/>
      <c r="AA571" s="208"/>
      <c r="AB571" s="208"/>
      <c r="AC571" s="208"/>
      <c r="AD571" s="208"/>
      <c r="AE571" s="208"/>
      <c r="AF571" s="208"/>
      <c r="AG571" s="208"/>
      <c r="AH571" s="208"/>
      <c r="AI571" s="208"/>
      <c r="AJ571" s="208"/>
      <c r="AK571" s="208"/>
      <c r="AL571" s="208"/>
      <c r="AM571" s="208"/>
      <c r="AN571" s="208"/>
      <c r="AO571" s="208"/>
      <c r="AP571" s="208"/>
      <c r="AQ571" s="208"/>
      <c r="AR571" s="208"/>
      <c r="AS571" s="208"/>
      <c r="AT571" s="208"/>
      <c r="AU571" s="208"/>
    </row>
    <row r="572">
      <c r="A572" s="208"/>
      <c r="B572" s="208"/>
      <c r="C572" s="208"/>
      <c r="D572" s="225"/>
      <c r="E572" s="208"/>
      <c r="F572" s="208"/>
      <c r="G572" s="208"/>
      <c r="H572" s="208"/>
      <c r="I572" s="208"/>
      <c r="J572" s="208"/>
      <c r="K572" s="208"/>
      <c r="L572" s="208"/>
      <c r="M572" s="208"/>
      <c r="N572" s="208"/>
      <c r="O572" s="208"/>
      <c r="P572" s="208"/>
      <c r="Q572" s="208"/>
      <c r="R572" s="208"/>
      <c r="S572" s="208"/>
      <c r="T572" s="208"/>
      <c r="U572" s="208"/>
      <c r="V572" s="208"/>
      <c r="W572" s="208"/>
      <c r="X572" s="208"/>
      <c r="Y572" s="208"/>
      <c r="Z572" s="208"/>
      <c r="AA572" s="208"/>
      <c r="AB572" s="208"/>
      <c r="AC572" s="208"/>
      <c r="AD572" s="208"/>
      <c r="AE572" s="208"/>
      <c r="AF572" s="208"/>
      <c r="AG572" s="208"/>
      <c r="AH572" s="208"/>
      <c r="AI572" s="208"/>
      <c r="AJ572" s="208"/>
      <c r="AK572" s="208"/>
      <c r="AL572" s="208"/>
      <c r="AM572" s="208"/>
      <c r="AN572" s="208"/>
      <c r="AO572" s="208"/>
      <c r="AP572" s="208"/>
      <c r="AQ572" s="208"/>
      <c r="AR572" s="208"/>
      <c r="AS572" s="208"/>
      <c r="AT572" s="208"/>
      <c r="AU572" s="208"/>
    </row>
    <row r="573">
      <c r="A573" s="208"/>
      <c r="B573" s="208"/>
      <c r="C573" s="208"/>
      <c r="D573" s="225"/>
      <c r="E573" s="208"/>
      <c r="F573" s="208"/>
      <c r="G573" s="208"/>
      <c r="H573" s="208"/>
      <c r="I573" s="208"/>
      <c r="J573" s="208"/>
      <c r="K573" s="208"/>
      <c r="L573" s="208"/>
      <c r="M573" s="208"/>
      <c r="N573" s="208"/>
      <c r="O573" s="208"/>
      <c r="P573" s="208"/>
      <c r="Q573" s="208"/>
      <c r="R573" s="208"/>
      <c r="S573" s="208"/>
      <c r="T573" s="208"/>
      <c r="U573" s="208"/>
      <c r="V573" s="208"/>
      <c r="W573" s="208"/>
      <c r="X573" s="208"/>
      <c r="Y573" s="208"/>
      <c r="Z573" s="208"/>
      <c r="AA573" s="208"/>
      <c r="AB573" s="208"/>
      <c r="AC573" s="208"/>
      <c r="AD573" s="208"/>
      <c r="AE573" s="208"/>
      <c r="AF573" s="208"/>
      <c r="AG573" s="208"/>
      <c r="AH573" s="208"/>
      <c r="AI573" s="208"/>
      <c r="AJ573" s="208"/>
      <c r="AK573" s="208"/>
      <c r="AL573" s="208"/>
      <c r="AM573" s="208"/>
      <c r="AN573" s="208"/>
      <c r="AO573" s="208"/>
      <c r="AP573" s="208"/>
      <c r="AQ573" s="208"/>
      <c r="AR573" s="208"/>
      <c r="AS573" s="208"/>
      <c r="AT573" s="208"/>
      <c r="AU573" s="208"/>
    </row>
    <row r="574">
      <c r="A574" s="208"/>
      <c r="B574" s="208"/>
      <c r="C574" s="208"/>
      <c r="D574" s="225"/>
      <c r="E574" s="208"/>
      <c r="F574" s="208"/>
      <c r="G574" s="208"/>
      <c r="H574" s="208"/>
      <c r="I574" s="208"/>
      <c r="J574" s="208"/>
      <c r="K574" s="208"/>
      <c r="L574" s="208"/>
      <c r="M574" s="208"/>
      <c r="N574" s="208"/>
      <c r="O574" s="208"/>
      <c r="P574" s="208"/>
      <c r="Q574" s="208"/>
      <c r="R574" s="208"/>
      <c r="S574" s="208"/>
      <c r="T574" s="208"/>
      <c r="U574" s="208"/>
      <c r="V574" s="208"/>
      <c r="W574" s="208"/>
      <c r="X574" s="208"/>
      <c r="Y574" s="208"/>
      <c r="Z574" s="208"/>
      <c r="AA574" s="208"/>
      <c r="AB574" s="208"/>
      <c r="AC574" s="208"/>
      <c r="AD574" s="208"/>
      <c r="AE574" s="208"/>
      <c r="AF574" s="208"/>
      <c r="AG574" s="208"/>
      <c r="AH574" s="208"/>
      <c r="AI574" s="208"/>
      <c r="AJ574" s="208"/>
      <c r="AK574" s="208"/>
      <c r="AL574" s="208"/>
      <c r="AM574" s="208"/>
      <c r="AN574" s="208"/>
      <c r="AO574" s="208"/>
      <c r="AP574" s="208"/>
      <c r="AQ574" s="208"/>
      <c r="AR574" s="208"/>
      <c r="AS574" s="208"/>
      <c r="AT574" s="208"/>
      <c r="AU574" s="208"/>
    </row>
    <row r="575">
      <c r="A575" s="208"/>
      <c r="B575" s="208"/>
      <c r="C575" s="208"/>
      <c r="D575" s="225"/>
      <c r="E575" s="208"/>
      <c r="F575" s="208"/>
      <c r="G575" s="208"/>
      <c r="H575" s="208"/>
      <c r="I575" s="208"/>
      <c r="J575" s="208"/>
      <c r="K575" s="208"/>
      <c r="L575" s="208"/>
      <c r="M575" s="208"/>
      <c r="N575" s="208"/>
      <c r="O575" s="208"/>
      <c r="P575" s="208"/>
      <c r="Q575" s="208"/>
      <c r="R575" s="208"/>
      <c r="S575" s="208"/>
      <c r="T575" s="208"/>
      <c r="U575" s="208"/>
      <c r="V575" s="208"/>
      <c r="W575" s="208"/>
      <c r="X575" s="208"/>
      <c r="Y575" s="208"/>
      <c r="Z575" s="208"/>
      <c r="AA575" s="208"/>
      <c r="AB575" s="208"/>
      <c r="AC575" s="208"/>
      <c r="AD575" s="208"/>
      <c r="AE575" s="208"/>
      <c r="AF575" s="208"/>
      <c r="AG575" s="208"/>
      <c r="AH575" s="208"/>
      <c r="AI575" s="208"/>
      <c r="AJ575" s="208"/>
      <c r="AK575" s="208"/>
      <c r="AL575" s="208"/>
      <c r="AM575" s="208"/>
      <c r="AN575" s="208"/>
      <c r="AO575" s="208"/>
      <c r="AP575" s="208"/>
      <c r="AQ575" s="208"/>
      <c r="AR575" s="208"/>
      <c r="AS575" s="208"/>
      <c r="AT575" s="208"/>
      <c r="AU575" s="208"/>
    </row>
    <row r="576">
      <c r="A576" s="208"/>
      <c r="B576" s="208"/>
      <c r="C576" s="208"/>
      <c r="D576" s="225"/>
      <c r="E576" s="208"/>
      <c r="F576" s="208"/>
      <c r="G576" s="208"/>
      <c r="H576" s="208"/>
      <c r="I576" s="208"/>
      <c r="J576" s="208"/>
      <c r="K576" s="208"/>
      <c r="L576" s="208"/>
      <c r="M576" s="208"/>
      <c r="N576" s="208"/>
      <c r="O576" s="208"/>
      <c r="P576" s="208"/>
      <c r="Q576" s="208"/>
      <c r="R576" s="208"/>
      <c r="S576" s="208"/>
      <c r="T576" s="208"/>
      <c r="U576" s="208"/>
      <c r="V576" s="208"/>
      <c r="W576" s="208"/>
      <c r="X576" s="208"/>
      <c r="Y576" s="208"/>
      <c r="Z576" s="208"/>
      <c r="AA576" s="208"/>
      <c r="AB576" s="208"/>
      <c r="AC576" s="208"/>
      <c r="AD576" s="208"/>
      <c r="AE576" s="208"/>
      <c r="AF576" s="208"/>
      <c r="AG576" s="208"/>
      <c r="AH576" s="208"/>
      <c r="AI576" s="208"/>
      <c r="AJ576" s="208"/>
      <c r="AK576" s="208"/>
      <c r="AL576" s="208"/>
      <c r="AM576" s="208"/>
      <c r="AN576" s="208"/>
      <c r="AO576" s="208"/>
      <c r="AP576" s="208"/>
      <c r="AQ576" s="208"/>
      <c r="AR576" s="208"/>
      <c r="AS576" s="208"/>
      <c r="AT576" s="208"/>
      <c r="AU576" s="208"/>
    </row>
    <row r="577">
      <c r="A577" s="208"/>
      <c r="B577" s="208"/>
      <c r="C577" s="208"/>
      <c r="D577" s="225"/>
      <c r="E577" s="208"/>
      <c r="F577" s="208"/>
      <c r="G577" s="208"/>
      <c r="H577" s="208"/>
      <c r="I577" s="208"/>
      <c r="J577" s="208"/>
      <c r="K577" s="208"/>
      <c r="L577" s="208"/>
      <c r="M577" s="208"/>
      <c r="N577" s="208"/>
      <c r="O577" s="208"/>
      <c r="P577" s="208"/>
      <c r="Q577" s="208"/>
      <c r="R577" s="208"/>
      <c r="S577" s="208"/>
      <c r="T577" s="208"/>
      <c r="U577" s="208"/>
      <c r="V577" s="208"/>
      <c r="W577" s="208"/>
      <c r="X577" s="208"/>
      <c r="Y577" s="208"/>
      <c r="Z577" s="208"/>
      <c r="AA577" s="208"/>
      <c r="AB577" s="208"/>
      <c r="AC577" s="208"/>
      <c r="AD577" s="208"/>
      <c r="AE577" s="208"/>
      <c r="AF577" s="208"/>
      <c r="AG577" s="208"/>
      <c r="AH577" s="208"/>
      <c r="AI577" s="208"/>
      <c r="AJ577" s="208"/>
      <c r="AK577" s="208"/>
      <c r="AL577" s="208"/>
      <c r="AM577" s="208"/>
      <c r="AN577" s="208"/>
      <c r="AO577" s="208"/>
      <c r="AP577" s="208"/>
      <c r="AQ577" s="208"/>
      <c r="AR577" s="208"/>
      <c r="AS577" s="208"/>
      <c r="AT577" s="208"/>
      <c r="AU577" s="208"/>
    </row>
    <row r="578">
      <c r="A578" s="208"/>
      <c r="B578" s="208"/>
      <c r="C578" s="208"/>
      <c r="D578" s="225"/>
      <c r="E578" s="208"/>
      <c r="F578" s="208"/>
      <c r="G578" s="208"/>
      <c r="H578" s="208"/>
      <c r="I578" s="208"/>
      <c r="J578" s="208"/>
      <c r="K578" s="208"/>
      <c r="L578" s="208"/>
      <c r="M578" s="208"/>
      <c r="N578" s="208"/>
      <c r="O578" s="208"/>
      <c r="P578" s="208"/>
      <c r="Q578" s="208"/>
      <c r="R578" s="208"/>
      <c r="S578" s="208"/>
      <c r="T578" s="208"/>
      <c r="U578" s="208"/>
      <c r="V578" s="208"/>
      <c r="W578" s="208"/>
      <c r="X578" s="208"/>
      <c r="Y578" s="208"/>
      <c r="Z578" s="208"/>
      <c r="AA578" s="208"/>
      <c r="AB578" s="208"/>
      <c r="AC578" s="208"/>
      <c r="AD578" s="208"/>
      <c r="AE578" s="208"/>
      <c r="AF578" s="208"/>
      <c r="AG578" s="208"/>
      <c r="AH578" s="208"/>
      <c r="AI578" s="208"/>
      <c r="AJ578" s="208"/>
      <c r="AK578" s="208"/>
      <c r="AL578" s="208"/>
      <c r="AM578" s="208"/>
      <c r="AN578" s="208"/>
      <c r="AO578" s="208"/>
      <c r="AP578" s="208"/>
      <c r="AQ578" s="208"/>
      <c r="AR578" s="208"/>
      <c r="AS578" s="208"/>
      <c r="AT578" s="208"/>
      <c r="AU578" s="208"/>
    </row>
    <row r="579">
      <c r="A579" s="208"/>
      <c r="B579" s="208"/>
      <c r="C579" s="208"/>
      <c r="D579" s="225"/>
      <c r="E579" s="208"/>
      <c r="F579" s="208"/>
      <c r="G579" s="208"/>
      <c r="H579" s="208"/>
      <c r="I579" s="208"/>
      <c r="J579" s="208"/>
      <c r="K579" s="208"/>
      <c r="L579" s="208"/>
      <c r="M579" s="208"/>
      <c r="N579" s="208"/>
      <c r="O579" s="208"/>
      <c r="P579" s="208"/>
      <c r="Q579" s="208"/>
      <c r="R579" s="208"/>
      <c r="S579" s="208"/>
      <c r="T579" s="208"/>
      <c r="U579" s="208"/>
      <c r="V579" s="208"/>
      <c r="W579" s="208"/>
      <c r="X579" s="208"/>
      <c r="Y579" s="208"/>
      <c r="Z579" s="208"/>
      <c r="AA579" s="208"/>
      <c r="AB579" s="208"/>
      <c r="AC579" s="208"/>
      <c r="AD579" s="208"/>
      <c r="AE579" s="208"/>
      <c r="AF579" s="208"/>
      <c r="AG579" s="208"/>
      <c r="AH579" s="208"/>
      <c r="AI579" s="208"/>
      <c r="AJ579" s="208"/>
      <c r="AK579" s="208"/>
      <c r="AL579" s="208"/>
      <c r="AM579" s="208"/>
      <c r="AN579" s="208"/>
      <c r="AO579" s="208"/>
      <c r="AP579" s="208"/>
      <c r="AQ579" s="208"/>
      <c r="AR579" s="208"/>
      <c r="AS579" s="208"/>
      <c r="AT579" s="208"/>
      <c r="AU579" s="208"/>
    </row>
    <row r="580">
      <c r="A580" s="208"/>
      <c r="B580" s="208"/>
      <c r="C580" s="208"/>
      <c r="D580" s="225"/>
      <c r="E580" s="208"/>
      <c r="F580" s="208"/>
      <c r="G580" s="208"/>
      <c r="H580" s="208"/>
      <c r="I580" s="208"/>
      <c r="J580" s="208"/>
      <c r="K580" s="208"/>
      <c r="L580" s="208"/>
      <c r="M580" s="208"/>
      <c r="N580" s="208"/>
      <c r="O580" s="208"/>
      <c r="P580" s="208"/>
      <c r="Q580" s="208"/>
      <c r="R580" s="208"/>
      <c r="S580" s="208"/>
      <c r="T580" s="208"/>
      <c r="U580" s="208"/>
      <c r="V580" s="208"/>
      <c r="W580" s="208"/>
      <c r="X580" s="208"/>
      <c r="Y580" s="208"/>
      <c r="Z580" s="208"/>
      <c r="AA580" s="208"/>
      <c r="AB580" s="208"/>
      <c r="AC580" s="208"/>
      <c r="AD580" s="208"/>
      <c r="AE580" s="208"/>
      <c r="AF580" s="208"/>
      <c r="AG580" s="208"/>
      <c r="AH580" s="208"/>
      <c r="AI580" s="208"/>
      <c r="AJ580" s="208"/>
      <c r="AK580" s="208"/>
      <c r="AL580" s="208"/>
      <c r="AM580" s="208"/>
      <c r="AN580" s="208"/>
      <c r="AO580" s="208"/>
      <c r="AP580" s="208"/>
      <c r="AQ580" s="208"/>
      <c r="AR580" s="208"/>
      <c r="AS580" s="208"/>
      <c r="AT580" s="208"/>
      <c r="AU580" s="208"/>
    </row>
    <row r="581">
      <c r="A581" s="208"/>
      <c r="B581" s="208"/>
      <c r="C581" s="208"/>
      <c r="D581" s="225"/>
      <c r="E581" s="208"/>
      <c r="F581" s="208"/>
      <c r="G581" s="208"/>
      <c r="H581" s="208"/>
      <c r="I581" s="208"/>
      <c r="J581" s="208"/>
      <c r="K581" s="208"/>
      <c r="L581" s="208"/>
      <c r="M581" s="208"/>
      <c r="N581" s="208"/>
      <c r="O581" s="208"/>
      <c r="P581" s="208"/>
      <c r="Q581" s="208"/>
      <c r="R581" s="208"/>
      <c r="S581" s="208"/>
      <c r="T581" s="208"/>
      <c r="U581" s="208"/>
      <c r="V581" s="208"/>
      <c r="W581" s="208"/>
      <c r="X581" s="208"/>
      <c r="Y581" s="208"/>
      <c r="Z581" s="208"/>
      <c r="AA581" s="208"/>
      <c r="AB581" s="208"/>
      <c r="AC581" s="208"/>
      <c r="AD581" s="208"/>
      <c r="AE581" s="208"/>
      <c r="AF581" s="208"/>
      <c r="AG581" s="208"/>
      <c r="AH581" s="208"/>
      <c r="AI581" s="208"/>
      <c r="AJ581" s="208"/>
      <c r="AK581" s="208"/>
      <c r="AL581" s="208"/>
      <c r="AM581" s="208"/>
      <c r="AN581" s="208"/>
      <c r="AO581" s="208"/>
      <c r="AP581" s="208"/>
      <c r="AQ581" s="208"/>
      <c r="AR581" s="208"/>
      <c r="AS581" s="208"/>
      <c r="AT581" s="208"/>
      <c r="AU581" s="208"/>
    </row>
    <row r="582">
      <c r="A582" s="208"/>
      <c r="B582" s="208"/>
      <c r="C582" s="208"/>
      <c r="D582" s="225"/>
      <c r="E582" s="208"/>
      <c r="F582" s="208"/>
      <c r="G582" s="208"/>
      <c r="H582" s="208"/>
      <c r="I582" s="208"/>
      <c r="J582" s="208"/>
      <c r="K582" s="208"/>
      <c r="L582" s="208"/>
      <c r="M582" s="208"/>
      <c r="N582" s="208"/>
      <c r="O582" s="208"/>
      <c r="P582" s="208"/>
      <c r="Q582" s="208"/>
      <c r="R582" s="208"/>
      <c r="S582" s="208"/>
      <c r="T582" s="208"/>
      <c r="U582" s="208"/>
      <c r="V582" s="208"/>
      <c r="W582" s="208"/>
      <c r="X582" s="208"/>
      <c r="Y582" s="208"/>
      <c r="Z582" s="208"/>
      <c r="AA582" s="208"/>
      <c r="AB582" s="208"/>
      <c r="AC582" s="208"/>
      <c r="AD582" s="208"/>
      <c r="AE582" s="208"/>
      <c r="AF582" s="208"/>
      <c r="AG582" s="208"/>
      <c r="AH582" s="208"/>
      <c r="AI582" s="208"/>
      <c r="AJ582" s="208"/>
      <c r="AK582" s="208"/>
      <c r="AL582" s="208"/>
      <c r="AM582" s="208"/>
      <c r="AN582" s="208"/>
      <c r="AO582" s="208"/>
      <c r="AP582" s="208"/>
      <c r="AQ582" s="208"/>
      <c r="AR582" s="208"/>
      <c r="AS582" s="208"/>
      <c r="AT582" s="208"/>
      <c r="AU582" s="208"/>
    </row>
    <row r="583">
      <c r="A583" s="208"/>
      <c r="B583" s="208"/>
      <c r="C583" s="208"/>
      <c r="D583" s="225"/>
      <c r="E583" s="208"/>
      <c r="F583" s="208"/>
      <c r="G583" s="208"/>
      <c r="H583" s="208"/>
      <c r="I583" s="208"/>
      <c r="J583" s="208"/>
      <c r="K583" s="208"/>
      <c r="L583" s="208"/>
      <c r="M583" s="208"/>
      <c r="N583" s="208"/>
      <c r="O583" s="208"/>
      <c r="P583" s="208"/>
      <c r="Q583" s="208"/>
      <c r="R583" s="208"/>
      <c r="S583" s="208"/>
      <c r="T583" s="208"/>
      <c r="U583" s="208"/>
      <c r="V583" s="208"/>
      <c r="W583" s="208"/>
      <c r="X583" s="208"/>
      <c r="Y583" s="208"/>
      <c r="Z583" s="208"/>
      <c r="AA583" s="208"/>
      <c r="AB583" s="208"/>
      <c r="AC583" s="208"/>
      <c r="AD583" s="208"/>
      <c r="AE583" s="208"/>
      <c r="AF583" s="208"/>
      <c r="AG583" s="208"/>
      <c r="AH583" s="208"/>
      <c r="AI583" s="208"/>
      <c r="AJ583" s="208"/>
      <c r="AK583" s="208"/>
      <c r="AL583" s="208"/>
      <c r="AM583" s="208"/>
      <c r="AN583" s="208"/>
      <c r="AO583" s="208"/>
      <c r="AP583" s="208"/>
      <c r="AQ583" s="208"/>
      <c r="AR583" s="208"/>
      <c r="AS583" s="208"/>
      <c r="AT583" s="208"/>
      <c r="AU583" s="208"/>
    </row>
    <row r="584">
      <c r="A584" s="208"/>
      <c r="B584" s="208"/>
      <c r="C584" s="208"/>
      <c r="D584" s="225"/>
      <c r="E584" s="208"/>
      <c r="F584" s="208"/>
      <c r="G584" s="208"/>
      <c r="H584" s="208"/>
      <c r="I584" s="208"/>
      <c r="J584" s="208"/>
      <c r="K584" s="208"/>
      <c r="L584" s="208"/>
      <c r="M584" s="208"/>
      <c r="N584" s="208"/>
      <c r="O584" s="208"/>
      <c r="P584" s="208"/>
      <c r="Q584" s="208"/>
      <c r="R584" s="208"/>
      <c r="S584" s="208"/>
      <c r="T584" s="208"/>
      <c r="U584" s="208"/>
      <c r="V584" s="208"/>
      <c r="W584" s="208"/>
      <c r="X584" s="208"/>
      <c r="Y584" s="208"/>
      <c r="Z584" s="208"/>
      <c r="AA584" s="208"/>
      <c r="AB584" s="208"/>
      <c r="AC584" s="208"/>
      <c r="AD584" s="208"/>
      <c r="AE584" s="208"/>
      <c r="AF584" s="208"/>
      <c r="AG584" s="208"/>
      <c r="AH584" s="208"/>
      <c r="AI584" s="208"/>
      <c r="AJ584" s="208"/>
      <c r="AK584" s="208"/>
      <c r="AL584" s="208"/>
      <c r="AM584" s="208"/>
      <c r="AN584" s="208"/>
      <c r="AO584" s="208"/>
      <c r="AP584" s="208"/>
      <c r="AQ584" s="208"/>
      <c r="AR584" s="208"/>
      <c r="AS584" s="208"/>
      <c r="AT584" s="208"/>
      <c r="AU584" s="208"/>
    </row>
    <row r="585">
      <c r="A585" s="208"/>
      <c r="B585" s="208"/>
      <c r="C585" s="208"/>
      <c r="D585" s="225"/>
      <c r="E585" s="208"/>
      <c r="F585" s="208"/>
      <c r="G585" s="208"/>
      <c r="H585" s="208"/>
      <c r="I585" s="208"/>
      <c r="J585" s="208"/>
      <c r="K585" s="208"/>
      <c r="L585" s="208"/>
      <c r="M585" s="208"/>
      <c r="N585" s="208"/>
      <c r="O585" s="208"/>
      <c r="P585" s="208"/>
      <c r="Q585" s="208"/>
      <c r="R585" s="208"/>
      <c r="S585" s="208"/>
      <c r="T585" s="208"/>
      <c r="U585" s="208"/>
      <c r="V585" s="208"/>
      <c r="W585" s="208"/>
      <c r="X585" s="208"/>
      <c r="Y585" s="208"/>
      <c r="Z585" s="208"/>
      <c r="AA585" s="208"/>
      <c r="AB585" s="208"/>
      <c r="AC585" s="208"/>
      <c r="AD585" s="208"/>
      <c r="AE585" s="208"/>
      <c r="AF585" s="208"/>
      <c r="AG585" s="208"/>
      <c r="AH585" s="208"/>
      <c r="AI585" s="208"/>
      <c r="AJ585" s="208"/>
      <c r="AK585" s="208"/>
      <c r="AL585" s="208"/>
      <c r="AM585" s="208"/>
      <c r="AN585" s="208"/>
      <c r="AO585" s="208"/>
      <c r="AP585" s="208"/>
      <c r="AQ585" s="208"/>
      <c r="AR585" s="208"/>
      <c r="AS585" s="208"/>
      <c r="AT585" s="208"/>
      <c r="AU585" s="208"/>
    </row>
    <row r="586">
      <c r="A586" s="208"/>
      <c r="B586" s="208"/>
      <c r="C586" s="208"/>
      <c r="D586" s="225"/>
      <c r="E586" s="208"/>
      <c r="F586" s="208"/>
      <c r="G586" s="208"/>
      <c r="H586" s="208"/>
      <c r="I586" s="208"/>
      <c r="J586" s="208"/>
      <c r="K586" s="208"/>
      <c r="L586" s="208"/>
      <c r="M586" s="208"/>
      <c r="N586" s="208"/>
      <c r="O586" s="208"/>
      <c r="P586" s="208"/>
      <c r="Q586" s="208"/>
      <c r="R586" s="208"/>
      <c r="S586" s="208"/>
      <c r="T586" s="208"/>
      <c r="U586" s="208"/>
      <c r="V586" s="208"/>
      <c r="W586" s="208"/>
      <c r="X586" s="208"/>
      <c r="Y586" s="208"/>
      <c r="Z586" s="208"/>
      <c r="AA586" s="208"/>
      <c r="AB586" s="208"/>
      <c r="AC586" s="208"/>
      <c r="AD586" s="208"/>
      <c r="AE586" s="208"/>
      <c r="AF586" s="208"/>
      <c r="AG586" s="208"/>
      <c r="AH586" s="208"/>
      <c r="AI586" s="208"/>
      <c r="AJ586" s="208"/>
      <c r="AK586" s="208"/>
      <c r="AL586" s="208"/>
      <c r="AM586" s="208"/>
      <c r="AN586" s="208"/>
      <c r="AO586" s="208"/>
      <c r="AP586" s="208"/>
      <c r="AQ586" s="208"/>
      <c r="AR586" s="208"/>
      <c r="AS586" s="208"/>
      <c r="AT586" s="208"/>
      <c r="AU586" s="208"/>
    </row>
    <row r="587">
      <c r="A587" s="208"/>
      <c r="B587" s="208"/>
      <c r="C587" s="208"/>
      <c r="D587" s="225"/>
      <c r="E587" s="208"/>
      <c r="F587" s="208"/>
      <c r="G587" s="208"/>
      <c r="H587" s="208"/>
      <c r="I587" s="208"/>
      <c r="J587" s="208"/>
      <c r="K587" s="208"/>
      <c r="L587" s="208"/>
      <c r="M587" s="208"/>
      <c r="N587" s="208"/>
      <c r="O587" s="208"/>
      <c r="P587" s="208"/>
      <c r="Q587" s="208"/>
      <c r="R587" s="208"/>
      <c r="S587" s="208"/>
      <c r="T587" s="208"/>
      <c r="U587" s="208"/>
      <c r="V587" s="208"/>
      <c r="W587" s="208"/>
      <c r="X587" s="208"/>
      <c r="Y587" s="208"/>
      <c r="Z587" s="208"/>
      <c r="AA587" s="208"/>
      <c r="AB587" s="208"/>
      <c r="AC587" s="208"/>
      <c r="AD587" s="208"/>
      <c r="AE587" s="208"/>
      <c r="AF587" s="208"/>
      <c r="AG587" s="208"/>
      <c r="AH587" s="208"/>
      <c r="AI587" s="208"/>
      <c r="AJ587" s="208"/>
      <c r="AK587" s="208"/>
      <c r="AL587" s="208"/>
      <c r="AM587" s="208"/>
      <c r="AN587" s="208"/>
      <c r="AO587" s="208"/>
      <c r="AP587" s="208"/>
      <c r="AQ587" s="208"/>
      <c r="AR587" s="208"/>
      <c r="AS587" s="208"/>
      <c r="AT587" s="208"/>
      <c r="AU587" s="208"/>
    </row>
    <row r="588">
      <c r="A588" s="208"/>
      <c r="B588" s="208"/>
      <c r="C588" s="208"/>
      <c r="D588" s="225"/>
      <c r="E588" s="208"/>
      <c r="F588" s="208"/>
      <c r="G588" s="208"/>
      <c r="H588" s="208"/>
      <c r="I588" s="208"/>
      <c r="J588" s="208"/>
      <c r="K588" s="208"/>
      <c r="L588" s="208"/>
      <c r="M588" s="208"/>
      <c r="N588" s="208"/>
      <c r="O588" s="208"/>
      <c r="P588" s="208"/>
      <c r="Q588" s="208"/>
      <c r="R588" s="208"/>
      <c r="S588" s="208"/>
      <c r="T588" s="208"/>
      <c r="U588" s="208"/>
      <c r="V588" s="208"/>
      <c r="W588" s="208"/>
      <c r="X588" s="208"/>
      <c r="Y588" s="208"/>
      <c r="Z588" s="208"/>
      <c r="AA588" s="208"/>
      <c r="AB588" s="208"/>
      <c r="AC588" s="208"/>
      <c r="AD588" s="208"/>
      <c r="AE588" s="208"/>
      <c r="AF588" s="208"/>
      <c r="AG588" s="208"/>
      <c r="AH588" s="208"/>
      <c r="AI588" s="208"/>
      <c r="AJ588" s="208"/>
      <c r="AK588" s="208"/>
      <c r="AL588" s="208"/>
      <c r="AM588" s="208"/>
      <c r="AN588" s="208"/>
      <c r="AO588" s="208"/>
      <c r="AP588" s="208"/>
      <c r="AQ588" s="208"/>
      <c r="AR588" s="208"/>
      <c r="AS588" s="208"/>
      <c r="AT588" s="208"/>
      <c r="AU588" s="208"/>
    </row>
    <row r="589">
      <c r="A589" s="208"/>
      <c r="B589" s="208"/>
      <c r="C589" s="208"/>
      <c r="D589" s="225"/>
      <c r="E589" s="208"/>
      <c r="F589" s="208"/>
      <c r="G589" s="208"/>
      <c r="H589" s="208"/>
      <c r="I589" s="208"/>
      <c r="J589" s="208"/>
      <c r="K589" s="208"/>
      <c r="L589" s="208"/>
      <c r="M589" s="208"/>
      <c r="N589" s="208"/>
      <c r="O589" s="208"/>
      <c r="P589" s="208"/>
      <c r="Q589" s="208"/>
      <c r="R589" s="208"/>
      <c r="S589" s="208"/>
      <c r="T589" s="208"/>
      <c r="U589" s="208"/>
      <c r="V589" s="208"/>
      <c r="W589" s="208"/>
      <c r="X589" s="208"/>
      <c r="Y589" s="208"/>
      <c r="Z589" s="208"/>
      <c r="AA589" s="208"/>
      <c r="AB589" s="208"/>
      <c r="AC589" s="208"/>
      <c r="AD589" s="208"/>
      <c r="AE589" s="208"/>
      <c r="AF589" s="208"/>
      <c r="AG589" s="208"/>
      <c r="AH589" s="208"/>
      <c r="AI589" s="208"/>
      <c r="AJ589" s="208"/>
      <c r="AK589" s="208"/>
      <c r="AL589" s="208"/>
      <c r="AM589" s="208"/>
      <c r="AN589" s="208"/>
      <c r="AO589" s="208"/>
      <c r="AP589" s="208"/>
      <c r="AQ589" s="208"/>
      <c r="AR589" s="208"/>
      <c r="AS589" s="208"/>
      <c r="AT589" s="208"/>
      <c r="AU589" s="208"/>
    </row>
    <row r="590">
      <c r="A590" s="208"/>
      <c r="B590" s="208"/>
      <c r="C590" s="208"/>
      <c r="D590" s="225"/>
      <c r="E590" s="208"/>
      <c r="F590" s="208"/>
      <c r="G590" s="208"/>
      <c r="H590" s="208"/>
      <c r="I590" s="208"/>
      <c r="J590" s="208"/>
      <c r="K590" s="208"/>
      <c r="L590" s="208"/>
      <c r="M590" s="208"/>
      <c r="N590" s="208"/>
      <c r="O590" s="208"/>
      <c r="P590" s="208"/>
      <c r="Q590" s="208"/>
      <c r="R590" s="208"/>
      <c r="S590" s="208"/>
      <c r="T590" s="208"/>
      <c r="U590" s="208"/>
      <c r="V590" s="208"/>
      <c r="W590" s="208"/>
      <c r="X590" s="208"/>
      <c r="Y590" s="208"/>
      <c r="Z590" s="208"/>
      <c r="AA590" s="208"/>
      <c r="AB590" s="208"/>
      <c r="AC590" s="208"/>
      <c r="AD590" s="208"/>
      <c r="AE590" s="208"/>
      <c r="AF590" s="208"/>
      <c r="AG590" s="208"/>
      <c r="AH590" s="208"/>
      <c r="AI590" s="208"/>
      <c r="AJ590" s="208"/>
      <c r="AK590" s="208"/>
      <c r="AL590" s="208"/>
      <c r="AM590" s="208"/>
      <c r="AN590" s="208"/>
      <c r="AO590" s="208"/>
      <c r="AP590" s="208"/>
      <c r="AQ590" s="208"/>
      <c r="AR590" s="208"/>
      <c r="AS590" s="208"/>
      <c r="AT590" s="208"/>
      <c r="AU590" s="208"/>
    </row>
    <row r="591">
      <c r="A591" s="208"/>
      <c r="B591" s="208"/>
      <c r="C591" s="208"/>
      <c r="D591" s="225"/>
      <c r="E591" s="208"/>
      <c r="F591" s="208"/>
      <c r="G591" s="208"/>
      <c r="H591" s="208"/>
      <c r="I591" s="208"/>
      <c r="J591" s="208"/>
      <c r="K591" s="208"/>
      <c r="L591" s="208"/>
      <c r="M591" s="208"/>
      <c r="N591" s="208"/>
      <c r="O591" s="208"/>
      <c r="P591" s="208"/>
      <c r="Q591" s="208"/>
      <c r="R591" s="208"/>
      <c r="S591" s="208"/>
      <c r="T591" s="208"/>
      <c r="U591" s="208"/>
      <c r="V591" s="208"/>
      <c r="W591" s="208"/>
      <c r="X591" s="208"/>
      <c r="Y591" s="208"/>
      <c r="Z591" s="208"/>
      <c r="AA591" s="208"/>
      <c r="AB591" s="208"/>
      <c r="AC591" s="208"/>
      <c r="AD591" s="208"/>
      <c r="AE591" s="208"/>
      <c r="AF591" s="208"/>
      <c r="AG591" s="208"/>
      <c r="AH591" s="208"/>
      <c r="AI591" s="208"/>
      <c r="AJ591" s="208"/>
      <c r="AK591" s="208"/>
      <c r="AL591" s="208"/>
      <c r="AM591" s="208"/>
      <c r="AN591" s="208"/>
      <c r="AO591" s="208"/>
      <c r="AP591" s="208"/>
      <c r="AQ591" s="208"/>
      <c r="AR591" s="208"/>
      <c r="AS591" s="208"/>
      <c r="AT591" s="208"/>
      <c r="AU591" s="208"/>
    </row>
    <row r="592">
      <c r="A592" s="208"/>
      <c r="B592" s="208"/>
      <c r="C592" s="208"/>
      <c r="D592" s="225"/>
      <c r="E592" s="208"/>
      <c r="F592" s="208"/>
      <c r="G592" s="208"/>
      <c r="H592" s="208"/>
      <c r="I592" s="208"/>
      <c r="J592" s="208"/>
      <c r="K592" s="208"/>
      <c r="L592" s="208"/>
      <c r="M592" s="208"/>
      <c r="N592" s="208"/>
      <c r="O592" s="208"/>
      <c r="P592" s="208"/>
      <c r="Q592" s="208"/>
      <c r="R592" s="208"/>
      <c r="S592" s="208"/>
      <c r="T592" s="208"/>
      <c r="U592" s="208"/>
      <c r="V592" s="208"/>
      <c r="W592" s="208"/>
      <c r="X592" s="208"/>
      <c r="Y592" s="208"/>
      <c r="Z592" s="208"/>
      <c r="AA592" s="208"/>
      <c r="AB592" s="208"/>
      <c r="AC592" s="208"/>
      <c r="AD592" s="208"/>
      <c r="AE592" s="208"/>
      <c r="AF592" s="208"/>
      <c r="AG592" s="208"/>
      <c r="AH592" s="208"/>
      <c r="AI592" s="208"/>
      <c r="AJ592" s="208"/>
      <c r="AK592" s="208"/>
      <c r="AL592" s="208"/>
      <c r="AM592" s="208"/>
      <c r="AN592" s="208"/>
      <c r="AO592" s="208"/>
      <c r="AP592" s="208"/>
      <c r="AQ592" s="208"/>
      <c r="AR592" s="208"/>
      <c r="AS592" s="208"/>
      <c r="AT592" s="208"/>
      <c r="AU592" s="208"/>
    </row>
    <row r="593">
      <c r="A593" s="208"/>
      <c r="B593" s="208"/>
      <c r="C593" s="208"/>
      <c r="D593" s="225"/>
      <c r="E593" s="208"/>
      <c r="F593" s="208"/>
      <c r="G593" s="208"/>
      <c r="H593" s="208"/>
      <c r="I593" s="208"/>
      <c r="J593" s="208"/>
      <c r="K593" s="208"/>
      <c r="L593" s="208"/>
      <c r="M593" s="208"/>
      <c r="N593" s="208"/>
      <c r="O593" s="208"/>
      <c r="P593" s="208"/>
      <c r="Q593" s="208"/>
      <c r="R593" s="208"/>
      <c r="S593" s="208"/>
      <c r="T593" s="208"/>
      <c r="U593" s="208"/>
      <c r="V593" s="208"/>
      <c r="W593" s="208"/>
      <c r="X593" s="208"/>
      <c r="Y593" s="208"/>
      <c r="Z593" s="208"/>
      <c r="AA593" s="208"/>
      <c r="AB593" s="208"/>
      <c r="AC593" s="208"/>
      <c r="AD593" s="208"/>
      <c r="AE593" s="208"/>
      <c r="AF593" s="208"/>
      <c r="AG593" s="208"/>
      <c r="AH593" s="208"/>
      <c r="AI593" s="208"/>
      <c r="AJ593" s="208"/>
      <c r="AK593" s="208"/>
      <c r="AL593" s="208"/>
      <c r="AM593" s="208"/>
      <c r="AN593" s="208"/>
      <c r="AO593" s="208"/>
      <c r="AP593" s="208"/>
      <c r="AQ593" s="208"/>
      <c r="AR593" s="208"/>
      <c r="AS593" s="208"/>
      <c r="AT593" s="208"/>
      <c r="AU593" s="208"/>
    </row>
    <row r="594">
      <c r="A594" s="208"/>
      <c r="B594" s="208"/>
      <c r="C594" s="208"/>
      <c r="D594" s="225"/>
      <c r="E594" s="208"/>
      <c r="F594" s="208"/>
      <c r="G594" s="208"/>
      <c r="H594" s="208"/>
      <c r="I594" s="208"/>
      <c r="J594" s="208"/>
      <c r="K594" s="208"/>
      <c r="L594" s="208"/>
      <c r="M594" s="208"/>
      <c r="N594" s="208"/>
      <c r="O594" s="208"/>
      <c r="P594" s="208"/>
      <c r="Q594" s="208"/>
      <c r="R594" s="208"/>
      <c r="S594" s="208"/>
      <c r="T594" s="208"/>
      <c r="U594" s="208"/>
      <c r="V594" s="208"/>
      <c r="W594" s="208"/>
      <c r="X594" s="208"/>
      <c r="Y594" s="208"/>
      <c r="Z594" s="208"/>
      <c r="AA594" s="208"/>
      <c r="AB594" s="208"/>
      <c r="AC594" s="208"/>
      <c r="AD594" s="208"/>
      <c r="AE594" s="208"/>
      <c r="AF594" s="208"/>
      <c r="AG594" s="208"/>
      <c r="AH594" s="208"/>
      <c r="AI594" s="208"/>
      <c r="AJ594" s="208"/>
      <c r="AK594" s="208"/>
      <c r="AL594" s="208"/>
      <c r="AM594" s="208"/>
      <c r="AN594" s="208"/>
      <c r="AO594" s="208"/>
      <c r="AP594" s="208"/>
      <c r="AQ594" s="208"/>
      <c r="AR594" s="208"/>
      <c r="AS594" s="208"/>
      <c r="AT594" s="208"/>
      <c r="AU594" s="208"/>
    </row>
    <row r="595">
      <c r="A595" s="208"/>
      <c r="B595" s="208"/>
      <c r="C595" s="208"/>
      <c r="D595" s="225"/>
      <c r="E595" s="208"/>
      <c r="F595" s="208"/>
      <c r="G595" s="208"/>
      <c r="H595" s="208"/>
      <c r="I595" s="208"/>
      <c r="J595" s="208"/>
      <c r="K595" s="208"/>
      <c r="L595" s="208"/>
      <c r="M595" s="208"/>
      <c r="N595" s="208"/>
      <c r="O595" s="208"/>
      <c r="P595" s="208"/>
      <c r="Q595" s="208"/>
      <c r="R595" s="208"/>
      <c r="S595" s="208"/>
      <c r="T595" s="208"/>
      <c r="U595" s="208"/>
      <c r="V595" s="208"/>
      <c r="W595" s="208"/>
      <c r="X595" s="208"/>
      <c r="Y595" s="208"/>
      <c r="Z595" s="208"/>
      <c r="AA595" s="208"/>
      <c r="AB595" s="208"/>
      <c r="AC595" s="208"/>
      <c r="AD595" s="208"/>
      <c r="AE595" s="208"/>
      <c r="AF595" s="208"/>
      <c r="AG595" s="208"/>
      <c r="AH595" s="208"/>
      <c r="AI595" s="208"/>
      <c r="AJ595" s="208"/>
      <c r="AK595" s="208"/>
      <c r="AL595" s="208"/>
      <c r="AM595" s="208"/>
      <c r="AN595" s="208"/>
      <c r="AO595" s="208"/>
      <c r="AP595" s="208"/>
      <c r="AQ595" s="208"/>
      <c r="AR595" s="208"/>
      <c r="AS595" s="208"/>
      <c r="AT595" s="208"/>
      <c r="AU595" s="208"/>
    </row>
    <row r="596">
      <c r="A596" s="208"/>
      <c r="B596" s="208"/>
      <c r="C596" s="208"/>
      <c r="D596" s="225"/>
      <c r="E596" s="208"/>
      <c r="F596" s="208"/>
      <c r="G596" s="208"/>
      <c r="H596" s="208"/>
      <c r="I596" s="208"/>
      <c r="J596" s="208"/>
      <c r="K596" s="208"/>
      <c r="L596" s="208"/>
      <c r="M596" s="208"/>
      <c r="N596" s="208"/>
      <c r="O596" s="208"/>
      <c r="P596" s="208"/>
      <c r="Q596" s="208"/>
      <c r="R596" s="208"/>
      <c r="S596" s="208"/>
      <c r="T596" s="208"/>
      <c r="U596" s="208"/>
      <c r="V596" s="208"/>
      <c r="W596" s="208"/>
      <c r="X596" s="208"/>
      <c r="Y596" s="208"/>
      <c r="Z596" s="208"/>
      <c r="AA596" s="208"/>
      <c r="AB596" s="208"/>
      <c r="AC596" s="208"/>
      <c r="AD596" s="208"/>
      <c r="AE596" s="208"/>
      <c r="AF596" s="208"/>
      <c r="AG596" s="208"/>
      <c r="AH596" s="208"/>
      <c r="AI596" s="208"/>
      <c r="AJ596" s="208"/>
      <c r="AK596" s="208"/>
      <c r="AL596" s="208"/>
      <c r="AM596" s="208"/>
      <c r="AN596" s="208"/>
      <c r="AO596" s="208"/>
      <c r="AP596" s="208"/>
      <c r="AQ596" s="208"/>
      <c r="AR596" s="208"/>
      <c r="AS596" s="208"/>
      <c r="AT596" s="208"/>
      <c r="AU596" s="208"/>
    </row>
    <row r="597">
      <c r="A597" s="208"/>
      <c r="B597" s="208"/>
      <c r="C597" s="208"/>
      <c r="D597" s="225"/>
      <c r="E597" s="208"/>
      <c r="F597" s="208"/>
      <c r="G597" s="208"/>
      <c r="H597" s="208"/>
      <c r="I597" s="208"/>
      <c r="J597" s="208"/>
      <c r="K597" s="208"/>
      <c r="L597" s="208"/>
      <c r="M597" s="208"/>
      <c r="N597" s="208"/>
      <c r="O597" s="208"/>
      <c r="P597" s="208"/>
      <c r="Q597" s="208"/>
      <c r="R597" s="208"/>
      <c r="S597" s="208"/>
      <c r="T597" s="208"/>
      <c r="U597" s="208"/>
      <c r="V597" s="208"/>
      <c r="W597" s="208"/>
      <c r="X597" s="208"/>
      <c r="Y597" s="208"/>
      <c r="Z597" s="208"/>
      <c r="AA597" s="208"/>
      <c r="AB597" s="208"/>
      <c r="AC597" s="208"/>
      <c r="AD597" s="208"/>
      <c r="AE597" s="208"/>
      <c r="AF597" s="208"/>
      <c r="AG597" s="208"/>
      <c r="AH597" s="208"/>
      <c r="AI597" s="208"/>
      <c r="AJ597" s="208"/>
      <c r="AK597" s="208"/>
      <c r="AL597" s="208"/>
      <c r="AM597" s="208"/>
      <c r="AN597" s="208"/>
      <c r="AO597" s="208"/>
      <c r="AP597" s="208"/>
      <c r="AQ597" s="208"/>
      <c r="AR597" s="208"/>
      <c r="AS597" s="208"/>
      <c r="AT597" s="208"/>
      <c r="AU597" s="208"/>
    </row>
    <row r="598">
      <c r="A598" s="208"/>
      <c r="B598" s="208"/>
      <c r="C598" s="208"/>
      <c r="D598" s="225"/>
      <c r="E598" s="208"/>
      <c r="F598" s="208"/>
      <c r="G598" s="208"/>
      <c r="H598" s="208"/>
      <c r="I598" s="208"/>
      <c r="J598" s="208"/>
      <c r="K598" s="208"/>
      <c r="L598" s="208"/>
      <c r="M598" s="208"/>
      <c r="N598" s="208"/>
      <c r="O598" s="208"/>
      <c r="P598" s="208"/>
      <c r="Q598" s="208"/>
      <c r="R598" s="208"/>
      <c r="S598" s="208"/>
      <c r="T598" s="208"/>
      <c r="U598" s="208"/>
      <c r="V598" s="208"/>
      <c r="W598" s="208"/>
      <c r="X598" s="208"/>
      <c r="Y598" s="208"/>
      <c r="Z598" s="208"/>
      <c r="AA598" s="208"/>
      <c r="AB598" s="208"/>
      <c r="AC598" s="208"/>
      <c r="AD598" s="208"/>
      <c r="AE598" s="208"/>
      <c r="AF598" s="208"/>
      <c r="AG598" s="208"/>
      <c r="AH598" s="208"/>
      <c r="AI598" s="208"/>
      <c r="AJ598" s="208"/>
      <c r="AK598" s="208"/>
      <c r="AL598" s="208"/>
      <c r="AM598" s="208"/>
      <c r="AN598" s="208"/>
      <c r="AO598" s="208"/>
      <c r="AP598" s="208"/>
      <c r="AQ598" s="208"/>
      <c r="AR598" s="208"/>
      <c r="AS598" s="208"/>
      <c r="AT598" s="208"/>
      <c r="AU598" s="208"/>
    </row>
    <row r="599">
      <c r="A599" s="208"/>
      <c r="B599" s="208"/>
      <c r="C599" s="208"/>
      <c r="D599" s="225"/>
      <c r="E599" s="208"/>
      <c r="F599" s="208"/>
      <c r="G599" s="208"/>
      <c r="H599" s="208"/>
      <c r="I599" s="208"/>
      <c r="J599" s="208"/>
      <c r="K599" s="208"/>
      <c r="L599" s="208"/>
      <c r="M599" s="208"/>
      <c r="N599" s="208"/>
      <c r="O599" s="208"/>
      <c r="P599" s="208"/>
      <c r="Q599" s="208"/>
      <c r="R599" s="208"/>
      <c r="S599" s="208"/>
      <c r="T599" s="208"/>
      <c r="U599" s="208"/>
      <c r="V599" s="208"/>
      <c r="W599" s="208"/>
      <c r="X599" s="208"/>
      <c r="Y599" s="208"/>
      <c r="Z599" s="208"/>
      <c r="AA599" s="208"/>
      <c r="AB599" s="208"/>
      <c r="AC599" s="208"/>
      <c r="AD599" s="208"/>
      <c r="AE599" s="208"/>
      <c r="AF599" s="208"/>
      <c r="AG599" s="208"/>
      <c r="AH599" s="208"/>
      <c r="AI599" s="208"/>
      <c r="AJ599" s="208"/>
      <c r="AK599" s="208"/>
      <c r="AL599" s="208"/>
      <c r="AM599" s="208"/>
      <c r="AN599" s="208"/>
      <c r="AO599" s="208"/>
      <c r="AP599" s="208"/>
      <c r="AQ599" s="208"/>
      <c r="AR599" s="208"/>
      <c r="AS599" s="208"/>
      <c r="AT599" s="208"/>
      <c r="AU599" s="208"/>
    </row>
    <row r="600">
      <c r="A600" s="208"/>
      <c r="B600" s="208"/>
      <c r="C600" s="208"/>
      <c r="D600" s="225"/>
      <c r="E600" s="208"/>
      <c r="F600" s="208"/>
      <c r="G600" s="208"/>
      <c r="H600" s="208"/>
      <c r="I600" s="208"/>
      <c r="J600" s="208"/>
      <c r="K600" s="208"/>
      <c r="L600" s="208"/>
      <c r="M600" s="208"/>
      <c r="N600" s="208"/>
      <c r="O600" s="208"/>
      <c r="P600" s="208"/>
      <c r="Q600" s="208"/>
      <c r="R600" s="208"/>
      <c r="S600" s="208"/>
      <c r="T600" s="208"/>
      <c r="U600" s="208"/>
      <c r="V600" s="208"/>
      <c r="W600" s="208"/>
      <c r="X600" s="208"/>
      <c r="Y600" s="208"/>
      <c r="Z600" s="208"/>
      <c r="AA600" s="208"/>
      <c r="AB600" s="208"/>
      <c r="AC600" s="208"/>
      <c r="AD600" s="208"/>
      <c r="AE600" s="208"/>
      <c r="AF600" s="208"/>
      <c r="AG600" s="208"/>
      <c r="AH600" s="208"/>
      <c r="AI600" s="208"/>
      <c r="AJ600" s="208"/>
      <c r="AK600" s="208"/>
      <c r="AL600" s="208"/>
      <c r="AM600" s="208"/>
      <c r="AN600" s="208"/>
      <c r="AO600" s="208"/>
      <c r="AP600" s="208"/>
      <c r="AQ600" s="208"/>
      <c r="AR600" s="208"/>
      <c r="AS600" s="208"/>
      <c r="AT600" s="208"/>
      <c r="AU600" s="208"/>
    </row>
    <row r="601">
      <c r="A601" s="208"/>
      <c r="B601" s="208"/>
      <c r="C601" s="208"/>
      <c r="D601" s="225"/>
      <c r="E601" s="208"/>
      <c r="F601" s="208"/>
      <c r="G601" s="208"/>
      <c r="H601" s="208"/>
      <c r="I601" s="208"/>
      <c r="J601" s="208"/>
      <c r="K601" s="208"/>
      <c r="L601" s="208"/>
      <c r="M601" s="208"/>
      <c r="N601" s="208"/>
      <c r="O601" s="208"/>
      <c r="P601" s="208"/>
      <c r="Q601" s="208"/>
      <c r="R601" s="208"/>
      <c r="S601" s="208"/>
      <c r="T601" s="208"/>
      <c r="U601" s="208"/>
      <c r="V601" s="208"/>
      <c r="W601" s="208"/>
      <c r="X601" s="208"/>
      <c r="Y601" s="208"/>
      <c r="Z601" s="208"/>
      <c r="AA601" s="208"/>
      <c r="AB601" s="208"/>
      <c r="AC601" s="208"/>
      <c r="AD601" s="208"/>
      <c r="AE601" s="208"/>
      <c r="AF601" s="208"/>
      <c r="AG601" s="208"/>
      <c r="AH601" s="208"/>
      <c r="AI601" s="208"/>
      <c r="AJ601" s="208"/>
      <c r="AK601" s="208"/>
      <c r="AL601" s="208"/>
      <c r="AM601" s="208"/>
      <c r="AN601" s="208"/>
      <c r="AO601" s="208"/>
      <c r="AP601" s="208"/>
      <c r="AQ601" s="208"/>
      <c r="AR601" s="208"/>
      <c r="AS601" s="208"/>
      <c r="AT601" s="208"/>
      <c r="AU601" s="208"/>
    </row>
    <row r="602">
      <c r="A602" s="208"/>
      <c r="B602" s="208"/>
      <c r="C602" s="208"/>
      <c r="D602" s="225"/>
      <c r="E602" s="208"/>
      <c r="F602" s="208"/>
      <c r="G602" s="208"/>
      <c r="H602" s="208"/>
      <c r="I602" s="208"/>
      <c r="J602" s="208"/>
      <c r="K602" s="208"/>
      <c r="L602" s="208"/>
      <c r="M602" s="208"/>
      <c r="N602" s="208"/>
      <c r="O602" s="208"/>
      <c r="P602" s="208"/>
      <c r="Q602" s="208"/>
      <c r="R602" s="208"/>
      <c r="S602" s="208"/>
      <c r="T602" s="208"/>
      <c r="U602" s="208"/>
      <c r="V602" s="208"/>
      <c r="W602" s="208"/>
      <c r="X602" s="208"/>
      <c r="Y602" s="208"/>
      <c r="Z602" s="208"/>
      <c r="AA602" s="208"/>
      <c r="AB602" s="208"/>
      <c r="AC602" s="208"/>
      <c r="AD602" s="208"/>
      <c r="AE602" s="208"/>
      <c r="AF602" s="208"/>
      <c r="AG602" s="208"/>
      <c r="AH602" s="208"/>
      <c r="AI602" s="208"/>
      <c r="AJ602" s="208"/>
      <c r="AK602" s="208"/>
      <c r="AL602" s="208"/>
      <c r="AM602" s="208"/>
      <c r="AN602" s="208"/>
      <c r="AO602" s="208"/>
      <c r="AP602" s="208"/>
      <c r="AQ602" s="208"/>
      <c r="AR602" s="208"/>
      <c r="AS602" s="208"/>
      <c r="AT602" s="208"/>
      <c r="AU602" s="208"/>
    </row>
    <row r="603">
      <c r="A603" s="208"/>
      <c r="B603" s="208"/>
      <c r="C603" s="208"/>
      <c r="D603" s="225"/>
      <c r="E603" s="208"/>
      <c r="F603" s="208"/>
      <c r="G603" s="208"/>
      <c r="H603" s="208"/>
      <c r="I603" s="208"/>
      <c r="J603" s="208"/>
      <c r="K603" s="208"/>
      <c r="L603" s="208"/>
      <c r="M603" s="208"/>
      <c r="N603" s="208"/>
      <c r="O603" s="208"/>
      <c r="P603" s="208"/>
      <c r="Q603" s="208"/>
      <c r="R603" s="208"/>
      <c r="S603" s="208"/>
      <c r="T603" s="208"/>
      <c r="U603" s="208"/>
      <c r="V603" s="208"/>
      <c r="W603" s="208"/>
      <c r="X603" s="208"/>
      <c r="Y603" s="208"/>
      <c r="Z603" s="208"/>
      <c r="AA603" s="208"/>
      <c r="AB603" s="208"/>
      <c r="AC603" s="208"/>
      <c r="AD603" s="208"/>
      <c r="AE603" s="208"/>
      <c r="AF603" s="208"/>
      <c r="AG603" s="208"/>
      <c r="AH603" s="208"/>
      <c r="AI603" s="208"/>
      <c r="AJ603" s="208"/>
      <c r="AK603" s="208"/>
      <c r="AL603" s="208"/>
      <c r="AM603" s="208"/>
      <c r="AN603" s="208"/>
      <c r="AO603" s="208"/>
      <c r="AP603" s="208"/>
      <c r="AQ603" s="208"/>
      <c r="AR603" s="208"/>
      <c r="AS603" s="208"/>
      <c r="AT603" s="208"/>
      <c r="AU603" s="208"/>
    </row>
    <row r="604">
      <c r="A604" s="208"/>
      <c r="B604" s="208"/>
      <c r="C604" s="208"/>
      <c r="D604" s="225"/>
      <c r="E604" s="208"/>
      <c r="F604" s="208"/>
      <c r="G604" s="208"/>
      <c r="H604" s="208"/>
      <c r="I604" s="208"/>
      <c r="J604" s="208"/>
      <c r="K604" s="208"/>
      <c r="L604" s="208"/>
      <c r="M604" s="208"/>
      <c r="N604" s="208"/>
      <c r="O604" s="208"/>
      <c r="P604" s="208"/>
      <c r="Q604" s="208"/>
      <c r="R604" s="208"/>
      <c r="S604" s="208"/>
      <c r="T604" s="208"/>
      <c r="U604" s="208"/>
      <c r="V604" s="208"/>
      <c r="W604" s="208"/>
      <c r="X604" s="208"/>
      <c r="Y604" s="208"/>
      <c r="Z604" s="208"/>
      <c r="AA604" s="208"/>
      <c r="AB604" s="208"/>
      <c r="AC604" s="208"/>
      <c r="AD604" s="208"/>
      <c r="AE604" s="208"/>
      <c r="AF604" s="208"/>
      <c r="AG604" s="208"/>
      <c r="AH604" s="208"/>
      <c r="AI604" s="208"/>
      <c r="AJ604" s="208"/>
      <c r="AK604" s="208"/>
      <c r="AL604" s="208"/>
      <c r="AM604" s="208"/>
      <c r="AN604" s="208"/>
      <c r="AO604" s="208"/>
      <c r="AP604" s="208"/>
      <c r="AQ604" s="208"/>
      <c r="AR604" s="208"/>
      <c r="AS604" s="208"/>
      <c r="AT604" s="208"/>
      <c r="AU604" s="208"/>
    </row>
    <row r="605">
      <c r="A605" s="208"/>
      <c r="B605" s="208"/>
      <c r="C605" s="208"/>
      <c r="D605" s="225"/>
      <c r="E605" s="208"/>
      <c r="F605" s="208"/>
      <c r="G605" s="208"/>
      <c r="H605" s="208"/>
      <c r="I605" s="208"/>
      <c r="J605" s="208"/>
      <c r="K605" s="208"/>
      <c r="L605" s="208"/>
      <c r="M605" s="208"/>
      <c r="N605" s="208"/>
      <c r="O605" s="208"/>
      <c r="P605" s="208"/>
      <c r="Q605" s="208"/>
      <c r="R605" s="208"/>
      <c r="S605" s="208"/>
      <c r="T605" s="208"/>
      <c r="U605" s="208"/>
      <c r="V605" s="208"/>
      <c r="W605" s="208"/>
      <c r="X605" s="208"/>
      <c r="Y605" s="208"/>
      <c r="Z605" s="208"/>
      <c r="AA605" s="208"/>
      <c r="AB605" s="208"/>
      <c r="AC605" s="208"/>
      <c r="AD605" s="208"/>
      <c r="AE605" s="208"/>
      <c r="AF605" s="208"/>
      <c r="AG605" s="208"/>
      <c r="AH605" s="208"/>
      <c r="AI605" s="208"/>
      <c r="AJ605" s="208"/>
      <c r="AK605" s="208"/>
      <c r="AL605" s="208"/>
      <c r="AM605" s="208"/>
      <c r="AN605" s="208"/>
      <c r="AO605" s="208"/>
      <c r="AP605" s="208"/>
      <c r="AQ605" s="208"/>
      <c r="AR605" s="208"/>
      <c r="AS605" s="208"/>
      <c r="AT605" s="208"/>
      <c r="AU605" s="208"/>
    </row>
    <row r="606">
      <c r="A606" s="208"/>
      <c r="B606" s="208"/>
      <c r="C606" s="208"/>
      <c r="D606" s="225"/>
      <c r="E606" s="208"/>
      <c r="F606" s="208"/>
      <c r="G606" s="208"/>
      <c r="H606" s="208"/>
      <c r="I606" s="208"/>
      <c r="J606" s="208"/>
      <c r="K606" s="208"/>
      <c r="L606" s="208"/>
      <c r="M606" s="208"/>
      <c r="N606" s="208"/>
      <c r="O606" s="208"/>
      <c r="P606" s="208"/>
      <c r="Q606" s="208"/>
      <c r="R606" s="208"/>
      <c r="S606" s="208"/>
      <c r="T606" s="208"/>
      <c r="U606" s="208"/>
      <c r="V606" s="208"/>
      <c r="W606" s="208"/>
      <c r="X606" s="208"/>
      <c r="Y606" s="208"/>
      <c r="Z606" s="208"/>
      <c r="AA606" s="208"/>
      <c r="AB606" s="208"/>
      <c r="AC606" s="208"/>
      <c r="AD606" s="208"/>
      <c r="AE606" s="208"/>
      <c r="AF606" s="208"/>
      <c r="AG606" s="208"/>
      <c r="AH606" s="208"/>
      <c r="AI606" s="208"/>
      <c r="AJ606" s="208"/>
      <c r="AK606" s="208"/>
      <c r="AL606" s="208"/>
      <c r="AM606" s="208"/>
      <c r="AN606" s="208"/>
      <c r="AO606" s="208"/>
      <c r="AP606" s="208"/>
      <c r="AQ606" s="208"/>
      <c r="AR606" s="208"/>
      <c r="AS606" s="208"/>
      <c r="AT606" s="208"/>
      <c r="AU606" s="208"/>
    </row>
    <row r="607">
      <c r="A607" s="208"/>
      <c r="B607" s="208"/>
      <c r="C607" s="208"/>
      <c r="D607" s="225"/>
      <c r="E607" s="208"/>
      <c r="F607" s="208"/>
      <c r="G607" s="208"/>
      <c r="H607" s="208"/>
      <c r="I607" s="208"/>
      <c r="J607" s="208"/>
      <c r="K607" s="208"/>
      <c r="L607" s="208"/>
      <c r="M607" s="208"/>
      <c r="N607" s="208"/>
      <c r="O607" s="208"/>
      <c r="P607" s="208"/>
      <c r="Q607" s="208"/>
      <c r="R607" s="208"/>
      <c r="S607" s="208"/>
      <c r="T607" s="208"/>
      <c r="U607" s="208"/>
      <c r="V607" s="208"/>
      <c r="W607" s="208"/>
      <c r="X607" s="208"/>
      <c r="Y607" s="208"/>
      <c r="Z607" s="208"/>
      <c r="AA607" s="208"/>
      <c r="AB607" s="208"/>
      <c r="AC607" s="208"/>
      <c r="AD607" s="208"/>
      <c r="AE607" s="208"/>
      <c r="AF607" s="208"/>
      <c r="AG607" s="208"/>
      <c r="AH607" s="208"/>
      <c r="AI607" s="208"/>
      <c r="AJ607" s="208"/>
      <c r="AK607" s="208"/>
      <c r="AL607" s="208"/>
      <c r="AM607" s="208"/>
      <c r="AN607" s="208"/>
      <c r="AO607" s="208"/>
      <c r="AP607" s="208"/>
      <c r="AQ607" s="208"/>
      <c r="AR607" s="208"/>
      <c r="AS607" s="208"/>
      <c r="AT607" s="208"/>
      <c r="AU607" s="208"/>
    </row>
    <row r="608">
      <c r="A608" s="208"/>
      <c r="B608" s="208"/>
      <c r="C608" s="208"/>
      <c r="D608" s="225"/>
      <c r="E608" s="208"/>
      <c r="F608" s="208"/>
      <c r="G608" s="208"/>
      <c r="H608" s="208"/>
      <c r="I608" s="208"/>
      <c r="J608" s="208"/>
      <c r="K608" s="208"/>
      <c r="L608" s="208"/>
      <c r="M608" s="208"/>
      <c r="N608" s="208"/>
      <c r="O608" s="208"/>
      <c r="P608" s="208"/>
      <c r="Q608" s="208"/>
      <c r="R608" s="208"/>
      <c r="S608" s="208"/>
      <c r="T608" s="208"/>
      <c r="U608" s="208"/>
      <c r="V608" s="208"/>
      <c r="W608" s="208"/>
      <c r="X608" s="208"/>
      <c r="Y608" s="208"/>
      <c r="Z608" s="208"/>
      <c r="AA608" s="208"/>
      <c r="AB608" s="208"/>
      <c r="AC608" s="208"/>
      <c r="AD608" s="208"/>
      <c r="AE608" s="208"/>
      <c r="AF608" s="208"/>
      <c r="AG608" s="208"/>
      <c r="AH608" s="208"/>
      <c r="AI608" s="208"/>
      <c r="AJ608" s="208"/>
      <c r="AK608" s="208"/>
      <c r="AL608" s="208"/>
      <c r="AM608" s="208"/>
      <c r="AN608" s="208"/>
      <c r="AO608" s="208"/>
      <c r="AP608" s="208"/>
      <c r="AQ608" s="208"/>
      <c r="AR608" s="208"/>
      <c r="AS608" s="208"/>
      <c r="AT608" s="208"/>
      <c r="AU608" s="208"/>
    </row>
    <row r="609">
      <c r="A609" s="208"/>
      <c r="B609" s="208"/>
      <c r="C609" s="208"/>
      <c r="D609" s="225"/>
      <c r="E609" s="208"/>
      <c r="F609" s="208"/>
      <c r="G609" s="208"/>
      <c r="H609" s="208"/>
      <c r="I609" s="208"/>
      <c r="J609" s="208"/>
      <c r="K609" s="208"/>
      <c r="L609" s="208"/>
      <c r="M609" s="208"/>
      <c r="N609" s="208"/>
      <c r="O609" s="208"/>
      <c r="P609" s="208"/>
      <c r="Q609" s="208"/>
      <c r="R609" s="208"/>
      <c r="S609" s="208"/>
      <c r="T609" s="208"/>
      <c r="U609" s="208"/>
      <c r="V609" s="208"/>
      <c r="W609" s="208"/>
      <c r="X609" s="208"/>
      <c r="Y609" s="208"/>
      <c r="Z609" s="208"/>
      <c r="AA609" s="208"/>
      <c r="AB609" s="208"/>
      <c r="AC609" s="208"/>
      <c r="AD609" s="208"/>
      <c r="AE609" s="208"/>
      <c r="AF609" s="208"/>
      <c r="AG609" s="208"/>
      <c r="AH609" s="208"/>
      <c r="AI609" s="208"/>
      <c r="AJ609" s="208"/>
      <c r="AK609" s="208"/>
      <c r="AL609" s="208"/>
      <c r="AM609" s="208"/>
      <c r="AN609" s="208"/>
      <c r="AO609" s="208"/>
      <c r="AP609" s="208"/>
      <c r="AQ609" s="208"/>
      <c r="AR609" s="208"/>
      <c r="AS609" s="208"/>
      <c r="AT609" s="208"/>
      <c r="AU609" s="208"/>
    </row>
    <row r="610">
      <c r="A610" s="208"/>
      <c r="B610" s="208"/>
      <c r="C610" s="208"/>
      <c r="D610" s="225"/>
      <c r="E610" s="208"/>
      <c r="F610" s="208"/>
      <c r="G610" s="208"/>
      <c r="H610" s="208"/>
      <c r="I610" s="208"/>
      <c r="J610" s="208"/>
      <c r="K610" s="208"/>
      <c r="L610" s="208"/>
      <c r="M610" s="208"/>
      <c r="N610" s="208"/>
      <c r="O610" s="208"/>
      <c r="P610" s="208"/>
      <c r="Q610" s="208"/>
      <c r="R610" s="208"/>
      <c r="S610" s="208"/>
      <c r="T610" s="208"/>
      <c r="U610" s="208"/>
      <c r="V610" s="208"/>
      <c r="W610" s="208"/>
      <c r="X610" s="208"/>
      <c r="Y610" s="208"/>
      <c r="Z610" s="208"/>
      <c r="AA610" s="208"/>
      <c r="AB610" s="208"/>
      <c r="AC610" s="208"/>
      <c r="AD610" s="208"/>
      <c r="AE610" s="208"/>
      <c r="AF610" s="208"/>
      <c r="AG610" s="208"/>
      <c r="AH610" s="208"/>
      <c r="AI610" s="208"/>
      <c r="AJ610" s="208"/>
      <c r="AK610" s="208"/>
      <c r="AL610" s="208"/>
      <c r="AM610" s="208"/>
      <c r="AN610" s="208"/>
      <c r="AO610" s="208"/>
      <c r="AP610" s="208"/>
      <c r="AQ610" s="208"/>
      <c r="AR610" s="208"/>
      <c r="AS610" s="208"/>
      <c r="AT610" s="208"/>
      <c r="AU610" s="208"/>
    </row>
    <row r="611">
      <c r="A611" s="208"/>
      <c r="B611" s="208"/>
      <c r="C611" s="208"/>
      <c r="D611" s="225"/>
      <c r="E611" s="208"/>
      <c r="F611" s="208"/>
      <c r="G611" s="208"/>
      <c r="H611" s="208"/>
      <c r="I611" s="208"/>
      <c r="J611" s="208"/>
      <c r="K611" s="208"/>
      <c r="L611" s="208"/>
      <c r="M611" s="208"/>
      <c r="N611" s="208"/>
      <c r="O611" s="208"/>
      <c r="P611" s="208"/>
      <c r="Q611" s="208"/>
      <c r="R611" s="208"/>
      <c r="S611" s="208"/>
      <c r="T611" s="208"/>
      <c r="U611" s="208"/>
      <c r="V611" s="208"/>
      <c r="W611" s="208"/>
      <c r="X611" s="208"/>
      <c r="Y611" s="208"/>
      <c r="Z611" s="208"/>
      <c r="AA611" s="208"/>
      <c r="AB611" s="208"/>
      <c r="AC611" s="208"/>
      <c r="AD611" s="208"/>
      <c r="AE611" s="208"/>
      <c r="AF611" s="208"/>
      <c r="AG611" s="208"/>
      <c r="AH611" s="208"/>
      <c r="AI611" s="208"/>
      <c r="AJ611" s="208"/>
      <c r="AK611" s="208"/>
      <c r="AL611" s="208"/>
      <c r="AM611" s="208"/>
      <c r="AN611" s="208"/>
      <c r="AO611" s="208"/>
      <c r="AP611" s="208"/>
      <c r="AQ611" s="208"/>
      <c r="AR611" s="208"/>
      <c r="AS611" s="208"/>
      <c r="AT611" s="208"/>
      <c r="AU611" s="208"/>
    </row>
    <row r="612">
      <c r="A612" s="208"/>
      <c r="B612" s="208"/>
      <c r="C612" s="208"/>
      <c r="D612" s="225"/>
      <c r="E612" s="208"/>
      <c r="F612" s="208"/>
      <c r="G612" s="208"/>
      <c r="H612" s="208"/>
      <c r="I612" s="208"/>
      <c r="J612" s="208"/>
      <c r="K612" s="208"/>
      <c r="L612" s="208"/>
      <c r="M612" s="208"/>
      <c r="N612" s="208"/>
      <c r="O612" s="208"/>
      <c r="P612" s="208"/>
      <c r="Q612" s="208"/>
      <c r="R612" s="208"/>
      <c r="S612" s="208"/>
      <c r="T612" s="208"/>
      <c r="U612" s="208"/>
      <c r="V612" s="208"/>
      <c r="W612" s="208"/>
      <c r="X612" s="208"/>
      <c r="Y612" s="208"/>
      <c r="Z612" s="208"/>
      <c r="AA612" s="208"/>
      <c r="AB612" s="208"/>
      <c r="AC612" s="208"/>
      <c r="AD612" s="208"/>
      <c r="AE612" s="208"/>
      <c r="AF612" s="208"/>
      <c r="AG612" s="208"/>
      <c r="AH612" s="208"/>
      <c r="AI612" s="208"/>
      <c r="AJ612" s="208"/>
      <c r="AK612" s="208"/>
      <c r="AL612" s="208"/>
      <c r="AM612" s="208"/>
      <c r="AN612" s="208"/>
      <c r="AO612" s="208"/>
      <c r="AP612" s="208"/>
      <c r="AQ612" s="208"/>
      <c r="AR612" s="208"/>
      <c r="AS612" s="208"/>
      <c r="AT612" s="208"/>
      <c r="AU612" s="208"/>
    </row>
    <row r="613">
      <c r="A613" s="208"/>
      <c r="B613" s="208"/>
      <c r="C613" s="208"/>
      <c r="D613" s="225"/>
      <c r="E613" s="208"/>
      <c r="F613" s="208"/>
      <c r="G613" s="208"/>
      <c r="H613" s="208"/>
      <c r="I613" s="208"/>
      <c r="J613" s="208"/>
      <c r="K613" s="208"/>
      <c r="L613" s="208"/>
      <c r="M613" s="208"/>
      <c r="N613" s="208"/>
      <c r="O613" s="208"/>
      <c r="P613" s="208"/>
      <c r="Q613" s="208"/>
      <c r="R613" s="208"/>
      <c r="S613" s="208"/>
      <c r="T613" s="208"/>
      <c r="U613" s="208"/>
      <c r="V613" s="208"/>
      <c r="W613" s="208"/>
      <c r="X613" s="208"/>
      <c r="Y613" s="208"/>
      <c r="Z613" s="208"/>
      <c r="AA613" s="208"/>
      <c r="AB613" s="208"/>
      <c r="AC613" s="208"/>
      <c r="AD613" s="208"/>
      <c r="AE613" s="208"/>
      <c r="AF613" s="208"/>
      <c r="AG613" s="208"/>
      <c r="AH613" s="208"/>
      <c r="AI613" s="208"/>
      <c r="AJ613" s="208"/>
      <c r="AK613" s="208"/>
      <c r="AL613" s="208"/>
      <c r="AM613" s="208"/>
      <c r="AN613" s="208"/>
      <c r="AO613" s="208"/>
      <c r="AP613" s="208"/>
      <c r="AQ613" s="208"/>
      <c r="AR613" s="208"/>
      <c r="AS613" s="208"/>
      <c r="AT613" s="208"/>
      <c r="AU613" s="208"/>
    </row>
    <row r="614">
      <c r="A614" s="208"/>
      <c r="B614" s="208"/>
      <c r="C614" s="208"/>
      <c r="D614" s="225"/>
      <c r="E614" s="208"/>
      <c r="F614" s="208"/>
      <c r="G614" s="208"/>
      <c r="H614" s="208"/>
      <c r="I614" s="208"/>
      <c r="J614" s="208"/>
      <c r="K614" s="208"/>
      <c r="L614" s="208"/>
      <c r="M614" s="208"/>
      <c r="N614" s="208"/>
      <c r="O614" s="208"/>
      <c r="P614" s="208"/>
      <c r="Q614" s="208"/>
      <c r="R614" s="208"/>
      <c r="S614" s="208"/>
      <c r="T614" s="208"/>
      <c r="U614" s="208"/>
      <c r="V614" s="208"/>
      <c r="W614" s="208"/>
      <c r="X614" s="208"/>
      <c r="Y614" s="208"/>
      <c r="Z614" s="208"/>
      <c r="AA614" s="208"/>
      <c r="AB614" s="208"/>
      <c r="AC614" s="208"/>
      <c r="AD614" s="208"/>
      <c r="AE614" s="208"/>
      <c r="AF614" s="208"/>
      <c r="AG614" s="208"/>
      <c r="AH614" s="208"/>
      <c r="AI614" s="208"/>
      <c r="AJ614" s="208"/>
      <c r="AK614" s="208"/>
      <c r="AL614" s="208"/>
      <c r="AM614" s="208"/>
      <c r="AN614" s="208"/>
      <c r="AO614" s="208"/>
      <c r="AP614" s="208"/>
      <c r="AQ614" s="208"/>
      <c r="AR614" s="208"/>
      <c r="AS614" s="208"/>
      <c r="AT614" s="208"/>
      <c r="AU614" s="208"/>
    </row>
    <row r="615">
      <c r="A615" s="208"/>
      <c r="B615" s="208"/>
      <c r="C615" s="208"/>
      <c r="D615" s="225"/>
      <c r="E615" s="208"/>
      <c r="F615" s="208"/>
      <c r="G615" s="208"/>
      <c r="H615" s="208"/>
      <c r="I615" s="208"/>
      <c r="J615" s="208"/>
      <c r="K615" s="208"/>
      <c r="L615" s="208"/>
      <c r="M615" s="208"/>
      <c r="N615" s="208"/>
      <c r="O615" s="208"/>
      <c r="P615" s="208"/>
      <c r="Q615" s="208"/>
      <c r="R615" s="208"/>
      <c r="S615" s="208"/>
      <c r="T615" s="208"/>
      <c r="U615" s="208"/>
      <c r="V615" s="208"/>
      <c r="W615" s="208"/>
      <c r="X615" s="208"/>
      <c r="Y615" s="208"/>
      <c r="Z615" s="208"/>
      <c r="AA615" s="208"/>
      <c r="AB615" s="208"/>
      <c r="AC615" s="208"/>
      <c r="AD615" s="208"/>
      <c r="AE615" s="208"/>
      <c r="AF615" s="208"/>
      <c r="AG615" s="208"/>
      <c r="AH615" s="208"/>
      <c r="AI615" s="208"/>
      <c r="AJ615" s="208"/>
      <c r="AK615" s="208"/>
      <c r="AL615" s="208"/>
      <c r="AM615" s="208"/>
      <c r="AN615" s="208"/>
      <c r="AO615" s="208"/>
      <c r="AP615" s="208"/>
      <c r="AQ615" s="208"/>
      <c r="AR615" s="208"/>
      <c r="AS615" s="208"/>
      <c r="AT615" s="208"/>
      <c r="AU615" s="208"/>
    </row>
    <row r="616">
      <c r="A616" s="208"/>
      <c r="B616" s="208"/>
      <c r="C616" s="208"/>
      <c r="D616" s="225"/>
      <c r="E616" s="208"/>
      <c r="F616" s="208"/>
      <c r="G616" s="208"/>
      <c r="H616" s="208"/>
      <c r="I616" s="208"/>
      <c r="J616" s="208"/>
      <c r="K616" s="208"/>
      <c r="L616" s="208"/>
      <c r="M616" s="208"/>
      <c r="N616" s="208"/>
      <c r="O616" s="208"/>
      <c r="P616" s="208"/>
      <c r="Q616" s="208"/>
      <c r="R616" s="208"/>
      <c r="S616" s="208"/>
      <c r="T616" s="208"/>
      <c r="U616" s="208"/>
      <c r="V616" s="208"/>
      <c r="W616" s="208"/>
      <c r="X616" s="208"/>
      <c r="Y616" s="208"/>
      <c r="Z616" s="208"/>
      <c r="AA616" s="208"/>
      <c r="AB616" s="208"/>
      <c r="AC616" s="208"/>
      <c r="AD616" s="208"/>
      <c r="AE616" s="208"/>
      <c r="AF616" s="208"/>
      <c r="AG616" s="208"/>
      <c r="AH616" s="208"/>
      <c r="AI616" s="208"/>
      <c r="AJ616" s="208"/>
      <c r="AK616" s="208"/>
      <c r="AL616" s="208"/>
      <c r="AM616" s="208"/>
      <c r="AN616" s="208"/>
      <c r="AO616" s="208"/>
      <c r="AP616" s="208"/>
      <c r="AQ616" s="208"/>
      <c r="AR616" s="208"/>
      <c r="AS616" s="208"/>
      <c r="AT616" s="208"/>
      <c r="AU616" s="208"/>
    </row>
    <row r="617">
      <c r="A617" s="208"/>
      <c r="B617" s="208"/>
      <c r="C617" s="208"/>
      <c r="D617" s="225"/>
      <c r="E617" s="208"/>
      <c r="F617" s="208"/>
      <c r="G617" s="208"/>
      <c r="H617" s="208"/>
      <c r="I617" s="208"/>
      <c r="J617" s="208"/>
      <c r="K617" s="208"/>
      <c r="L617" s="208"/>
      <c r="M617" s="208"/>
      <c r="N617" s="208"/>
      <c r="O617" s="208"/>
      <c r="P617" s="208"/>
      <c r="Q617" s="208"/>
      <c r="R617" s="208"/>
      <c r="S617" s="208"/>
      <c r="T617" s="208"/>
      <c r="U617" s="208"/>
      <c r="V617" s="208"/>
      <c r="W617" s="208"/>
      <c r="X617" s="208"/>
      <c r="Y617" s="208"/>
      <c r="Z617" s="208"/>
      <c r="AA617" s="208"/>
      <c r="AB617" s="208"/>
      <c r="AC617" s="208"/>
      <c r="AD617" s="208"/>
      <c r="AE617" s="208"/>
      <c r="AF617" s="208"/>
      <c r="AG617" s="208"/>
      <c r="AH617" s="208"/>
      <c r="AI617" s="208"/>
      <c r="AJ617" s="208"/>
      <c r="AK617" s="208"/>
      <c r="AL617" s="208"/>
      <c r="AM617" s="208"/>
      <c r="AN617" s="208"/>
      <c r="AO617" s="208"/>
      <c r="AP617" s="208"/>
      <c r="AQ617" s="208"/>
      <c r="AR617" s="208"/>
      <c r="AS617" s="208"/>
      <c r="AT617" s="208"/>
      <c r="AU617" s="208"/>
    </row>
    <row r="618">
      <c r="A618" s="208"/>
      <c r="B618" s="208"/>
      <c r="C618" s="208"/>
      <c r="D618" s="225"/>
      <c r="E618" s="208"/>
      <c r="F618" s="208"/>
      <c r="G618" s="208"/>
      <c r="H618" s="208"/>
      <c r="I618" s="208"/>
      <c r="J618" s="208"/>
      <c r="K618" s="208"/>
      <c r="L618" s="208"/>
      <c r="M618" s="208"/>
      <c r="N618" s="208"/>
      <c r="O618" s="208"/>
      <c r="P618" s="208"/>
      <c r="Q618" s="208"/>
      <c r="R618" s="208"/>
      <c r="S618" s="208"/>
      <c r="T618" s="208"/>
      <c r="U618" s="208"/>
      <c r="V618" s="208"/>
      <c r="W618" s="208"/>
      <c r="X618" s="208"/>
      <c r="Y618" s="208"/>
      <c r="Z618" s="208"/>
      <c r="AA618" s="208"/>
      <c r="AB618" s="208"/>
      <c r="AC618" s="208"/>
      <c r="AD618" s="208"/>
      <c r="AE618" s="208"/>
      <c r="AF618" s="208"/>
      <c r="AG618" s="208"/>
      <c r="AH618" s="208"/>
      <c r="AI618" s="208"/>
      <c r="AJ618" s="208"/>
      <c r="AK618" s="208"/>
      <c r="AL618" s="208"/>
      <c r="AM618" s="208"/>
      <c r="AN618" s="208"/>
      <c r="AO618" s="208"/>
      <c r="AP618" s="208"/>
      <c r="AQ618" s="208"/>
      <c r="AR618" s="208"/>
      <c r="AS618" s="208"/>
      <c r="AT618" s="208"/>
      <c r="AU618" s="208"/>
    </row>
    <row r="619">
      <c r="A619" s="208"/>
      <c r="B619" s="208"/>
      <c r="C619" s="208"/>
      <c r="D619" s="225"/>
      <c r="E619" s="208"/>
      <c r="F619" s="208"/>
      <c r="G619" s="208"/>
      <c r="H619" s="208"/>
      <c r="I619" s="208"/>
      <c r="J619" s="208"/>
      <c r="K619" s="208"/>
      <c r="L619" s="208"/>
      <c r="M619" s="208"/>
      <c r="N619" s="208"/>
      <c r="O619" s="208"/>
      <c r="P619" s="208"/>
      <c r="Q619" s="208"/>
      <c r="R619" s="208"/>
      <c r="S619" s="208"/>
      <c r="T619" s="208"/>
      <c r="U619" s="208"/>
      <c r="V619" s="208"/>
      <c r="W619" s="208"/>
      <c r="X619" s="208"/>
      <c r="Y619" s="208"/>
      <c r="Z619" s="208"/>
      <c r="AA619" s="208"/>
      <c r="AB619" s="208"/>
      <c r="AC619" s="208"/>
      <c r="AD619" s="208"/>
      <c r="AE619" s="208"/>
      <c r="AF619" s="208"/>
      <c r="AG619" s="208"/>
      <c r="AH619" s="208"/>
      <c r="AI619" s="208"/>
      <c r="AJ619" s="208"/>
      <c r="AK619" s="208"/>
      <c r="AL619" s="208"/>
      <c r="AM619" s="208"/>
      <c r="AN619" s="208"/>
      <c r="AO619" s="208"/>
      <c r="AP619" s="208"/>
      <c r="AQ619" s="208"/>
      <c r="AR619" s="208"/>
      <c r="AS619" s="208"/>
      <c r="AT619" s="208"/>
      <c r="AU619" s="208"/>
    </row>
    <row r="620">
      <c r="A620" s="208"/>
      <c r="B620" s="208"/>
      <c r="C620" s="208"/>
      <c r="D620" s="225"/>
      <c r="E620" s="208"/>
      <c r="F620" s="208"/>
      <c r="G620" s="208"/>
      <c r="H620" s="208"/>
      <c r="I620" s="208"/>
      <c r="J620" s="208"/>
      <c r="K620" s="208"/>
      <c r="L620" s="208"/>
      <c r="M620" s="208"/>
      <c r="N620" s="208"/>
      <c r="O620" s="208"/>
      <c r="P620" s="208"/>
      <c r="Q620" s="208"/>
      <c r="R620" s="208"/>
      <c r="S620" s="208"/>
      <c r="T620" s="208"/>
      <c r="U620" s="208"/>
      <c r="V620" s="208"/>
      <c r="W620" s="208"/>
      <c r="X620" s="208"/>
      <c r="Y620" s="208"/>
      <c r="Z620" s="208"/>
      <c r="AA620" s="208"/>
      <c r="AB620" s="208"/>
      <c r="AC620" s="208"/>
      <c r="AD620" s="208"/>
      <c r="AE620" s="208"/>
      <c r="AF620" s="208"/>
      <c r="AG620" s="208"/>
      <c r="AH620" s="208"/>
      <c r="AI620" s="208"/>
      <c r="AJ620" s="208"/>
      <c r="AK620" s="208"/>
      <c r="AL620" s="208"/>
      <c r="AM620" s="208"/>
      <c r="AN620" s="208"/>
      <c r="AO620" s="208"/>
      <c r="AP620" s="208"/>
      <c r="AQ620" s="208"/>
      <c r="AR620" s="208"/>
      <c r="AS620" s="208"/>
      <c r="AT620" s="208"/>
      <c r="AU620" s="208"/>
    </row>
    <row r="621">
      <c r="A621" s="208"/>
      <c r="B621" s="208"/>
      <c r="C621" s="208"/>
      <c r="D621" s="225"/>
      <c r="E621" s="208"/>
      <c r="F621" s="208"/>
      <c r="G621" s="208"/>
      <c r="H621" s="208"/>
      <c r="I621" s="208"/>
      <c r="J621" s="208"/>
      <c r="K621" s="208"/>
      <c r="L621" s="208"/>
      <c r="M621" s="208"/>
      <c r="N621" s="208"/>
      <c r="O621" s="208"/>
      <c r="P621" s="208"/>
      <c r="Q621" s="208"/>
      <c r="R621" s="208"/>
      <c r="S621" s="208"/>
      <c r="T621" s="208"/>
      <c r="U621" s="208"/>
      <c r="V621" s="208"/>
      <c r="W621" s="208"/>
      <c r="X621" s="208"/>
      <c r="Y621" s="208"/>
      <c r="Z621" s="208"/>
      <c r="AA621" s="208"/>
      <c r="AB621" s="208"/>
      <c r="AC621" s="208"/>
      <c r="AD621" s="208"/>
      <c r="AE621" s="208"/>
      <c r="AF621" s="208"/>
      <c r="AG621" s="208"/>
      <c r="AH621" s="208"/>
      <c r="AI621" s="208"/>
      <c r="AJ621" s="208"/>
      <c r="AK621" s="208"/>
      <c r="AL621" s="208"/>
      <c r="AM621" s="208"/>
      <c r="AN621" s="208"/>
      <c r="AO621" s="208"/>
      <c r="AP621" s="208"/>
      <c r="AQ621" s="208"/>
      <c r="AR621" s="208"/>
      <c r="AS621" s="208"/>
      <c r="AT621" s="208"/>
      <c r="AU621" s="208"/>
    </row>
    <row r="622">
      <c r="A622" s="208"/>
      <c r="B622" s="208"/>
      <c r="C622" s="208"/>
      <c r="D622" s="225"/>
      <c r="E622" s="208"/>
      <c r="F622" s="208"/>
      <c r="G622" s="208"/>
      <c r="H622" s="208"/>
      <c r="I622" s="208"/>
      <c r="J622" s="208"/>
      <c r="K622" s="208"/>
      <c r="L622" s="208"/>
      <c r="M622" s="208"/>
      <c r="N622" s="208"/>
      <c r="O622" s="208"/>
      <c r="P622" s="208"/>
      <c r="Q622" s="208"/>
      <c r="R622" s="208"/>
      <c r="S622" s="208"/>
      <c r="T622" s="208"/>
      <c r="U622" s="208"/>
      <c r="V622" s="208"/>
      <c r="W622" s="208"/>
      <c r="X622" s="208"/>
      <c r="Y622" s="208"/>
      <c r="Z622" s="208"/>
      <c r="AA622" s="208"/>
      <c r="AB622" s="208"/>
      <c r="AC622" s="208"/>
      <c r="AD622" s="208"/>
      <c r="AE622" s="208"/>
      <c r="AF622" s="208"/>
      <c r="AG622" s="208"/>
      <c r="AH622" s="208"/>
      <c r="AI622" s="208"/>
      <c r="AJ622" s="208"/>
      <c r="AK622" s="208"/>
      <c r="AL622" s="208"/>
      <c r="AM622" s="208"/>
      <c r="AN622" s="208"/>
      <c r="AO622" s="208"/>
      <c r="AP622" s="208"/>
      <c r="AQ622" s="208"/>
      <c r="AR622" s="208"/>
      <c r="AS622" s="208"/>
      <c r="AT622" s="208"/>
      <c r="AU622" s="208"/>
    </row>
    <row r="623">
      <c r="A623" s="208"/>
      <c r="B623" s="208"/>
      <c r="C623" s="208"/>
      <c r="D623" s="225"/>
      <c r="E623" s="208"/>
      <c r="F623" s="208"/>
      <c r="G623" s="208"/>
      <c r="H623" s="208"/>
      <c r="I623" s="208"/>
      <c r="J623" s="208"/>
      <c r="K623" s="208"/>
      <c r="L623" s="208"/>
      <c r="M623" s="208"/>
      <c r="N623" s="208"/>
      <c r="O623" s="208"/>
      <c r="P623" s="208"/>
      <c r="Q623" s="208"/>
      <c r="R623" s="208"/>
      <c r="S623" s="208"/>
      <c r="T623" s="208"/>
      <c r="U623" s="208"/>
      <c r="V623" s="208"/>
      <c r="W623" s="208"/>
      <c r="X623" s="208"/>
      <c r="Y623" s="208"/>
      <c r="Z623" s="208"/>
      <c r="AA623" s="208"/>
      <c r="AB623" s="208"/>
      <c r="AC623" s="208"/>
      <c r="AD623" s="208"/>
      <c r="AE623" s="208"/>
      <c r="AF623" s="208"/>
      <c r="AG623" s="208"/>
      <c r="AH623" s="208"/>
      <c r="AI623" s="208"/>
      <c r="AJ623" s="208"/>
      <c r="AK623" s="208"/>
      <c r="AL623" s="208"/>
      <c r="AM623" s="208"/>
      <c r="AN623" s="208"/>
      <c r="AO623" s="208"/>
      <c r="AP623" s="208"/>
      <c r="AQ623" s="208"/>
      <c r="AR623" s="208"/>
      <c r="AS623" s="208"/>
      <c r="AT623" s="208"/>
      <c r="AU623" s="208"/>
    </row>
    <row r="624">
      <c r="A624" s="208"/>
      <c r="B624" s="208"/>
      <c r="C624" s="208"/>
      <c r="D624" s="225"/>
      <c r="E624" s="208"/>
      <c r="F624" s="208"/>
      <c r="G624" s="208"/>
      <c r="H624" s="208"/>
      <c r="I624" s="208"/>
      <c r="J624" s="208"/>
      <c r="K624" s="208"/>
      <c r="L624" s="208"/>
      <c r="M624" s="208"/>
      <c r="N624" s="208"/>
      <c r="O624" s="208"/>
      <c r="P624" s="208"/>
      <c r="Q624" s="208"/>
      <c r="R624" s="208"/>
      <c r="S624" s="208"/>
      <c r="T624" s="208"/>
      <c r="U624" s="208"/>
      <c r="V624" s="208"/>
      <c r="W624" s="208"/>
      <c r="X624" s="208"/>
      <c r="Y624" s="208"/>
      <c r="Z624" s="208"/>
      <c r="AA624" s="208"/>
      <c r="AB624" s="208"/>
      <c r="AC624" s="208"/>
      <c r="AD624" s="208"/>
      <c r="AE624" s="208"/>
      <c r="AF624" s="208"/>
      <c r="AG624" s="208"/>
      <c r="AH624" s="208"/>
      <c r="AI624" s="208"/>
      <c r="AJ624" s="208"/>
      <c r="AK624" s="208"/>
      <c r="AL624" s="208"/>
      <c r="AM624" s="208"/>
      <c r="AN624" s="208"/>
      <c r="AO624" s="208"/>
      <c r="AP624" s="208"/>
      <c r="AQ624" s="208"/>
      <c r="AR624" s="208"/>
      <c r="AS624" s="208"/>
      <c r="AT624" s="208"/>
      <c r="AU624" s="208"/>
    </row>
    <row r="625">
      <c r="A625" s="208"/>
      <c r="B625" s="208"/>
      <c r="C625" s="208"/>
      <c r="D625" s="225"/>
      <c r="E625" s="208"/>
      <c r="F625" s="208"/>
      <c r="G625" s="208"/>
      <c r="H625" s="208"/>
      <c r="I625" s="208"/>
      <c r="J625" s="208"/>
      <c r="K625" s="208"/>
      <c r="L625" s="208"/>
      <c r="M625" s="208"/>
      <c r="N625" s="208"/>
      <c r="O625" s="208"/>
      <c r="P625" s="208"/>
      <c r="Q625" s="208"/>
      <c r="R625" s="208"/>
      <c r="S625" s="208"/>
      <c r="T625" s="208"/>
      <c r="U625" s="208"/>
      <c r="V625" s="208"/>
      <c r="W625" s="208"/>
      <c r="X625" s="208"/>
      <c r="Y625" s="208"/>
      <c r="Z625" s="208"/>
      <c r="AA625" s="208"/>
      <c r="AB625" s="208"/>
      <c r="AC625" s="208"/>
      <c r="AD625" s="208"/>
      <c r="AE625" s="208"/>
      <c r="AF625" s="208"/>
      <c r="AG625" s="208"/>
      <c r="AH625" s="208"/>
      <c r="AI625" s="208"/>
      <c r="AJ625" s="208"/>
      <c r="AK625" s="208"/>
      <c r="AL625" s="208"/>
      <c r="AM625" s="208"/>
      <c r="AN625" s="208"/>
      <c r="AO625" s="208"/>
      <c r="AP625" s="208"/>
      <c r="AQ625" s="208"/>
      <c r="AR625" s="208"/>
      <c r="AS625" s="208"/>
      <c r="AT625" s="208"/>
      <c r="AU625" s="208"/>
    </row>
    <row r="626">
      <c r="A626" s="208"/>
      <c r="B626" s="208"/>
      <c r="C626" s="208"/>
      <c r="D626" s="225"/>
      <c r="E626" s="208"/>
      <c r="F626" s="208"/>
      <c r="G626" s="208"/>
      <c r="H626" s="208"/>
      <c r="I626" s="208"/>
      <c r="J626" s="208"/>
      <c r="K626" s="208"/>
      <c r="L626" s="208"/>
      <c r="M626" s="208"/>
      <c r="N626" s="208"/>
      <c r="O626" s="208"/>
      <c r="P626" s="208"/>
      <c r="Q626" s="208"/>
      <c r="R626" s="208"/>
      <c r="S626" s="208"/>
      <c r="T626" s="208"/>
      <c r="U626" s="208"/>
      <c r="V626" s="208"/>
      <c r="W626" s="208"/>
      <c r="X626" s="208"/>
      <c r="Y626" s="208"/>
      <c r="Z626" s="208"/>
      <c r="AA626" s="208"/>
      <c r="AB626" s="208"/>
      <c r="AC626" s="208"/>
      <c r="AD626" s="208"/>
      <c r="AE626" s="208"/>
      <c r="AF626" s="208"/>
      <c r="AG626" s="208"/>
      <c r="AH626" s="208"/>
      <c r="AI626" s="208"/>
      <c r="AJ626" s="208"/>
      <c r="AK626" s="208"/>
      <c r="AL626" s="208"/>
      <c r="AM626" s="208"/>
      <c r="AN626" s="208"/>
      <c r="AO626" s="208"/>
      <c r="AP626" s="208"/>
      <c r="AQ626" s="208"/>
      <c r="AR626" s="208"/>
      <c r="AS626" s="208"/>
      <c r="AT626" s="208"/>
      <c r="AU626" s="208"/>
    </row>
    <row r="627">
      <c r="A627" s="208"/>
      <c r="B627" s="208"/>
      <c r="C627" s="208"/>
      <c r="D627" s="225"/>
      <c r="E627" s="208"/>
      <c r="F627" s="208"/>
      <c r="G627" s="208"/>
      <c r="H627" s="208"/>
      <c r="I627" s="208"/>
      <c r="J627" s="208"/>
      <c r="K627" s="208"/>
      <c r="L627" s="208"/>
      <c r="M627" s="208"/>
      <c r="N627" s="208"/>
      <c r="O627" s="208"/>
      <c r="P627" s="208"/>
      <c r="Q627" s="208"/>
      <c r="R627" s="208"/>
      <c r="S627" s="208"/>
      <c r="T627" s="208"/>
      <c r="U627" s="208"/>
      <c r="V627" s="208"/>
      <c r="W627" s="208"/>
      <c r="X627" s="208"/>
      <c r="Y627" s="208"/>
      <c r="Z627" s="208"/>
      <c r="AA627" s="208"/>
      <c r="AB627" s="208"/>
      <c r="AC627" s="208"/>
      <c r="AD627" s="208"/>
      <c r="AE627" s="208"/>
      <c r="AF627" s="208"/>
      <c r="AG627" s="208"/>
      <c r="AH627" s="208"/>
      <c r="AI627" s="208"/>
      <c r="AJ627" s="208"/>
      <c r="AK627" s="208"/>
      <c r="AL627" s="208"/>
      <c r="AM627" s="208"/>
      <c r="AN627" s="208"/>
      <c r="AO627" s="208"/>
      <c r="AP627" s="208"/>
      <c r="AQ627" s="208"/>
      <c r="AR627" s="208"/>
      <c r="AS627" s="208"/>
      <c r="AT627" s="208"/>
      <c r="AU627" s="208"/>
    </row>
    <row r="628">
      <c r="A628" s="208"/>
      <c r="B628" s="208"/>
      <c r="C628" s="208"/>
      <c r="D628" s="225"/>
      <c r="E628" s="208"/>
      <c r="F628" s="208"/>
      <c r="G628" s="208"/>
      <c r="H628" s="208"/>
      <c r="I628" s="208"/>
      <c r="J628" s="208"/>
      <c r="K628" s="208"/>
      <c r="L628" s="208"/>
      <c r="M628" s="208"/>
      <c r="N628" s="208"/>
      <c r="O628" s="208"/>
      <c r="P628" s="208"/>
      <c r="Q628" s="208"/>
      <c r="R628" s="208"/>
      <c r="S628" s="208"/>
      <c r="T628" s="208"/>
      <c r="U628" s="208"/>
      <c r="V628" s="208"/>
      <c r="W628" s="208"/>
      <c r="X628" s="208"/>
      <c r="Y628" s="208"/>
      <c r="Z628" s="208"/>
      <c r="AA628" s="208"/>
      <c r="AB628" s="208"/>
      <c r="AC628" s="208"/>
      <c r="AD628" s="208"/>
      <c r="AE628" s="208"/>
      <c r="AF628" s="208"/>
      <c r="AG628" s="208"/>
      <c r="AH628" s="208"/>
      <c r="AI628" s="208"/>
      <c r="AJ628" s="208"/>
      <c r="AK628" s="208"/>
      <c r="AL628" s="208"/>
      <c r="AM628" s="208"/>
      <c r="AN628" s="208"/>
      <c r="AO628" s="208"/>
      <c r="AP628" s="208"/>
      <c r="AQ628" s="208"/>
      <c r="AR628" s="208"/>
      <c r="AS628" s="208"/>
      <c r="AT628" s="208"/>
      <c r="AU628" s="208"/>
    </row>
    <row r="629">
      <c r="A629" s="208"/>
      <c r="B629" s="208"/>
      <c r="C629" s="208"/>
      <c r="D629" s="225"/>
      <c r="E629" s="208"/>
      <c r="F629" s="208"/>
      <c r="G629" s="208"/>
      <c r="H629" s="208"/>
      <c r="I629" s="208"/>
      <c r="J629" s="208"/>
      <c r="K629" s="208"/>
      <c r="L629" s="208"/>
      <c r="M629" s="208"/>
      <c r="N629" s="208"/>
      <c r="O629" s="208"/>
      <c r="P629" s="208"/>
      <c r="Q629" s="208"/>
      <c r="R629" s="208"/>
      <c r="S629" s="208"/>
      <c r="T629" s="208"/>
      <c r="U629" s="208"/>
      <c r="V629" s="208"/>
      <c r="W629" s="208"/>
      <c r="X629" s="208"/>
      <c r="Y629" s="208"/>
      <c r="Z629" s="208"/>
      <c r="AA629" s="208"/>
      <c r="AB629" s="208"/>
      <c r="AC629" s="208"/>
      <c r="AD629" s="208"/>
      <c r="AE629" s="208"/>
      <c r="AF629" s="208"/>
      <c r="AG629" s="208"/>
      <c r="AH629" s="208"/>
      <c r="AI629" s="208"/>
      <c r="AJ629" s="208"/>
      <c r="AK629" s="208"/>
      <c r="AL629" s="208"/>
      <c r="AM629" s="208"/>
      <c r="AN629" s="208"/>
      <c r="AO629" s="208"/>
      <c r="AP629" s="208"/>
      <c r="AQ629" s="208"/>
      <c r="AR629" s="208"/>
      <c r="AS629" s="208"/>
      <c r="AT629" s="208"/>
      <c r="AU629" s="208"/>
    </row>
    <row r="630">
      <c r="A630" s="208"/>
      <c r="B630" s="208"/>
      <c r="C630" s="208"/>
      <c r="D630" s="225"/>
      <c r="E630" s="208"/>
      <c r="F630" s="208"/>
      <c r="G630" s="208"/>
      <c r="H630" s="208"/>
      <c r="I630" s="208"/>
      <c r="J630" s="208"/>
      <c r="K630" s="208"/>
      <c r="L630" s="208"/>
      <c r="M630" s="208"/>
      <c r="N630" s="208"/>
      <c r="O630" s="208"/>
      <c r="P630" s="208"/>
      <c r="Q630" s="208"/>
      <c r="R630" s="208"/>
      <c r="S630" s="208"/>
      <c r="T630" s="208"/>
      <c r="U630" s="208"/>
      <c r="V630" s="208"/>
      <c r="W630" s="208"/>
      <c r="X630" s="208"/>
      <c r="Y630" s="208"/>
      <c r="Z630" s="208"/>
      <c r="AA630" s="208"/>
      <c r="AB630" s="208"/>
      <c r="AC630" s="208"/>
      <c r="AD630" s="208"/>
      <c r="AE630" s="208"/>
      <c r="AF630" s="208"/>
      <c r="AG630" s="208"/>
      <c r="AH630" s="208"/>
      <c r="AI630" s="208"/>
      <c r="AJ630" s="208"/>
      <c r="AK630" s="208"/>
      <c r="AL630" s="208"/>
      <c r="AM630" s="208"/>
      <c r="AN630" s="208"/>
      <c r="AO630" s="208"/>
      <c r="AP630" s="208"/>
      <c r="AQ630" s="208"/>
      <c r="AR630" s="208"/>
      <c r="AS630" s="208"/>
      <c r="AT630" s="208"/>
      <c r="AU630" s="208"/>
    </row>
    <row r="631">
      <c r="A631" s="208"/>
      <c r="B631" s="208"/>
      <c r="C631" s="208"/>
      <c r="D631" s="225"/>
      <c r="E631" s="208"/>
      <c r="F631" s="208"/>
      <c r="G631" s="208"/>
      <c r="H631" s="208"/>
      <c r="I631" s="208"/>
      <c r="J631" s="208"/>
      <c r="K631" s="208"/>
      <c r="L631" s="208"/>
      <c r="M631" s="208"/>
      <c r="N631" s="208"/>
      <c r="O631" s="208"/>
      <c r="P631" s="208"/>
      <c r="Q631" s="208"/>
      <c r="R631" s="208"/>
      <c r="S631" s="208"/>
      <c r="T631" s="208"/>
      <c r="U631" s="208"/>
      <c r="V631" s="208"/>
      <c r="W631" s="208"/>
      <c r="X631" s="208"/>
      <c r="Y631" s="208"/>
      <c r="Z631" s="208"/>
      <c r="AA631" s="208"/>
      <c r="AB631" s="208"/>
      <c r="AC631" s="208"/>
      <c r="AD631" s="208"/>
      <c r="AE631" s="208"/>
      <c r="AF631" s="208"/>
      <c r="AG631" s="208"/>
      <c r="AH631" s="208"/>
      <c r="AI631" s="208"/>
      <c r="AJ631" s="208"/>
      <c r="AK631" s="208"/>
      <c r="AL631" s="208"/>
      <c r="AM631" s="208"/>
      <c r="AN631" s="208"/>
      <c r="AO631" s="208"/>
      <c r="AP631" s="208"/>
      <c r="AQ631" s="208"/>
      <c r="AR631" s="208"/>
      <c r="AS631" s="208"/>
      <c r="AT631" s="208"/>
      <c r="AU631" s="208"/>
    </row>
    <row r="632">
      <c r="A632" s="208"/>
      <c r="B632" s="208"/>
      <c r="C632" s="208"/>
      <c r="D632" s="225"/>
      <c r="E632" s="208"/>
      <c r="F632" s="208"/>
      <c r="G632" s="208"/>
      <c r="H632" s="208"/>
      <c r="I632" s="208"/>
      <c r="J632" s="208"/>
      <c r="K632" s="208"/>
      <c r="L632" s="208"/>
      <c r="M632" s="208"/>
      <c r="N632" s="208"/>
      <c r="O632" s="208"/>
      <c r="P632" s="208"/>
      <c r="Q632" s="208"/>
      <c r="R632" s="208"/>
      <c r="S632" s="208"/>
      <c r="T632" s="208"/>
      <c r="U632" s="208"/>
      <c r="V632" s="208"/>
      <c r="W632" s="208"/>
      <c r="X632" s="208"/>
      <c r="Y632" s="208"/>
      <c r="Z632" s="208"/>
      <c r="AA632" s="208"/>
      <c r="AB632" s="208"/>
      <c r="AC632" s="208"/>
      <c r="AD632" s="208"/>
      <c r="AE632" s="208"/>
      <c r="AF632" s="208"/>
      <c r="AG632" s="208"/>
      <c r="AH632" s="208"/>
      <c r="AI632" s="208"/>
      <c r="AJ632" s="208"/>
      <c r="AK632" s="208"/>
      <c r="AL632" s="208"/>
      <c r="AM632" s="208"/>
      <c r="AN632" s="208"/>
      <c r="AO632" s="208"/>
      <c r="AP632" s="208"/>
      <c r="AQ632" s="208"/>
      <c r="AR632" s="208"/>
      <c r="AS632" s="208"/>
      <c r="AT632" s="208"/>
      <c r="AU632" s="208"/>
    </row>
    <row r="633">
      <c r="A633" s="208"/>
      <c r="B633" s="208"/>
      <c r="C633" s="208"/>
      <c r="D633" s="225"/>
      <c r="E633" s="208"/>
      <c r="F633" s="208"/>
      <c r="G633" s="208"/>
      <c r="H633" s="208"/>
      <c r="I633" s="208"/>
      <c r="J633" s="208"/>
      <c r="K633" s="208"/>
      <c r="L633" s="208"/>
      <c r="M633" s="208"/>
      <c r="N633" s="208"/>
      <c r="O633" s="208"/>
      <c r="P633" s="208"/>
      <c r="Q633" s="208"/>
      <c r="R633" s="208"/>
      <c r="S633" s="208"/>
      <c r="T633" s="208"/>
      <c r="U633" s="208"/>
      <c r="V633" s="208"/>
      <c r="W633" s="208"/>
      <c r="X633" s="208"/>
      <c r="Y633" s="208"/>
      <c r="Z633" s="208"/>
      <c r="AA633" s="208"/>
      <c r="AB633" s="208"/>
      <c r="AC633" s="208"/>
      <c r="AD633" s="208"/>
      <c r="AE633" s="208"/>
      <c r="AF633" s="208"/>
      <c r="AG633" s="208"/>
      <c r="AH633" s="208"/>
      <c r="AI633" s="208"/>
      <c r="AJ633" s="208"/>
      <c r="AK633" s="208"/>
      <c r="AL633" s="208"/>
      <c r="AM633" s="208"/>
      <c r="AN633" s="208"/>
      <c r="AO633" s="208"/>
      <c r="AP633" s="208"/>
      <c r="AQ633" s="208"/>
      <c r="AR633" s="208"/>
      <c r="AS633" s="208"/>
      <c r="AT633" s="208"/>
      <c r="AU633" s="208"/>
    </row>
    <row r="634">
      <c r="A634" s="208"/>
      <c r="B634" s="208"/>
      <c r="C634" s="208"/>
      <c r="D634" s="225"/>
      <c r="E634" s="208"/>
      <c r="F634" s="208"/>
      <c r="G634" s="208"/>
      <c r="H634" s="208"/>
      <c r="I634" s="208"/>
      <c r="J634" s="208"/>
      <c r="K634" s="208"/>
      <c r="L634" s="208"/>
      <c r="M634" s="208"/>
      <c r="N634" s="208"/>
      <c r="O634" s="208"/>
      <c r="P634" s="208"/>
      <c r="Q634" s="208"/>
      <c r="R634" s="208"/>
      <c r="S634" s="208"/>
      <c r="T634" s="208"/>
      <c r="U634" s="208"/>
      <c r="V634" s="208"/>
      <c r="W634" s="208"/>
      <c r="X634" s="208"/>
      <c r="Y634" s="208"/>
      <c r="Z634" s="208"/>
      <c r="AA634" s="208"/>
      <c r="AB634" s="208"/>
      <c r="AC634" s="208"/>
      <c r="AD634" s="208"/>
      <c r="AE634" s="208"/>
      <c r="AF634" s="208"/>
      <c r="AG634" s="208"/>
      <c r="AH634" s="208"/>
      <c r="AI634" s="208"/>
      <c r="AJ634" s="208"/>
      <c r="AK634" s="208"/>
      <c r="AL634" s="208"/>
      <c r="AM634" s="208"/>
      <c r="AN634" s="208"/>
      <c r="AO634" s="208"/>
      <c r="AP634" s="208"/>
      <c r="AQ634" s="208"/>
      <c r="AR634" s="208"/>
      <c r="AS634" s="208"/>
      <c r="AT634" s="208"/>
      <c r="AU634" s="208"/>
    </row>
    <row r="635">
      <c r="A635" s="208"/>
      <c r="B635" s="208"/>
      <c r="C635" s="208"/>
      <c r="D635" s="225"/>
      <c r="E635" s="208"/>
      <c r="F635" s="208"/>
      <c r="G635" s="208"/>
      <c r="H635" s="208"/>
      <c r="I635" s="208"/>
      <c r="J635" s="208"/>
      <c r="K635" s="208"/>
      <c r="L635" s="208"/>
      <c r="M635" s="208"/>
      <c r="N635" s="208"/>
      <c r="O635" s="208"/>
      <c r="P635" s="208"/>
      <c r="Q635" s="208"/>
      <c r="R635" s="208"/>
      <c r="S635" s="208"/>
      <c r="T635" s="208"/>
      <c r="U635" s="208"/>
      <c r="V635" s="208"/>
      <c r="W635" s="208"/>
      <c r="X635" s="208"/>
      <c r="Y635" s="208"/>
      <c r="Z635" s="208"/>
      <c r="AA635" s="208"/>
      <c r="AB635" s="208"/>
      <c r="AC635" s="208"/>
      <c r="AD635" s="208"/>
      <c r="AE635" s="208"/>
      <c r="AF635" s="208"/>
      <c r="AG635" s="208"/>
      <c r="AH635" s="208"/>
      <c r="AI635" s="208"/>
      <c r="AJ635" s="208"/>
      <c r="AK635" s="208"/>
      <c r="AL635" s="208"/>
      <c r="AM635" s="208"/>
      <c r="AN635" s="208"/>
      <c r="AO635" s="208"/>
      <c r="AP635" s="208"/>
      <c r="AQ635" s="208"/>
      <c r="AR635" s="208"/>
      <c r="AS635" s="208"/>
      <c r="AT635" s="208"/>
      <c r="AU635" s="208"/>
    </row>
    <row r="636">
      <c r="A636" s="208"/>
      <c r="B636" s="208"/>
      <c r="C636" s="208"/>
      <c r="D636" s="225"/>
      <c r="E636" s="208"/>
      <c r="F636" s="208"/>
      <c r="G636" s="208"/>
      <c r="H636" s="208"/>
      <c r="I636" s="208"/>
      <c r="J636" s="208"/>
      <c r="K636" s="208"/>
      <c r="L636" s="208"/>
      <c r="M636" s="208"/>
      <c r="N636" s="208"/>
      <c r="O636" s="208"/>
      <c r="P636" s="208"/>
      <c r="Q636" s="208"/>
      <c r="R636" s="208"/>
      <c r="S636" s="208"/>
      <c r="T636" s="208"/>
      <c r="U636" s="208"/>
      <c r="V636" s="208"/>
      <c r="W636" s="208"/>
      <c r="X636" s="208"/>
      <c r="Y636" s="208"/>
      <c r="Z636" s="208"/>
      <c r="AA636" s="208"/>
      <c r="AB636" s="208"/>
      <c r="AC636" s="208"/>
      <c r="AD636" s="208"/>
      <c r="AE636" s="208"/>
      <c r="AF636" s="208"/>
      <c r="AG636" s="208"/>
      <c r="AH636" s="208"/>
      <c r="AI636" s="208"/>
      <c r="AJ636" s="208"/>
      <c r="AK636" s="208"/>
      <c r="AL636" s="208"/>
      <c r="AM636" s="208"/>
      <c r="AN636" s="208"/>
      <c r="AO636" s="208"/>
      <c r="AP636" s="208"/>
      <c r="AQ636" s="208"/>
      <c r="AR636" s="208"/>
      <c r="AS636" s="208"/>
      <c r="AT636" s="208"/>
      <c r="AU636" s="208"/>
    </row>
    <row r="637">
      <c r="A637" s="208"/>
      <c r="B637" s="208"/>
      <c r="C637" s="208"/>
      <c r="D637" s="225"/>
      <c r="E637" s="208"/>
      <c r="F637" s="208"/>
      <c r="G637" s="208"/>
      <c r="H637" s="208"/>
      <c r="I637" s="208"/>
      <c r="J637" s="208"/>
      <c r="K637" s="208"/>
      <c r="L637" s="208"/>
      <c r="M637" s="208"/>
      <c r="N637" s="208"/>
      <c r="O637" s="208"/>
      <c r="P637" s="208"/>
      <c r="Q637" s="208"/>
      <c r="R637" s="208"/>
      <c r="S637" s="208"/>
      <c r="T637" s="208"/>
      <c r="U637" s="208"/>
      <c r="V637" s="208"/>
      <c r="W637" s="208"/>
      <c r="X637" s="208"/>
      <c r="Y637" s="208"/>
      <c r="Z637" s="208"/>
      <c r="AA637" s="208"/>
      <c r="AB637" s="208"/>
      <c r="AC637" s="208"/>
      <c r="AD637" s="208"/>
      <c r="AE637" s="208"/>
      <c r="AF637" s="208"/>
      <c r="AG637" s="208"/>
      <c r="AH637" s="208"/>
      <c r="AI637" s="208"/>
      <c r="AJ637" s="208"/>
      <c r="AK637" s="208"/>
      <c r="AL637" s="208"/>
      <c r="AM637" s="208"/>
      <c r="AN637" s="208"/>
      <c r="AO637" s="208"/>
      <c r="AP637" s="208"/>
      <c r="AQ637" s="208"/>
      <c r="AR637" s="208"/>
      <c r="AS637" s="208"/>
      <c r="AT637" s="208"/>
      <c r="AU637" s="208"/>
    </row>
    <row r="638">
      <c r="A638" s="208"/>
      <c r="B638" s="208"/>
      <c r="C638" s="208"/>
      <c r="D638" s="225"/>
      <c r="E638" s="208"/>
      <c r="F638" s="208"/>
      <c r="G638" s="208"/>
      <c r="H638" s="208"/>
      <c r="I638" s="208"/>
      <c r="J638" s="208"/>
      <c r="K638" s="208"/>
      <c r="L638" s="208"/>
      <c r="M638" s="208"/>
      <c r="N638" s="208"/>
      <c r="O638" s="208"/>
      <c r="P638" s="208"/>
      <c r="Q638" s="208"/>
      <c r="R638" s="208"/>
      <c r="S638" s="208"/>
      <c r="T638" s="208"/>
      <c r="U638" s="208"/>
      <c r="V638" s="208"/>
      <c r="W638" s="208"/>
      <c r="X638" s="208"/>
      <c r="Y638" s="208"/>
      <c r="Z638" s="208"/>
      <c r="AA638" s="208"/>
      <c r="AB638" s="208"/>
      <c r="AC638" s="208"/>
      <c r="AD638" s="208"/>
      <c r="AE638" s="208"/>
      <c r="AF638" s="208"/>
      <c r="AG638" s="208"/>
      <c r="AH638" s="208"/>
      <c r="AI638" s="208"/>
      <c r="AJ638" s="208"/>
      <c r="AK638" s="208"/>
      <c r="AL638" s="208"/>
      <c r="AM638" s="208"/>
      <c r="AN638" s="208"/>
      <c r="AO638" s="208"/>
      <c r="AP638" s="208"/>
      <c r="AQ638" s="208"/>
      <c r="AR638" s="208"/>
      <c r="AS638" s="208"/>
      <c r="AT638" s="208"/>
      <c r="AU638" s="208"/>
    </row>
    <row r="639">
      <c r="A639" s="208"/>
      <c r="B639" s="208"/>
      <c r="C639" s="208"/>
      <c r="D639" s="225"/>
      <c r="E639" s="208"/>
      <c r="F639" s="208"/>
      <c r="G639" s="208"/>
      <c r="H639" s="208"/>
      <c r="I639" s="208"/>
      <c r="J639" s="208"/>
      <c r="K639" s="208"/>
      <c r="L639" s="208"/>
      <c r="M639" s="208"/>
      <c r="N639" s="208"/>
      <c r="O639" s="208"/>
      <c r="P639" s="208"/>
      <c r="Q639" s="208"/>
      <c r="R639" s="208"/>
      <c r="S639" s="208"/>
      <c r="T639" s="208"/>
      <c r="U639" s="208"/>
      <c r="V639" s="208"/>
      <c r="W639" s="208"/>
      <c r="X639" s="208"/>
      <c r="Y639" s="208"/>
      <c r="Z639" s="208"/>
      <c r="AA639" s="208"/>
      <c r="AB639" s="208"/>
      <c r="AC639" s="208"/>
      <c r="AD639" s="208"/>
      <c r="AE639" s="208"/>
      <c r="AF639" s="208"/>
      <c r="AG639" s="208"/>
      <c r="AH639" s="208"/>
      <c r="AI639" s="208"/>
      <c r="AJ639" s="208"/>
      <c r="AK639" s="208"/>
      <c r="AL639" s="208"/>
      <c r="AM639" s="208"/>
      <c r="AN639" s="208"/>
      <c r="AO639" s="208"/>
      <c r="AP639" s="208"/>
      <c r="AQ639" s="208"/>
      <c r="AR639" s="208"/>
      <c r="AS639" s="208"/>
      <c r="AT639" s="208"/>
      <c r="AU639" s="208"/>
    </row>
    <row r="640">
      <c r="A640" s="208"/>
      <c r="B640" s="208"/>
      <c r="C640" s="208"/>
      <c r="D640" s="225"/>
      <c r="E640" s="208"/>
      <c r="F640" s="208"/>
      <c r="G640" s="208"/>
      <c r="H640" s="208"/>
      <c r="I640" s="208"/>
      <c r="J640" s="208"/>
      <c r="K640" s="208"/>
      <c r="L640" s="208"/>
      <c r="M640" s="208"/>
      <c r="N640" s="208"/>
      <c r="O640" s="208"/>
      <c r="P640" s="208"/>
      <c r="Q640" s="208"/>
      <c r="R640" s="208"/>
      <c r="S640" s="208"/>
      <c r="T640" s="208"/>
      <c r="U640" s="208"/>
      <c r="V640" s="208"/>
      <c r="W640" s="208"/>
      <c r="X640" s="208"/>
      <c r="Y640" s="208"/>
      <c r="Z640" s="208"/>
      <c r="AA640" s="208"/>
      <c r="AB640" s="208"/>
      <c r="AC640" s="208"/>
      <c r="AD640" s="208"/>
      <c r="AE640" s="208"/>
      <c r="AF640" s="208"/>
      <c r="AG640" s="208"/>
      <c r="AH640" s="208"/>
      <c r="AI640" s="208"/>
      <c r="AJ640" s="208"/>
      <c r="AK640" s="208"/>
      <c r="AL640" s="208"/>
      <c r="AM640" s="208"/>
      <c r="AN640" s="208"/>
      <c r="AO640" s="208"/>
      <c r="AP640" s="208"/>
      <c r="AQ640" s="208"/>
      <c r="AR640" s="208"/>
      <c r="AS640" s="208"/>
      <c r="AT640" s="208"/>
      <c r="AU640" s="208"/>
    </row>
    <row r="641">
      <c r="A641" s="208"/>
      <c r="B641" s="208"/>
      <c r="C641" s="208"/>
      <c r="D641" s="225"/>
      <c r="E641" s="208"/>
      <c r="F641" s="208"/>
      <c r="G641" s="208"/>
      <c r="H641" s="208"/>
      <c r="I641" s="208"/>
      <c r="J641" s="208"/>
      <c r="K641" s="208"/>
      <c r="L641" s="208"/>
      <c r="M641" s="208"/>
      <c r="N641" s="208"/>
      <c r="O641" s="208"/>
      <c r="P641" s="208"/>
      <c r="Q641" s="208"/>
      <c r="R641" s="208"/>
      <c r="S641" s="208"/>
      <c r="T641" s="208"/>
      <c r="U641" s="208"/>
      <c r="V641" s="208"/>
      <c r="W641" s="208"/>
      <c r="X641" s="208"/>
      <c r="Y641" s="208"/>
      <c r="Z641" s="208"/>
      <c r="AA641" s="208"/>
      <c r="AB641" s="208"/>
      <c r="AC641" s="208"/>
      <c r="AD641" s="208"/>
      <c r="AE641" s="208"/>
      <c r="AF641" s="208"/>
      <c r="AG641" s="208"/>
      <c r="AH641" s="208"/>
      <c r="AI641" s="208"/>
      <c r="AJ641" s="208"/>
      <c r="AK641" s="208"/>
      <c r="AL641" s="208"/>
      <c r="AM641" s="208"/>
      <c r="AN641" s="208"/>
      <c r="AO641" s="208"/>
      <c r="AP641" s="208"/>
      <c r="AQ641" s="208"/>
      <c r="AR641" s="208"/>
      <c r="AS641" s="208"/>
      <c r="AT641" s="208"/>
      <c r="AU641" s="208"/>
    </row>
    <row r="642">
      <c r="A642" s="208"/>
      <c r="B642" s="208"/>
      <c r="C642" s="208"/>
      <c r="D642" s="225"/>
      <c r="E642" s="208"/>
      <c r="F642" s="208"/>
      <c r="G642" s="208"/>
      <c r="H642" s="208"/>
      <c r="I642" s="208"/>
      <c r="J642" s="208"/>
      <c r="K642" s="208"/>
      <c r="L642" s="208"/>
      <c r="M642" s="208"/>
      <c r="N642" s="208"/>
      <c r="O642" s="208"/>
      <c r="P642" s="208"/>
      <c r="Q642" s="208"/>
      <c r="R642" s="208"/>
      <c r="S642" s="208"/>
      <c r="T642" s="208"/>
      <c r="U642" s="208"/>
      <c r="V642" s="208"/>
      <c r="W642" s="208"/>
      <c r="X642" s="208"/>
      <c r="Y642" s="208"/>
      <c r="Z642" s="208"/>
      <c r="AA642" s="208"/>
      <c r="AB642" s="208"/>
      <c r="AC642" s="208"/>
      <c r="AD642" s="208"/>
      <c r="AE642" s="208"/>
      <c r="AF642" s="208"/>
      <c r="AG642" s="208"/>
      <c r="AH642" s="208"/>
      <c r="AI642" s="208"/>
      <c r="AJ642" s="208"/>
      <c r="AK642" s="208"/>
      <c r="AL642" s="208"/>
      <c r="AM642" s="208"/>
      <c r="AN642" s="208"/>
      <c r="AO642" s="208"/>
      <c r="AP642" s="208"/>
      <c r="AQ642" s="208"/>
      <c r="AR642" s="208"/>
      <c r="AS642" s="208"/>
      <c r="AT642" s="208"/>
      <c r="AU642" s="208"/>
    </row>
    <row r="643">
      <c r="A643" s="208"/>
      <c r="B643" s="208"/>
      <c r="C643" s="208"/>
      <c r="D643" s="225"/>
      <c r="E643" s="208"/>
      <c r="F643" s="208"/>
      <c r="G643" s="208"/>
      <c r="H643" s="208"/>
      <c r="I643" s="208"/>
      <c r="J643" s="208"/>
      <c r="K643" s="208"/>
      <c r="L643" s="208"/>
      <c r="M643" s="208"/>
      <c r="N643" s="208"/>
      <c r="O643" s="208"/>
      <c r="P643" s="208"/>
      <c r="Q643" s="208"/>
      <c r="R643" s="208"/>
      <c r="S643" s="208"/>
      <c r="T643" s="208"/>
      <c r="U643" s="208"/>
      <c r="V643" s="208"/>
      <c r="W643" s="208"/>
      <c r="X643" s="208"/>
      <c r="Y643" s="208"/>
      <c r="Z643" s="208"/>
      <c r="AA643" s="208"/>
      <c r="AB643" s="208"/>
      <c r="AC643" s="208"/>
      <c r="AD643" s="208"/>
      <c r="AE643" s="208"/>
      <c r="AF643" s="208"/>
      <c r="AG643" s="208"/>
      <c r="AH643" s="208"/>
      <c r="AI643" s="208"/>
      <c r="AJ643" s="208"/>
      <c r="AK643" s="208"/>
      <c r="AL643" s="208"/>
      <c r="AM643" s="208"/>
      <c r="AN643" s="208"/>
      <c r="AO643" s="208"/>
      <c r="AP643" s="208"/>
      <c r="AQ643" s="208"/>
      <c r="AR643" s="208"/>
      <c r="AS643" s="208"/>
      <c r="AT643" s="208"/>
      <c r="AU643" s="208"/>
    </row>
    <row r="644">
      <c r="A644" s="208"/>
      <c r="B644" s="208"/>
      <c r="C644" s="208"/>
      <c r="D644" s="225"/>
      <c r="E644" s="208"/>
      <c r="F644" s="208"/>
      <c r="G644" s="208"/>
      <c r="H644" s="208"/>
      <c r="I644" s="208"/>
      <c r="J644" s="208"/>
      <c r="K644" s="208"/>
      <c r="L644" s="208"/>
      <c r="M644" s="208"/>
      <c r="N644" s="208"/>
      <c r="O644" s="208"/>
      <c r="P644" s="208"/>
      <c r="Q644" s="208"/>
      <c r="R644" s="208"/>
      <c r="S644" s="208"/>
      <c r="T644" s="208"/>
      <c r="U644" s="208"/>
      <c r="V644" s="208"/>
      <c r="W644" s="208"/>
      <c r="X644" s="208"/>
      <c r="Y644" s="208"/>
      <c r="Z644" s="208"/>
      <c r="AA644" s="208"/>
      <c r="AB644" s="208"/>
      <c r="AC644" s="208"/>
      <c r="AD644" s="208"/>
      <c r="AE644" s="208"/>
      <c r="AF644" s="208"/>
      <c r="AG644" s="208"/>
      <c r="AH644" s="208"/>
      <c r="AI644" s="208"/>
      <c r="AJ644" s="208"/>
      <c r="AK644" s="208"/>
      <c r="AL644" s="208"/>
      <c r="AM644" s="208"/>
      <c r="AN644" s="208"/>
      <c r="AO644" s="208"/>
      <c r="AP644" s="208"/>
      <c r="AQ644" s="208"/>
      <c r="AR644" s="208"/>
      <c r="AS644" s="208"/>
      <c r="AT644" s="208"/>
      <c r="AU644" s="208"/>
    </row>
    <row r="645">
      <c r="A645" s="208"/>
      <c r="B645" s="208"/>
      <c r="C645" s="208"/>
      <c r="D645" s="225"/>
      <c r="E645" s="208"/>
      <c r="F645" s="208"/>
      <c r="G645" s="208"/>
      <c r="H645" s="208"/>
      <c r="I645" s="208"/>
      <c r="J645" s="208"/>
      <c r="K645" s="208"/>
      <c r="L645" s="208"/>
      <c r="M645" s="208"/>
      <c r="N645" s="208"/>
      <c r="O645" s="208"/>
      <c r="P645" s="208"/>
      <c r="Q645" s="208"/>
      <c r="R645" s="208"/>
      <c r="S645" s="208"/>
      <c r="T645" s="208"/>
      <c r="U645" s="208"/>
      <c r="V645" s="208"/>
      <c r="W645" s="208"/>
      <c r="X645" s="208"/>
      <c r="Y645" s="208"/>
      <c r="Z645" s="208"/>
      <c r="AA645" s="208"/>
      <c r="AB645" s="208"/>
      <c r="AC645" s="208"/>
      <c r="AD645" s="208"/>
      <c r="AE645" s="208"/>
      <c r="AF645" s="208"/>
      <c r="AG645" s="208"/>
      <c r="AH645" s="208"/>
      <c r="AI645" s="208"/>
      <c r="AJ645" s="208"/>
      <c r="AK645" s="208"/>
      <c r="AL645" s="208"/>
      <c r="AM645" s="208"/>
      <c r="AN645" s="208"/>
      <c r="AO645" s="208"/>
      <c r="AP645" s="208"/>
      <c r="AQ645" s="208"/>
      <c r="AR645" s="208"/>
      <c r="AS645" s="208"/>
      <c r="AT645" s="208"/>
      <c r="AU645" s="208"/>
    </row>
    <row r="646">
      <c r="A646" s="208"/>
      <c r="B646" s="208"/>
      <c r="C646" s="208"/>
      <c r="D646" s="225"/>
      <c r="E646" s="208"/>
      <c r="F646" s="208"/>
      <c r="G646" s="208"/>
      <c r="H646" s="208"/>
      <c r="I646" s="208"/>
      <c r="J646" s="208"/>
      <c r="K646" s="208"/>
      <c r="L646" s="208"/>
      <c r="M646" s="208"/>
      <c r="N646" s="208"/>
      <c r="O646" s="208"/>
      <c r="P646" s="208"/>
      <c r="Q646" s="208"/>
      <c r="R646" s="208"/>
      <c r="S646" s="208"/>
      <c r="T646" s="208"/>
      <c r="U646" s="208"/>
      <c r="V646" s="208"/>
      <c r="W646" s="208"/>
      <c r="X646" s="208"/>
      <c r="Y646" s="208"/>
      <c r="Z646" s="208"/>
      <c r="AA646" s="208"/>
      <c r="AB646" s="208"/>
      <c r="AC646" s="208"/>
      <c r="AD646" s="208"/>
      <c r="AE646" s="208"/>
      <c r="AF646" s="208"/>
      <c r="AG646" s="208"/>
      <c r="AH646" s="208"/>
      <c r="AI646" s="208"/>
      <c r="AJ646" s="208"/>
      <c r="AK646" s="208"/>
      <c r="AL646" s="208"/>
      <c r="AM646" s="208"/>
      <c r="AN646" s="208"/>
      <c r="AO646" s="208"/>
      <c r="AP646" s="208"/>
      <c r="AQ646" s="208"/>
      <c r="AR646" s="208"/>
      <c r="AS646" s="208"/>
      <c r="AT646" s="208"/>
      <c r="AU646" s="208"/>
    </row>
    <row r="647">
      <c r="A647" s="208"/>
      <c r="B647" s="208"/>
      <c r="C647" s="208"/>
      <c r="D647" s="225"/>
      <c r="E647" s="208"/>
      <c r="F647" s="208"/>
      <c r="G647" s="208"/>
      <c r="H647" s="208"/>
      <c r="I647" s="208"/>
      <c r="J647" s="208"/>
      <c r="K647" s="208"/>
      <c r="L647" s="208"/>
      <c r="M647" s="208"/>
      <c r="N647" s="208"/>
      <c r="O647" s="208"/>
      <c r="P647" s="208"/>
      <c r="Q647" s="208"/>
      <c r="R647" s="208"/>
      <c r="S647" s="208"/>
      <c r="T647" s="208"/>
      <c r="U647" s="208"/>
      <c r="V647" s="208"/>
      <c r="W647" s="208"/>
      <c r="X647" s="208"/>
      <c r="Y647" s="208"/>
      <c r="Z647" s="208"/>
      <c r="AA647" s="208"/>
      <c r="AB647" s="208"/>
      <c r="AC647" s="208"/>
      <c r="AD647" s="208"/>
      <c r="AE647" s="208"/>
      <c r="AF647" s="208"/>
      <c r="AG647" s="208"/>
      <c r="AH647" s="208"/>
      <c r="AI647" s="208"/>
      <c r="AJ647" s="208"/>
      <c r="AK647" s="208"/>
      <c r="AL647" s="208"/>
      <c r="AM647" s="208"/>
      <c r="AN647" s="208"/>
      <c r="AO647" s="208"/>
      <c r="AP647" s="208"/>
      <c r="AQ647" s="208"/>
      <c r="AR647" s="208"/>
      <c r="AS647" s="208"/>
      <c r="AT647" s="208"/>
      <c r="AU647" s="208"/>
    </row>
    <row r="648">
      <c r="A648" s="208"/>
      <c r="B648" s="208"/>
      <c r="C648" s="208"/>
      <c r="D648" s="225"/>
      <c r="E648" s="208"/>
      <c r="F648" s="208"/>
      <c r="G648" s="208"/>
      <c r="H648" s="208"/>
      <c r="I648" s="208"/>
      <c r="J648" s="208"/>
      <c r="K648" s="208"/>
      <c r="L648" s="208"/>
      <c r="M648" s="208"/>
      <c r="N648" s="208"/>
      <c r="O648" s="208"/>
      <c r="P648" s="208"/>
      <c r="Q648" s="208"/>
      <c r="R648" s="208"/>
      <c r="S648" s="208"/>
      <c r="T648" s="208"/>
      <c r="U648" s="208"/>
      <c r="V648" s="208"/>
      <c r="W648" s="208"/>
      <c r="X648" s="208"/>
      <c r="Y648" s="208"/>
      <c r="Z648" s="208"/>
      <c r="AA648" s="208"/>
      <c r="AB648" s="208"/>
      <c r="AC648" s="208"/>
      <c r="AD648" s="208"/>
      <c r="AE648" s="208"/>
      <c r="AF648" s="208"/>
      <c r="AG648" s="208"/>
      <c r="AH648" s="208"/>
      <c r="AI648" s="208"/>
      <c r="AJ648" s="208"/>
      <c r="AK648" s="208"/>
      <c r="AL648" s="208"/>
      <c r="AM648" s="208"/>
      <c r="AN648" s="208"/>
      <c r="AO648" s="208"/>
      <c r="AP648" s="208"/>
      <c r="AQ648" s="208"/>
      <c r="AR648" s="208"/>
      <c r="AS648" s="208"/>
      <c r="AT648" s="208"/>
      <c r="AU648" s="208"/>
    </row>
    <row r="649">
      <c r="A649" s="208"/>
      <c r="B649" s="208"/>
      <c r="C649" s="208"/>
      <c r="D649" s="225"/>
      <c r="E649" s="208"/>
      <c r="F649" s="208"/>
      <c r="G649" s="208"/>
      <c r="H649" s="208"/>
      <c r="I649" s="208"/>
      <c r="J649" s="208"/>
      <c r="K649" s="208"/>
      <c r="L649" s="208"/>
      <c r="M649" s="208"/>
      <c r="N649" s="208"/>
      <c r="O649" s="208"/>
      <c r="P649" s="208"/>
      <c r="Q649" s="208"/>
      <c r="R649" s="208"/>
      <c r="S649" s="208"/>
      <c r="T649" s="208"/>
      <c r="U649" s="208"/>
      <c r="V649" s="208"/>
      <c r="W649" s="208"/>
      <c r="X649" s="208"/>
      <c r="Y649" s="208"/>
      <c r="Z649" s="208"/>
      <c r="AA649" s="208"/>
      <c r="AB649" s="208"/>
      <c r="AC649" s="208"/>
      <c r="AD649" s="208"/>
      <c r="AE649" s="208"/>
      <c r="AF649" s="208"/>
      <c r="AG649" s="208"/>
      <c r="AH649" s="208"/>
      <c r="AI649" s="208"/>
      <c r="AJ649" s="208"/>
      <c r="AK649" s="208"/>
      <c r="AL649" s="208"/>
      <c r="AM649" s="208"/>
      <c r="AN649" s="208"/>
      <c r="AO649" s="208"/>
      <c r="AP649" s="208"/>
      <c r="AQ649" s="208"/>
      <c r="AR649" s="208"/>
      <c r="AS649" s="208"/>
      <c r="AT649" s="208"/>
      <c r="AU649" s="208"/>
    </row>
    <row r="650">
      <c r="A650" s="208"/>
      <c r="B650" s="208"/>
      <c r="C650" s="208"/>
      <c r="D650" s="225"/>
      <c r="E650" s="208"/>
      <c r="F650" s="208"/>
      <c r="G650" s="208"/>
      <c r="H650" s="208"/>
      <c r="I650" s="208"/>
      <c r="J650" s="208"/>
      <c r="K650" s="208"/>
      <c r="L650" s="208"/>
      <c r="M650" s="208"/>
      <c r="N650" s="208"/>
      <c r="O650" s="208"/>
      <c r="P650" s="208"/>
      <c r="Q650" s="208"/>
      <c r="R650" s="208"/>
      <c r="S650" s="208"/>
      <c r="T650" s="208"/>
      <c r="U650" s="208"/>
      <c r="V650" s="208"/>
      <c r="W650" s="208"/>
      <c r="X650" s="208"/>
      <c r="Y650" s="208"/>
      <c r="Z650" s="208"/>
      <c r="AA650" s="208"/>
      <c r="AB650" s="208"/>
      <c r="AC650" s="208"/>
      <c r="AD650" s="208"/>
      <c r="AE650" s="208"/>
      <c r="AF650" s="208"/>
      <c r="AG650" s="208"/>
      <c r="AH650" s="208"/>
      <c r="AI650" s="208"/>
      <c r="AJ650" s="208"/>
      <c r="AK650" s="208"/>
      <c r="AL650" s="208"/>
      <c r="AM650" s="208"/>
      <c r="AN650" s="208"/>
      <c r="AO650" s="208"/>
      <c r="AP650" s="208"/>
      <c r="AQ650" s="208"/>
      <c r="AR650" s="208"/>
      <c r="AS650" s="208"/>
      <c r="AT650" s="208"/>
      <c r="AU650" s="208"/>
    </row>
    <row r="651">
      <c r="A651" s="208"/>
      <c r="B651" s="208"/>
      <c r="C651" s="208"/>
      <c r="D651" s="225"/>
      <c r="E651" s="208"/>
      <c r="F651" s="208"/>
      <c r="G651" s="208"/>
      <c r="H651" s="208"/>
      <c r="I651" s="208"/>
      <c r="J651" s="208"/>
      <c r="K651" s="208"/>
      <c r="L651" s="208"/>
      <c r="M651" s="208"/>
      <c r="N651" s="208"/>
      <c r="O651" s="208"/>
      <c r="P651" s="208"/>
      <c r="Q651" s="208"/>
      <c r="R651" s="208"/>
      <c r="S651" s="208"/>
      <c r="T651" s="208"/>
      <c r="U651" s="208"/>
      <c r="V651" s="208"/>
      <c r="W651" s="208"/>
      <c r="X651" s="208"/>
      <c r="Y651" s="208"/>
      <c r="Z651" s="208"/>
      <c r="AA651" s="208"/>
      <c r="AB651" s="208"/>
      <c r="AC651" s="208"/>
      <c r="AD651" s="208"/>
      <c r="AE651" s="208"/>
      <c r="AF651" s="208"/>
      <c r="AG651" s="208"/>
      <c r="AH651" s="208"/>
      <c r="AI651" s="208"/>
      <c r="AJ651" s="208"/>
      <c r="AK651" s="208"/>
      <c r="AL651" s="208"/>
      <c r="AM651" s="208"/>
      <c r="AN651" s="208"/>
      <c r="AO651" s="208"/>
      <c r="AP651" s="208"/>
      <c r="AQ651" s="208"/>
      <c r="AR651" s="208"/>
      <c r="AS651" s="208"/>
      <c r="AT651" s="208"/>
      <c r="AU651" s="208"/>
    </row>
    <row r="652">
      <c r="A652" s="208"/>
      <c r="B652" s="208"/>
      <c r="C652" s="208"/>
      <c r="D652" s="225"/>
      <c r="E652" s="208"/>
      <c r="F652" s="208"/>
      <c r="G652" s="208"/>
      <c r="H652" s="208"/>
      <c r="I652" s="208"/>
      <c r="J652" s="208"/>
      <c r="K652" s="208"/>
      <c r="L652" s="208"/>
      <c r="M652" s="208"/>
      <c r="N652" s="208"/>
      <c r="O652" s="208"/>
      <c r="P652" s="208"/>
      <c r="Q652" s="208"/>
      <c r="R652" s="208"/>
      <c r="S652" s="208"/>
      <c r="T652" s="208"/>
      <c r="U652" s="208"/>
      <c r="V652" s="208"/>
      <c r="W652" s="208"/>
      <c r="X652" s="208"/>
      <c r="Y652" s="208"/>
      <c r="Z652" s="208"/>
      <c r="AA652" s="208"/>
      <c r="AB652" s="208"/>
      <c r="AC652" s="208"/>
      <c r="AD652" s="208"/>
      <c r="AE652" s="208"/>
      <c r="AF652" s="208"/>
      <c r="AG652" s="208"/>
      <c r="AH652" s="208"/>
      <c r="AI652" s="208"/>
      <c r="AJ652" s="208"/>
      <c r="AK652" s="208"/>
      <c r="AL652" s="208"/>
      <c r="AM652" s="208"/>
      <c r="AN652" s="208"/>
      <c r="AO652" s="208"/>
      <c r="AP652" s="208"/>
      <c r="AQ652" s="208"/>
      <c r="AR652" s="208"/>
      <c r="AS652" s="208"/>
      <c r="AT652" s="208"/>
      <c r="AU652" s="208"/>
    </row>
    <row r="653">
      <c r="A653" s="208"/>
      <c r="B653" s="208"/>
      <c r="C653" s="208"/>
      <c r="D653" s="225"/>
      <c r="E653" s="208"/>
      <c r="F653" s="208"/>
      <c r="G653" s="208"/>
      <c r="H653" s="208"/>
      <c r="I653" s="208"/>
      <c r="J653" s="208"/>
      <c r="K653" s="208"/>
      <c r="L653" s="208"/>
      <c r="M653" s="208"/>
      <c r="N653" s="208"/>
      <c r="O653" s="208"/>
      <c r="P653" s="208"/>
      <c r="Q653" s="208"/>
      <c r="R653" s="208"/>
      <c r="S653" s="208"/>
      <c r="T653" s="208"/>
      <c r="U653" s="208"/>
      <c r="V653" s="208"/>
      <c r="W653" s="208"/>
      <c r="X653" s="208"/>
      <c r="Y653" s="208"/>
      <c r="Z653" s="208"/>
      <c r="AA653" s="208"/>
      <c r="AB653" s="208"/>
      <c r="AC653" s="208"/>
      <c r="AD653" s="208"/>
      <c r="AE653" s="208"/>
      <c r="AF653" s="208"/>
      <c r="AG653" s="208"/>
      <c r="AH653" s="208"/>
      <c r="AI653" s="208"/>
      <c r="AJ653" s="208"/>
      <c r="AK653" s="208"/>
      <c r="AL653" s="208"/>
      <c r="AM653" s="208"/>
      <c r="AN653" s="208"/>
      <c r="AO653" s="208"/>
      <c r="AP653" s="208"/>
      <c r="AQ653" s="208"/>
      <c r="AR653" s="208"/>
      <c r="AS653" s="208"/>
      <c r="AT653" s="208"/>
      <c r="AU653" s="208"/>
    </row>
    <row r="654">
      <c r="A654" s="208"/>
      <c r="B654" s="208"/>
      <c r="C654" s="208"/>
      <c r="D654" s="225"/>
      <c r="E654" s="208"/>
      <c r="F654" s="208"/>
      <c r="G654" s="208"/>
      <c r="H654" s="208"/>
      <c r="I654" s="208"/>
      <c r="J654" s="208"/>
      <c r="K654" s="208"/>
      <c r="L654" s="208"/>
      <c r="M654" s="208"/>
      <c r="N654" s="208"/>
      <c r="O654" s="208"/>
      <c r="P654" s="208"/>
      <c r="Q654" s="208"/>
      <c r="R654" s="208"/>
      <c r="S654" s="208"/>
      <c r="T654" s="208"/>
      <c r="U654" s="208"/>
      <c r="V654" s="208"/>
      <c r="W654" s="208"/>
      <c r="X654" s="208"/>
      <c r="Y654" s="208"/>
      <c r="Z654" s="208"/>
      <c r="AA654" s="208"/>
      <c r="AB654" s="208"/>
      <c r="AC654" s="208"/>
      <c r="AD654" s="208"/>
      <c r="AE654" s="208"/>
      <c r="AF654" s="208"/>
      <c r="AG654" s="208"/>
      <c r="AH654" s="208"/>
      <c r="AI654" s="208"/>
      <c r="AJ654" s="208"/>
      <c r="AK654" s="208"/>
      <c r="AL654" s="208"/>
      <c r="AM654" s="208"/>
      <c r="AN654" s="208"/>
      <c r="AO654" s="208"/>
      <c r="AP654" s="208"/>
      <c r="AQ654" s="208"/>
      <c r="AR654" s="208"/>
      <c r="AS654" s="208"/>
      <c r="AT654" s="208"/>
      <c r="AU654" s="208"/>
    </row>
    <row r="655">
      <c r="A655" s="208"/>
      <c r="B655" s="208"/>
      <c r="C655" s="208"/>
      <c r="D655" s="225"/>
      <c r="E655" s="208"/>
      <c r="F655" s="208"/>
      <c r="G655" s="208"/>
      <c r="H655" s="208"/>
      <c r="I655" s="208"/>
      <c r="J655" s="208"/>
      <c r="K655" s="208"/>
      <c r="L655" s="208"/>
      <c r="M655" s="208"/>
      <c r="N655" s="208"/>
      <c r="O655" s="208"/>
      <c r="P655" s="208"/>
      <c r="Q655" s="208"/>
      <c r="R655" s="208"/>
      <c r="S655" s="208"/>
      <c r="T655" s="208"/>
      <c r="U655" s="208"/>
      <c r="V655" s="208"/>
      <c r="W655" s="208"/>
      <c r="X655" s="208"/>
      <c r="Y655" s="208"/>
      <c r="Z655" s="208"/>
      <c r="AA655" s="208"/>
      <c r="AB655" s="208"/>
      <c r="AC655" s="208"/>
      <c r="AD655" s="208"/>
      <c r="AE655" s="208"/>
      <c r="AF655" s="208"/>
      <c r="AG655" s="208"/>
      <c r="AH655" s="208"/>
      <c r="AI655" s="208"/>
      <c r="AJ655" s="208"/>
      <c r="AK655" s="208"/>
      <c r="AL655" s="208"/>
      <c r="AM655" s="208"/>
      <c r="AN655" s="208"/>
      <c r="AO655" s="208"/>
      <c r="AP655" s="208"/>
      <c r="AQ655" s="208"/>
      <c r="AR655" s="208"/>
      <c r="AS655" s="208"/>
      <c r="AT655" s="208"/>
      <c r="AU655" s="208"/>
    </row>
    <row r="656">
      <c r="A656" s="208"/>
      <c r="B656" s="208"/>
      <c r="C656" s="208"/>
      <c r="D656" s="225"/>
      <c r="E656" s="208"/>
      <c r="F656" s="208"/>
      <c r="G656" s="208"/>
      <c r="H656" s="208"/>
      <c r="I656" s="208"/>
      <c r="J656" s="208"/>
      <c r="K656" s="208"/>
      <c r="L656" s="208"/>
      <c r="M656" s="208"/>
      <c r="N656" s="208"/>
      <c r="O656" s="208"/>
      <c r="P656" s="208"/>
      <c r="Q656" s="208"/>
      <c r="R656" s="208"/>
      <c r="S656" s="208"/>
      <c r="T656" s="208"/>
      <c r="U656" s="208"/>
      <c r="V656" s="208"/>
      <c r="W656" s="208"/>
      <c r="X656" s="208"/>
      <c r="Y656" s="208"/>
      <c r="Z656" s="208"/>
      <c r="AA656" s="208"/>
      <c r="AB656" s="208"/>
      <c r="AC656" s="208"/>
      <c r="AD656" s="208"/>
      <c r="AE656" s="208"/>
      <c r="AF656" s="208"/>
      <c r="AG656" s="208"/>
      <c r="AH656" s="208"/>
      <c r="AI656" s="208"/>
      <c r="AJ656" s="208"/>
      <c r="AK656" s="208"/>
      <c r="AL656" s="208"/>
      <c r="AM656" s="208"/>
      <c r="AN656" s="208"/>
      <c r="AO656" s="208"/>
      <c r="AP656" s="208"/>
      <c r="AQ656" s="208"/>
      <c r="AR656" s="208"/>
      <c r="AS656" s="208"/>
      <c r="AT656" s="208"/>
      <c r="AU656" s="208"/>
    </row>
    <row r="657">
      <c r="A657" s="208"/>
      <c r="B657" s="208"/>
      <c r="C657" s="208"/>
      <c r="D657" s="225"/>
      <c r="E657" s="208"/>
      <c r="F657" s="208"/>
      <c r="G657" s="208"/>
      <c r="H657" s="208"/>
      <c r="I657" s="208"/>
      <c r="J657" s="208"/>
      <c r="K657" s="208"/>
      <c r="L657" s="208"/>
      <c r="M657" s="208"/>
      <c r="N657" s="208"/>
      <c r="O657" s="208"/>
      <c r="P657" s="208"/>
      <c r="Q657" s="208"/>
      <c r="R657" s="208"/>
      <c r="S657" s="208"/>
      <c r="T657" s="208"/>
      <c r="U657" s="208"/>
      <c r="V657" s="208"/>
      <c r="W657" s="208"/>
      <c r="X657" s="208"/>
      <c r="Y657" s="208"/>
      <c r="Z657" s="208"/>
      <c r="AA657" s="208"/>
      <c r="AB657" s="208"/>
      <c r="AC657" s="208"/>
      <c r="AD657" s="208"/>
      <c r="AE657" s="208"/>
      <c r="AF657" s="208"/>
      <c r="AG657" s="208"/>
      <c r="AH657" s="208"/>
      <c r="AI657" s="208"/>
      <c r="AJ657" s="208"/>
      <c r="AK657" s="208"/>
      <c r="AL657" s="208"/>
      <c r="AM657" s="208"/>
      <c r="AN657" s="208"/>
      <c r="AO657" s="208"/>
      <c r="AP657" s="208"/>
      <c r="AQ657" s="208"/>
      <c r="AR657" s="208"/>
      <c r="AS657" s="208"/>
      <c r="AT657" s="208"/>
      <c r="AU657" s="208"/>
    </row>
    <row r="658">
      <c r="A658" s="208"/>
      <c r="B658" s="208"/>
      <c r="C658" s="208"/>
      <c r="D658" s="225"/>
      <c r="E658" s="208"/>
      <c r="F658" s="208"/>
      <c r="G658" s="208"/>
      <c r="H658" s="208"/>
      <c r="I658" s="208"/>
      <c r="J658" s="208"/>
      <c r="K658" s="208"/>
      <c r="L658" s="208"/>
      <c r="M658" s="208"/>
      <c r="N658" s="208"/>
      <c r="O658" s="208"/>
      <c r="P658" s="208"/>
      <c r="Q658" s="208"/>
      <c r="R658" s="208"/>
      <c r="S658" s="208"/>
      <c r="T658" s="208"/>
      <c r="U658" s="208"/>
      <c r="V658" s="208"/>
      <c r="W658" s="208"/>
      <c r="X658" s="208"/>
      <c r="Y658" s="208"/>
      <c r="Z658" s="208"/>
      <c r="AA658" s="208"/>
      <c r="AB658" s="208"/>
      <c r="AC658" s="208"/>
      <c r="AD658" s="208"/>
      <c r="AE658" s="208"/>
      <c r="AF658" s="208"/>
      <c r="AG658" s="208"/>
      <c r="AH658" s="208"/>
      <c r="AI658" s="208"/>
      <c r="AJ658" s="208"/>
      <c r="AK658" s="208"/>
      <c r="AL658" s="208"/>
      <c r="AM658" s="208"/>
      <c r="AN658" s="208"/>
      <c r="AO658" s="208"/>
      <c r="AP658" s="208"/>
      <c r="AQ658" s="208"/>
      <c r="AR658" s="208"/>
      <c r="AS658" s="208"/>
      <c r="AT658" s="208"/>
      <c r="AU658" s="208"/>
    </row>
    <row r="659">
      <c r="A659" s="208"/>
      <c r="B659" s="208"/>
      <c r="C659" s="208"/>
      <c r="D659" s="225"/>
      <c r="E659" s="208"/>
      <c r="F659" s="208"/>
      <c r="G659" s="208"/>
      <c r="H659" s="208"/>
      <c r="I659" s="208"/>
      <c r="J659" s="208"/>
      <c r="K659" s="208"/>
      <c r="L659" s="208"/>
      <c r="M659" s="208"/>
      <c r="N659" s="208"/>
      <c r="O659" s="208"/>
      <c r="P659" s="208"/>
      <c r="Q659" s="208"/>
      <c r="R659" s="208"/>
      <c r="S659" s="208"/>
      <c r="T659" s="208"/>
      <c r="U659" s="208"/>
      <c r="V659" s="208"/>
      <c r="W659" s="208"/>
      <c r="X659" s="208"/>
      <c r="Y659" s="208"/>
      <c r="Z659" s="208"/>
      <c r="AA659" s="208"/>
      <c r="AB659" s="208"/>
      <c r="AC659" s="208"/>
      <c r="AD659" s="208"/>
      <c r="AE659" s="208"/>
      <c r="AF659" s="208"/>
      <c r="AG659" s="208"/>
      <c r="AH659" s="208"/>
      <c r="AI659" s="208"/>
      <c r="AJ659" s="208"/>
      <c r="AK659" s="208"/>
      <c r="AL659" s="208"/>
      <c r="AM659" s="208"/>
      <c r="AN659" s="208"/>
      <c r="AO659" s="208"/>
      <c r="AP659" s="208"/>
      <c r="AQ659" s="208"/>
      <c r="AR659" s="208"/>
      <c r="AS659" s="208"/>
      <c r="AT659" s="208"/>
      <c r="AU659" s="208"/>
    </row>
    <row r="660">
      <c r="A660" s="208"/>
      <c r="B660" s="208"/>
      <c r="C660" s="208"/>
      <c r="D660" s="225"/>
      <c r="E660" s="208"/>
      <c r="F660" s="208"/>
      <c r="G660" s="208"/>
      <c r="H660" s="208"/>
      <c r="I660" s="208"/>
      <c r="J660" s="208"/>
      <c r="K660" s="208"/>
      <c r="L660" s="208"/>
      <c r="M660" s="208"/>
      <c r="N660" s="208"/>
      <c r="O660" s="208"/>
      <c r="P660" s="208"/>
      <c r="Q660" s="208"/>
      <c r="R660" s="208"/>
      <c r="S660" s="208"/>
      <c r="T660" s="208"/>
      <c r="U660" s="208"/>
      <c r="V660" s="208"/>
      <c r="W660" s="208"/>
      <c r="X660" s="208"/>
      <c r="Y660" s="208"/>
      <c r="Z660" s="208"/>
      <c r="AA660" s="208"/>
      <c r="AB660" s="208"/>
      <c r="AC660" s="208"/>
      <c r="AD660" s="208"/>
      <c r="AE660" s="208"/>
      <c r="AF660" s="208"/>
      <c r="AG660" s="208"/>
      <c r="AH660" s="208"/>
      <c r="AI660" s="208"/>
      <c r="AJ660" s="208"/>
      <c r="AK660" s="208"/>
      <c r="AL660" s="208"/>
      <c r="AM660" s="208"/>
      <c r="AN660" s="208"/>
      <c r="AO660" s="208"/>
      <c r="AP660" s="208"/>
      <c r="AQ660" s="208"/>
      <c r="AR660" s="208"/>
      <c r="AS660" s="208"/>
      <c r="AT660" s="208"/>
      <c r="AU660" s="208"/>
    </row>
    <row r="661">
      <c r="A661" s="208"/>
      <c r="B661" s="208"/>
      <c r="C661" s="208"/>
      <c r="D661" s="225"/>
      <c r="E661" s="208"/>
      <c r="F661" s="208"/>
      <c r="G661" s="208"/>
      <c r="H661" s="208"/>
      <c r="I661" s="208"/>
      <c r="J661" s="208"/>
      <c r="K661" s="208"/>
      <c r="L661" s="208"/>
      <c r="M661" s="208"/>
      <c r="N661" s="208"/>
      <c r="O661" s="208"/>
      <c r="P661" s="208"/>
      <c r="Q661" s="208"/>
      <c r="R661" s="208"/>
      <c r="S661" s="208"/>
      <c r="T661" s="208"/>
      <c r="U661" s="208"/>
      <c r="V661" s="208"/>
      <c r="W661" s="208"/>
      <c r="X661" s="208"/>
      <c r="Y661" s="208"/>
      <c r="Z661" s="208"/>
      <c r="AA661" s="208"/>
      <c r="AB661" s="208"/>
      <c r="AC661" s="208"/>
      <c r="AD661" s="208"/>
      <c r="AE661" s="208"/>
      <c r="AF661" s="208"/>
      <c r="AG661" s="208"/>
      <c r="AH661" s="208"/>
      <c r="AI661" s="208"/>
      <c r="AJ661" s="208"/>
      <c r="AK661" s="208"/>
      <c r="AL661" s="208"/>
      <c r="AM661" s="208"/>
      <c r="AN661" s="208"/>
      <c r="AO661" s="208"/>
      <c r="AP661" s="208"/>
      <c r="AQ661" s="208"/>
      <c r="AR661" s="208"/>
      <c r="AS661" s="208"/>
      <c r="AT661" s="208"/>
      <c r="AU661" s="208"/>
    </row>
    <row r="662">
      <c r="A662" s="208"/>
      <c r="B662" s="208"/>
      <c r="C662" s="208"/>
      <c r="D662" s="225"/>
      <c r="E662" s="208"/>
      <c r="F662" s="208"/>
      <c r="G662" s="208"/>
      <c r="H662" s="208"/>
      <c r="I662" s="208"/>
      <c r="J662" s="208"/>
      <c r="K662" s="208"/>
      <c r="L662" s="208"/>
      <c r="M662" s="208"/>
      <c r="N662" s="208"/>
      <c r="O662" s="208"/>
      <c r="P662" s="208"/>
      <c r="Q662" s="208"/>
      <c r="R662" s="208"/>
      <c r="S662" s="208"/>
      <c r="T662" s="208"/>
      <c r="U662" s="208"/>
      <c r="V662" s="208"/>
      <c r="W662" s="208"/>
      <c r="X662" s="208"/>
      <c r="Y662" s="208"/>
      <c r="Z662" s="208"/>
      <c r="AA662" s="208"/>
      <c r="AB662" s="208"/>
      <c r="AC662" s="208"/>
      <c r="AD662" s="208"/>
      <c r="AE662" s="208"/>
      <c r="AF662" s="208"/>
      <c r="AG662" s="208"/>
      <c r="AH662" s="208"/>
      <c r="AI662" s="208"/>
      <c r="AJ662" s="208"/>
      <c r="AK662" s="208"/>
      <c r="AL662" s="208"/>
      <c r="AM662" s="208"/>
      <c r="AN662" s="208"/>
      <c r="AO662" s="208"/>
      <c r="AP662" s="208"/>
      <c r="AQ662" s="208"/>
      <c r="AR662" s="208"/>
      <c r="AS662" s="208"/>
      <c r="AT662" s="208"/>
      <c r="AU662" s="208"/>
    </row>
    <row r="663">
      <c r="A663" s="208"/>
      <c r="B663" s="208"/>
      <c r="C663" s="208"/>
      <c r="D663" s="225"/>
      <c r="E663" s="208"/>
      <c r="F663" s="208"/>
      <c r="G663" s="208"/>
      <c r="H663" s="208"/>
      <c r="I663" s="208"/>
      <c r="J663" s="208"/>
      <c r="K663" s="208"/>
      <c r="L663" s="208"/>
      <c r="M663" s="208"/>
      <c r="N663" s="208"/>
      <c r="O663" s="208"/>
      <c r="P663" s="208"/>
      <c r="Q663" s="208"/>
      <c r="R663" s="208"/>
      <c r="S663" s="208"/>
      <c r="T663" s="208"/>
      <c r="U663" s="208"/>
      <c r="V663" s="208"/>
      <c r="W663" s="208"/>
      <c r="X663" s="208"/>
      <c r="Y663" s="208"/>
      <c r="Z663" s="208"/>
      <c r="AA663" s="208"/>
      <c r="AB663" s="208"/>
      <c r="AC663" s="208"/>
      <c r="AD663" s="208"/>
      <c r="AE663" s="208"/>
      <c r="AF663" s="208"/>
      <c r="AG663" s="208"/>
      <c r="AH663" s="208"/>
      <c r="AI663" s="208"/>
      <c r="AJ663" s="208"/>
      <c r="AK663" s="208"/>
      <c r="AL663" s="208"/>
      <c r="AM663" s="208"/>
      <c r="AN663" s="208"/>
      <c r="AO663" s="208"/>
      <c r="AP663" s="208"/>
      <c r="AQ663" s="208"/>
      <c r="AR663" s="208"/>
      <c r="AS663" s="208"/>
      <c r="AT663" s="208"/>
      <c r="AU663" s="208"/>
    </row>
    <row r="664">
      <c r="A664" s="208"/>
      <c r="B664" s="208"/>
      <c r="C664" s="208"/>
      <c r="D664" s="225"/>
      <c r="E664" s="208"/>
      <c r="F664" s="208"/>
      <c r="G664" s="208"/>
      <c r="H664" s="208"/>
      <c r="I664" s="208"/>
      <c r="J664" s="208"/>
      <c r="K664" s="208"/>
      <c r="L664" s="208"/>
      <c r="M664" s="208"/>
      <c r="N664" s="208"/>
      <c r="O664" s="208"/>
      <c r="P664" s="208"/>
      <c r="Q664" s="208"/>
      <c r="R664" s="208"/>
      <c r="S664" s="208"/>
      <c r="T664" s="208"/>
      <c r="U664" s="208"/>
      <c r="V664" s="208"/>
      <c r="W664" s="208"/>
      <c r="X664" s="208"/>
      <c r="Y664" s="208"/>
      <c r="Z664" s="208"/>
      <c r="AA664" s="208"/>
      <c r="AB664" s="208"/>
      <c r="AC664" s="208"/>
      <c r="AD664" s="208"/>
      <c r="AE664" s="208"/>
      <c r="AF664" s="208"/>
      <c r="AG664" s="208"/>
      <c r="AH664" s="208"/>
      <c r="AI664" s="208"/>
      <c r="AJ664" s="208"/>
      <c r="AK664" s="208"/>
      <c r="AL664" s="208"/>
      <c r="AM664" s="208"/>
      <c r="AN664" s="208"/>
      <c r="AO664" s="208"/>
      <c r="AP664" s="208"/>
      <c r="AQ664" s="208"/>
      <c r="AR664" s="208"/>
      <c r="AS664" s="208"/>
      <c r="AT664" s="208"/>
      <c r="AU664" s="208"/>
    </row>
    <row r="665">
      <c r="A665" s="208"/>
      <c r="B665" s="208"/>
      <c r="C665" s="208"/>
      <c r="D665" s="225"/>
      <c r="E665" s="208"/>
      <c r="F665" s="208"/>
      <c r="G665" s="208"/>
      <c r="H665" s="208"/>
      <c r="I665" s="208"/>
      <c r="J665" s="208"/>
      <c r="K665" s="208"/>
      <c r="L665" s="208"/>
      <c r="M665" s="208"/>
      <c r="N665" s="208"/>
      <c r="O665" s="208"/>
      <c r="P665" s="208"/>
      <c r="Q665" s="208"/>
      <c r="R665" s="208"/>
      <c r="S665" s="208"/>
      <c r="T665" s="208"/>
      <c r="U665" s="208"/>
      <c r="V665" s="208"/>
      <c r="W665" s="208"/>
      <c r="X665" s="208"/>
      <c r="Y665" s="208"/>
      <c r="Z665" s="208"/>
      <c r="AA665" s="208"/>
      <c r="AB665" s="208"/>
      <c r="AC665" s="208"/>
      <c r="AD665" s="208"/>
      <c r="AE665" s="208"/>
      <c r="AF665" s="208"/>
      <c r="AG665" s="208"/>
      <c r="AH665" s="208"/>
      <c r="AI665" s="208"/>
      <c r="AJ665" s="208"/>
      <c r="AK665" s="208"/>
      <c r="AL665" s="208"/>
      <c r="AM665" s="208"/>
      <c r="AN665" s="208"/>
      <c r="AO665" s="208"/>
      <c r="AP665" s="208"/>
      <c r="AQ665" s="208"/>
      <c r="AR665" s="208"/>
      <c r="AS665" s="208"/>
      <c r="AT665" s="208"/>
      <c r="AU665" s="208"/>
    </row>
    <row r="666">
      <c r="A666" s="208"/>
      <c r="B666" s="208"/>
      <c r="C666" s="208"/>
      <c r="D666" s="225"/>
      <c r="E666" s="208"/>
      <c r="F666" s="208"/>
      <c r="G666" s="208"/>
      <c r="H666" s="208"/>
      <c r="I666" s="208"/>
      <c r="J666" s="208"/>
      <c r="K666" s="208"/>
      <c r="L666" s="208"/>
      <c r="M666" s="208"/>
      <c r="N666" s="208"/>
      <c r="O666" s="208"/>
      <c r="P666" s="208"/>
      <c r="Q666" s="208"/>
      <c r="R666" s="208"/>
      <c r="S666" s="208"/>
      <c r="T666" s="208"/>
      <c r="U666" s="208"/>
      <c r="V666" s="208"/>
      <c r="W666" s="208"/>
      <c r="X666" s="208"/>
      <c r="Y666" s="208"/>
      <c r="Z666" s="208"/>
      <c r="AA666" s="208"/>
      <c r="AB666" s="208"/>
      <c r="AC666" s="208"/>
      <c r="AD666" s="208"/>
      <c r="AE666" s="208"/>
      <c r="AF666" s="208"/>
      <c r="AG666" s="208"/>
      <c r="AH666" s="208"/>
      <c r="AI666" s="208"/>
      <c r="AJ666" s="208"/>
      <c r="AK666" s="208"/>
      <c r="AL666" s="208"/>
      <c r="AM666" s="208"/>
      <c r="AN666" s="208"/>
      <c r="AO666" s="208"/>
      <c r="AP666" s="208"/>
      <c r="AQ666" s="208"/>
      <c r="AR666" s="208"/>
      <c r="AS666" s="208"/>
      <c r="AT666" s="208"/>
      <c r="AU666" s="208"/>
    </row>
    <row r="667">
      <c r="A667" s="208"/>
      <c r="B667" s="208"/>
      <c r="C667" s="208"/>
      <c r="D667" s="225"/>
      <c r="E667" s="208"/>
      <c r="F667" s="208"/>
      <c r="G667" s="208"/>
      <c r="H667" s="208"/>
      <c r="I667" s="208"/>
      <c r="J667" s="208"/>
      <c r="K667" s="208"/>
      <c r="L667" s="208"/>
      <c r="M667" s="208"/>
      <c r="N667" s="208"/>
      <c r="O667" s="208"/>
      <c r="P667" s="208"/>
      <c r="Q667" s="208"/>
      <c r="R667" s="208"/>
      <c r="S667" s="208"/>
      <c r="T667" s="208"/>
      <c r="U667" s="208"/>
      <c r="V667" s="208"/>
      <c r="W667" s="208"/>
      <c r="X667" s="208"/>
      <c r="Y667" s="208"/>
      <c r="Z667" s="208"/>
      <c r="AA667" s="208"/>
      <c r="AB667" s="208"/>
      <c r="AC667" s="208"/>
      <c r="AD667" s="208"/>
      <c r="AE667" s="208"/>
      <c r="AF667" s="208"/>
      <c r="AG667" s="208"/>
      <c r="AH667" s="208"/>
      <c r="AI667" s="208"/>
      <c r="AJ667" s="208"/>
      <c r="AK667" s="208"/>
      <c r="AL667" s="208"/>
      <c r="AM667" s="208"/>
      <c r="AN667" s="208"/>
      <c r="AO667" s="208"/>
      <c r="AP667" s="208"/>
      <c r="AQ667" s="208"/>
      <c r="AR667" s="208"/>
      <c r="AS667" s="208"/>
      <c r="AT667" s="208"/>
      <c r="AU667" s="208"/>
    </row>
    <row r="668">
      <c r="A668" s="208"/>
      <c r="B668" s="208"/>
      <c r="C668" s="208"/>
      <c r="D668" s="225"/>
      <c r="E668" s="208"/>
      <c r="F668" s="208"/>
      <c r="G668" s="208"/>
      <c r="H668" s="208"/>
      <c r="I668" s="208"/>
      <c r="J668" s="208"/>
      <c r="K668" s="208"/>
      <c r="L668" s="208"/>
      <c r="M668" s="208"/>
      <c r="N668" s="208"/>
      <c r="O668" s="208"/>
      <c r="P668" s="208"/>
      <c r="Q668" s="208"/>
      <c r="R668" s="208"/>
      <c r="S668" s="208"/>
      <c r="T668" s="208"/>
      <c r="U668" s="208"/>
      <c r="V668" s="208"/>
      <c r="W668" s="208"/>
      <c r="X668" s="208"/>
      <c r="Y668" s="208"/>
      <c r="Z668" s="208"/>
      <c r="AA668" s="208"/>
      <c r="AB668" s="208"/>
      <c r="AC668" s="208"/>
      <c r="AD668" s="208"/>
      <c r="AE668" s="208"/>
      <c r="AF668" s="208"/>
      <c r="AG668" s="208"/>
      <c r="AH668" s="208"/>
      <c r="AI668" s="208"/>
      <c r="AJ668" s="208"/>
      <c r="AK668" s="208"/>
      <c r="AL668" s="208"/>
      <c r="AM668" s="208"/>
      <c r="AN668" s="208"/>
      <c r="AO668" s="208"/>
      <c r="AP668" s="208"/>
      <c r="AQ668" s="208"/>
      <c r="AR668" s="208"/>
      <c r="AS668" s="208"/>
      <c r="AT668" s="208"/>
      <c r="AU668" s="208"/>
    </row>
    <row r="669">
      <c r="A669" s="208"/>
      <c r="B669" s="208"/>
      <c r="C669" s="208"/>
      <c r="D669" s="225"/>
      <c r="E669" s="208"/>
      <c r="F669" s="208"/>
      <c r="G669" s="208"/>
      <c r="H669" s="208"/>
      <c r="I669" s="208"/>
      <c r="J669" s="208"/>
      <c r="K669" s="208"/>
      <c r="L669" s="208"/>
      <c r="M669" s="208"/>
      <c r="N669" s="208"/>
      <c r="O669" s="208"/>
      <c r="P669" s="208"/>
      <c r="Q669" s="208"/>
      <c r="R669" s="208"/>
      <c r="S669" s="208"/>
      <c r="T669" s="208"/>
      <c r="U669" s="208"/>
      <c r="V669" s="208"/>
      <c r="W669" s="208"/>
      <c r="X669" s="208"/>
      <c r="Y669" s="208"/>
      <c r="Z669" s="208"/>
      <c r="AA669" s="208"/>
      <c r="AB669" s="208"/>
      <c r="AC669" s="208"/>
      <c r="AD669" s="208"/>
      <c r="AE669" s="208"/>
      <c r="AF669" s="208"/>
      <c r="AG669" s="208"/>
      <c r="AH669" s="208"/>
      <c r="AI669" s="208"/>
      <c r="AJ669" s="208"/>
      <c r="AK669" s="208"/>
      <c r="AL669" s="208"/>
      <c r="AM669" s="208"/>
      <c r="AN669" s="208"/>
      <c r="AO669" s="208"/>
      <c r="AP669" s="208"/>
      <c r="AQ669" s="208"/>
      <c r="AR669" s="208"/>
      <c r="AS669" s="208"/>
      <c r="AT669" s="208"/>
      <c r="AU669" s="208"/>
    </row>
    <row r="670">
      <c r="A670" s="208"/>
      <c r="B670" s="208"/>
      <c r="C670" s="208"/>
      <c r="D670" s="225"/>
      <c r="E670" s="208"/>
      <c r="F670" s="208"/>
      <c r="G670" s="208"/>
      <c r="H670" s="208"/>
      <c r="I670" s="208"/>
      <c r="J670" s="208"/>
      <c r="K670" s="208"/>
      <c r="L670" s="208"/>
      <c r="M670" s="208"/>
      <c r="N670" s="208"/>
      <c r="O670" s="208"/>
      <c r="P670" s="208"/>
      <c r="Q670" s="208"/>
      <c r="R670" s="208"/>
      <c r="S670" s="208"/>
      <c r="T670" s="208"/>
      <c r="U670" s="208"/>
      <c r="V670" s="208"/>
      <c r="W670" s="208"/>
      <c r="X670" s="208"/>
      <c r="Y670" s="208"/>
      <c r="Z670" s="208"/>
      <c r="AA670" s="208"/>
      <c r="AB670" s="208"/>
      <c r="AC670" s="208"/>
      <c r="AD670" s="208"/>
      <c r="AE670" s="208"/>
      <c r="AF670" s="208"/>
      <c r="AG670" s="208"/>
      <c r="AH670" s="208"/>
      <c r="AI670" s="208"/>
      <c r="AJ670" s="208"/>
      <c r="AK670" s="208"/>
      <c r="AL670" s="208"/>
      <c r="AM670" s="208"/>
      <c r="AN670" s="208"/>
      <c r="AO670" s="208"/>
      <c r="AP670" s="208"/>
      <c r="AQ670" s="208"/>
      <c r="AR670" s="208"/>
      <c r="AS670" s="208"/>
      <c r="AT670" s="208"/>
      <c r="AU670" s="208"/>
    </row>
    <row r="671">
      <c r="A671" s="208"/>
      <c r="B671" s="208"/>
      <c r="C671" s="208"/>
      <c r="D671" s="225"/>
      <c r="E671" s="208"/>
      <c r="F671" s="208"/>
      <c r="G671" s="208"/>
      <c r="H671" s="208"/>
      <c r="I671" s="208"/>
      <c r="J671" s="208"/>
      <c r="K671" s="208"/>
      <c r="L671" s="208"/>
      <c r="M671" s="208"/>
      <c r="N671" s="208"/>
      <c r="O671" s="208"/>
      <c r="P671" s="208"/>
      <c r="Q671" s="208"/>
      <c r="R671" s="208"/>
      <c r="S671" s="208"/>
      <c r="T671" s="208"/>
      <c r="U671" s="208"/>
      <c r="V671" s="208"/>
      <c r="W671" s="208"/>
      <c r="X671" s="208"/>
      <c r="Y671" s="208"/>
      <c r="Z671" s="208"/>
      <c r="AA671" s="208"/>
      <c r="AB671" s="208"/>
      <c r="AC671" s="208"/>
      <c r="AD671" s="208"/>
      <c r="AE671" s="208"/>
      <c r="AF671" s="208"/>
      <c r="AG671" s="208"/>
      <c r="AH671" s="208"/>
      <c r="AI671" s="208"/>
      <c r="AJ671" s="208"/>
      <c r="AK671" s="208"/>
      <c r="AL671" s="208"/>
      <c r="AM671" s="208"/>
      <c r="AN671" s="208"/>
      <c r="AO671" s="208"/>
      <c r="AP671" s="208"/>
      <c r="AQ671" s="208"/>
      <c r="AR671" s="208"/>
      <c r="AS671" s="208"/>
      <c r="AT671" s="208"/>
      <c r="AU671" s="208"/>
    </row>
    <row r="672">
      <c r="A672" s="208"/>
      <c r="B672" s="208"/>
      <c r="C672" s="208"/>
      <c r="D672" s="225"/>
      <c r="E672" s="208"/>
      <c r="F672" s="208"/>
      <c r="G672" s="208"/>
      <c r="H672" s="208"/>
      <c r="I672" s="208"/>
      <c r="J672" s="208"/>
      <c r="K672" s="208"/>
      <c r="L672" s="208"/>
      <c r="M672" s="208"/>
      <c r="N672" s="208"/>
      <c r="O672" s="208"/>
      <c r="P672" s="208"/>
      <c r="Q672" s="208"/>
      <c r="R672" s="208"/>
      <c r="S672" s="208"/>
      <c r="T672" s="208"/>
      <c r="U672" s="208"/>
      <c r="V672" s="208"/>
      <c r="W672" s="208"/>
      <c r="X672" s="208"/>
      <c r="Y672" s="208"/>
      <c r="Z672" s="208"/>
      <c r="AA672" s="208"/>
      <c r="AB672" s="208"/>
      <c r="AC672" s="208"/>
      <c r="AD672" s="208"/>
      <c r="AE672" s="208"/>
      <c r="AF672" s="208"/>
      <c r="AG672" s="208"/>
      <c r="AH672" s="208"/>
      <c r="AI672" s="208"/>
      <c r="AJ672" s="208"/>
      <c r="AK672" s="208"/>
      <c r="AL672" s="208"/>
      <c r="AM672" s="208"/>
      <c r="AN672" s="208"/>
      <c r="AO672" s="208"/>
      <c r="AP672" s="208"/>
      <c r="AQ672" s="208"/>
      <c r="AR672" s="208"/>
      <c r="AS672" s="208"/>
      <c r="AT672" s="208"/>
      <c r="AU672" s="208"/>
    </row>
    <row r="673">
      <c r="A673" s="208"/>
      <c r="B673" s="208"/>
      <c r="C673" s="208"/>
      <c r="D673" s="225"/>
      <c r="E673" s="208"/>
      <c r="F673" s="208"/>
      <c r="G673" s="208"/>
      <c r="H673" s="208"/>
      <c r="I673" s="208"/>
      <c r="J673" s="208"/>
      <c r="K673" s="208"/>
      <c r="L673" s="208"/>
      <c r="M673" s="208"/>
      <c r="N673" s="208"/>
      <c r="O673" s="208"/>
      <c r="P673" s="208"/>
      <c r="Q673" s="208"/>
      <c r="R673" s="208"/>
      <c r="S673" s="208"/>
      <c r="T673" s="208"/>
      <c r="U673" s="208"/>
      <c r="V673" s="208"/>
      <c r="W673" s="208"/>
      <c r="X673" s="208"/>
      <c r="Y673" s="208"/>
      <c r="Z673" s="208"/>
      <c r="AA673" s="208"/>
      <c r="AB673" s="208"/>
      <c r="AC673" s="208"/>
      <c r="AD673" s="208"/>
      <c r="AE673" s="208"/>
      <c r="AF673" s="208"/>
      <c r="AG673" s="208"/>
      <c r="AH673" s="208"/>
      <c r="AI673" s="208"/>
      <c r="AJ673" s="208"/>
      <c r="AK673" s="208"/>
      <c r="AL673" s="208"/>
      <c r="AM673" s="208"/>
      <c r="AN673" s="208"/>
      <c r="AO673" s="208"/>
      <c r="AP673" s="208"/>
      <c r="AQ673" s="208"/>
      <c r="AR673" s="208"/>
      <c r="AS673" s="208"/>
      <c r="AT673" s="208"/>
      <c r="AU673" s="208"/>
    </row>
    <row r="674">
      <c r="A674" s="208"/>
      <c r="B674" s="208"/>
      <c r="C674" s="208"/>
      <c r="D674" s="225"/>
      <c r="E674" s="208"/>
      <c r="F674" s="208"/>
      <c r="G674" s="208"/>
      <c r="H674" s="208"/>
      <c r="I674" s="208"/>
      <c r="J674" s="208"/>
      <c r="K674" s="208"/>
      <c r="L674" s="208"/>
      <c r="M674" s="208"/>
      <c r="N674" s="208"/>
      <c r="O674" s="208"/>
      <c r="P674" s="208"/>
      <c r="Q674" s="208"/>
      <c r="R674" s="208"/>
      <c r="S674" s="208"/>
      <c r="T674" s="208"/>
      <c r="U674" s="208"/>
      <c r="V674" s="208"/>
      <c r="W674" s="208"/>
      <c r="X674" s="208"/>
      <c r="Y674" s="208"/>
      <c r="Z674" s="208"/>
      <c r="AA674" s="208"/>
      <c r="AB674" s="208"/>
      <c r="AC674" s="208"/>
      <c r="AD674" s="208"/>
      <c r="AE674" s="208"/>
      <c r="AF674" s="208"/>
      <c r="AG674" s="208"/>
      <c r="AH674" s="208"/>
      <c r="AI674" s="208"/>
      <c r="AJ674" s="208"/>
      <c r="AK674" s="208"/>
      <c r="AL674" s="208"/>
      <c r="AM674" s="208"/>
      <c r="AN674" s="208"/>
      <c r="AO674" s="208"/>
      <c r="AP674" s="208"/>
      <c r="AQ674" s="208"/>
      <c r="AR674" s="208"/>
      <c r="AS674" s="208"/>
      <c r="AT674" s="208"/>
      <c r="AU674" s="208"/>
    </row>
    <row r="675">
      <c r="A675" s="208"/>
      <c r="B675" s="208"/>
      <c r="C675" s="208"/>
      <c r="D675" s="225"/>
      <c r="E675" s="208"/>
      <c r="F675" s="208"/>
      <c r="G675" s="208"/>
      <c r="H675" s="208"/>
      <c r="I675" s="208"/>
      <c r="J675" s="208"/>
      <c r="K675" s="208"/>
      <c r="L675" s="208"/>
      <c r="M675" s="208"/>
      <c r="N675" s="208"/>
      <c r="O675" s="208"/>
      <c r="P675" s="208"/>
      <c r="Q675" s="208"/>
      <c r="R675" s="208"/>
      <c r="S675" s="208"/>
      <c r="T675" s="208"/>
      <c r="U675" s="208"/>
      <c r="V675" s="208"/>
      <c r="W675" s="208"/>
      <c r="X675" s="208"/>
      <c r="Y675" s="208"/>
      <c r="Z675" s="208"/>
      <c r="AA675" s="208"/>
      <c r="AB675" s="208"/>
      <c r="AC675" s="208"/>
      <c r="AD675" s="208"/>
      <c r="AE675" s="208"/>
      <c r="AF675" s="208"/>
      <c r="AG675" s="208"/>
      <c r="AH675" s="208"/>
      <c r="AI675" s="208"/>
      <c r="AJ675" s="208"/>
      <c r="AK675" s="208"/>
      <c r="AL675" s="208"/>
      <c r="AM675" s="208"/>
      <c r="AN675" s="208"/>
      <c r="AO675" s="208"/>
      <c r="AP675" s="208"/>
      <c r="AQ675" s="208"/>
      <c r="AR675" s="208"/>
      <c r="AS675" s="208"/>
      <c r="AT675" s="208"/>
      <c r="AU675" s="208"/>
    </row>
    <row r="676">
      <c r="A676" s="208"/>
      <c r="B676" s="208"/>
      <c r="C676" s="208"/>
      <c r="D676" s="225"/>
      <c r="E676" s="208"/>
      <c r="F676" s="208"/>
      <c r="G676" s="208"/>
      <c r="H676" s="208"/>
      <c r="I676" s="208"/>
      <c r="J676" s="208"/>
      <c r="K676" s="208"/>
      <c r="L676" s="208"/>
      <c r="M676" s="208"/>
      <c r="N676" s="208"/>
      <c r="O676" s="208"/>
      <c r="P676" s="208"/>
      <c r="Q676" s="208"/>
      <c r="R676" s="208"/>
      <c r="S676" s="208"/>
      <c r="T676" s="208"/>
      <c r="U676" s="208"/>
      <c r="V676" s="208"/>
      <c r="W676" s="208"/>
      <c r="X676" s="208"/>
      <c r="Y676" s="208"/>
      <c r="Z676" s="208"/>
      <c r="AA676" s="208"/>
      <c r="AB676" s="208"/>
      <c r="AC676" s="208"/>
      <c r="AD676" s="208"/>
      <c r="AE676" s="208"/>
      <c r="AF676" s="208"/>
      <c r="AG676" s="208"/>
      <c r="AH676" s="208"/>
      <c r="AI676" s="208"/>
      <c r="AJ676" s="208"/>
      <c r="AK676" s="208"/>
      <c r="AL676" s="208"/>
      <c r="AM676" s="208"/>
      <c r="AN676" s="208"/>
      <c r="AO676" s="208"/>
      <c r="AP676" s="208"/>
      <c r="AQ676" s="208"/>
      <c r="AR676" s="208"/>
      <c r="AS676" s="208"/>
      <c r="AT676" s="208"/>
      <c r="AU676" s="208"/>
    </row>
    <row r="677">
      <c r="A677" s="208"/>
      <c r="B677" s="208"/>
      <c r="C677" s="208"/>
      <c r="D677" s="225"/>
      <c r="E677" s="208"/>
      <c r="F677" s="208"/>
      <c r="G677" s="208"/>
      <c r="H677" s="208"/>
      <c r="I677" s="208"/>
      <c r="J677" s="208"/>
      <c r="K677" s="208"/>
      <c r="L677" s="208"/>
      <c r="M677" s="208"/>
      <c r="N677" s="208"/>
      <c r="O677" s="208"/>
      <c r="P677" s="208"/>
      <c r="Q677" s="208"/>
      <c r="R677" s="208"/>
      <c r="S677" s="208"/>
      <c r="T677" s="208"/>
      <c r="U677" s="208"/>
      <c r="V677" s="208"/>
      <c r="W677" s="208"/>
      <c r="X677" s="208"/>
      <c r="Y677" s="208"/>
      <c r="Z677" s="208"/>
      <c r="AA677" s="208"/>
      <c r="AB677" s="208"/>
      <c r="AC677" s="208"/>
      <c r="AD677" s="208"/>
      <c r="AE677" s="208"/>
      <c r="AF677" s="208"/>
      <c r="AG677" s="208"/>
      <c r="AH677" s="208"/>
      <c r="AI677" s="208"/>
      <c r="AJ677" s="208"/>
      <c r="AK677" s="208"/>
      <c r="AL677" s="208"/>
      <c r="AM677" s="208"/>
      <c r="AN677" s="208"/>
      <c r="AO677" s="208"/>
      <c r="AP677" s="208"/>
      <c r="AQ677" s="208"/>
      <c r="AR677" s="208"/>
      <c r="AS677" s="208"/>
      <c r="AT677" s="208"/>
      <c r="AU677" s="208"/>
    </row>
    <row r="678">
      <c r="A678" s="208"/>
      <c r="B678" s="208"/>
      <c r="C678" s="208"/>
      <c r="D678" s="225"/>
      <c r="E678" s="208"/>
      <c r="F678" s="208"/>
      <c r="G678" s="208"/>
      <c r="H678" s="208"/>
      <c r="I678" s="208"/>
      <c r="J678" s="208"/>
      <c r="K678" s="208"/>
      <c r="L678" s="208"/>
      <c r="M678" s="208"/>
      <c r="N678" s="208"/>
      <c r="O678" s="208"/>
      <c r="P678" s="208"/>
      <c r="Q678" s="208"/>
      <c r="R678" s="208"/>
      <c r="S678" s="208"/>
      <c r="T678" s="208"/>
      <c r="U678" s="208"/>
      <c r="V678" s="208"/>
      <c r="W678" s="208"/>
      <c r="X678" s="208"/>
      <c r="Y678" s="208"/>
      <c r="Z678" s="208"/>
      <c r="AA678" s="208"/>
      <c r="AB678" s="208"/>
      <c r="AC678" s="208"/>
      <c r="AD678" s="208"/>
      <c r="AE678" s="208"/>
      <c r="AF678" s="208"/>
      <c r="AG678" s="208"/>
      <c r="AH678" s="208"/>
      <c r="AI678" s="208"/>
      <c r="AJ678" s="208"/>
      <c r="AK678" s="208"/>
      <c r="AL678" s="208"/>
      <c r="AM678" s="208"/>
      <c r="AN678" s="208"/>
      <c r="AO678" s="208"/>
      <c r="AP678" s="208"/>
      <c r="AQ678" s="208"/>
      <c r="AR678" s="208"/>
      <c r="AS678" s="208"/>
      <c r="AT678" s="208"/>
      <c r="AU678" s="208"/>
    </row>
    <row r="679">
      <c r="A679" s="208"/>
      <c r="B679" s="208"/>
      <c r="C679" s="208"/>
      <c r="D679" s="225"/>
      <c r="E679" s="208"/>
      <c r="F679" s="208"/>
      <c r="G679" s="208"/>
      <c r="H679" s="208"/>
      <c r="I679" s="208"/>
      <c r="J679" s="208"/>
      <c r="K679" s="208"/>
      <c r="L679" s="208"/>
      <c r="M679" s="208"/>
      <c r="N679" s="208"/>
      <c r="O679" s="208"/>
      <c r="P679" s="208"/>
      <c r="Q679" s="208"/>
      <c r="R679" s="208"/>
      <c r="S679" s="208"/>
      <c r="T679" s="208"/>
      <c r="U679" s="208"/>
      <c r="V679" s="208"/>
      <c r="W679" s="208"/>
      <c r="X679" s="208"/>
      <c r="Y679" s="208"/>
      <c r="Z679" s="208"/>
      <c r="AA679" s="208"/>
      <c r="AB679" s="208"/>
      <c r="AC679" s="208"/>
      <c r="AD679" s="208"/>
      <c r="AE679" s="208"/>
      <c r="AF679" s="208"/>
      <c r="AG679" s="208"/>
      <c r="AH679" s="208"/>
      <c r="AI679" s="208"/>
      <c r="AJ679" s="208"/>
      <c r="AK679" s="208"/>
      <c r="AL679" s="208"/>
      <c r="AM679" s="208"/>
      <c r="AN679" s="208"/>
      <c r="AO679" s="208"/>
      <c r="AP679" s="208"/>
      <c r="AQ679" s="208"/>
      <c r="AR679" s="208"/>
      <c r="AS679" s="208"/>
      <c r="AT679" s="208"/>
      <c r="AU679" s="208"/>
    </row>
    <row r="680">
      <c r="A680" s="208"/>
      <c r="B680" s="208"/>
      <c r="C680" s="208"/>
      <c r="D680" s="225"/>
      <c r="E680" s="208"/>
      <c r="F680" s="208"/>
      <c r="G680" s="208"/>
      <c r="H680" s="208"/>
      <c r="I680" s="208"/>
      <c r="J680" s="208"/>
      <c r="K680" s="208"/>
      <c r="L680" s="208"/>
      <c r="M680" s="208"/>
      <c r="N680" s="208"/>
      <c r="O680" s="208"/>
      <c r="P680" s="208"/>
      <c r="Q680" s="208"/>
      <c r="R680" s="208"/>
      <c r="S680" s="208"/>
      <c r="T680" s="208"/>
      <c r="U680" s="208"/>
      <c r="V680" s="208"/>
      <c r="W680" s="208"/>
      <c r="X680" s="208"/>
      <c r="Y680" s="208"/>
      <c r="Z680" s="208"/>
      <c r="AA680" s="208"/>
      <c r="AB680" s="208"/>
      <c r="AC680" s="208"/>
      <c r="AD680" s="208"/>
      <c r="AE680" s="208"/>
      <c r="AF680" s="208"/>
      <c r="AG680" s="208"/>
      <c r="AH680" s="208"/>
      <c r="AI680" s="208"/>
      <c r="AJ680" s="208"/>
      <c r="AK680" s="208"/>
      <c r="AL680" s="208"/>
      <c r="AM680" s="208"/>
      <c r="AN680" s="208"/>
      <c r="AO680" s="208"/>
      <c r="AP680" s="208"/>
      <c r="AQ680" s="208"/>
      <c r="AR680" s="208"/>
      <c r="AS680" s="208"/>
      <c r="AT680" s="208"/>
      <c r="AU680" s="208"/>
    </row>
    <row r="681">
      <c r="A681" s="208"/>
      <c r="B681" s="208"/>
      <c r="C681" s="208"/>
      <c r="D681" s="225"/>
      <c r="E681" s="208"/>
      <c r="F681" s="208"/>
      <c r="G681" s="208"/>
      <c r="H681" s="208"/>
      <c r="I681" s="208"/>
      <c r="J681" s="208"/>
      <c r="K681" s="208"/>
      <c r="L681" s="208"/>
      <c r="M681" s="208"/>
      <c r="N681" s="208"/>
      <c r="O681" s="208"/>
      <c r="P681" s="208"/>
      <c r="Q681" s="208"/>
      <c r="R681" s="208"/>
      <c r="S681" s="208"/>
      <c r="T681" s="208"/>
      <c r="U681" s="208"/>
      <c r="V681" s="208"/>
      <c r="W681" s="208"/>
      <c r="X681" s="208"/>
      <c r="Y681" s="208"/>
      <c r="Z681" s="208"/>
      <c r="AA681" s="208"/>
      <c r="AB681" s="208"/>
      <c r="AC681" s="208"/>
      <c r="AD681" s="208"/>
      <c r="AE681" s="208"/>
      <c r="AF681" s="208"/>
      <c r="AG681" s="208"/>
      <c r="AH681" s="208"/>
      <c r="AI681" s="208"/>
      <c r="AJ681" s="208"/>
      <c r="AK681" s="208"/>
      <c r="AL681" s="208"/>
      <c r="AM681" s="208"/>
      <c r="AN681" s="208"/>
      <c r="AO681" s="208"/>
      <c r="AP681" s="208"/>
      <c r="AQ681" s="208"/>
      <c r="AR681" s="208"/>
      <c r="AS681" s="208"/>
      <c r="AT681" s="208"/>
      <c r="AU681" s="208"/>
    </row>
    <row r="682">
      <c r="A682" s="208"/>
      <c r="B682" s="208"/>
      <c r="C682" s="208"/>
      <c r="D682" s="225"/>
      <c r="E682" s="208"/>
      <c r="F682" s="208"/>
      <c r="G682" s="208"/>
      <c r="H682" s="208"/>
      <c r="I682" s="208"/>
      <c r="J682" s="208"/>
      <c r="K682" s="208"/>
      <c r="L682" s="208"/>
      <c r="M682" s="208"/>
      <c r="N682" s="208"/>
      <c r="O682" s="208"/>
      <c r="P682" s="208"/>
      <c r="Q682" s="208"/>
      <c r="R682" s="208"/>
      <c r="S682" s="208"/>
      <c r="T682" s="208"/>
      <c r="U682" s="208"/>
      <c r="V682" s="208"/>
      <c r="W682" s="208"/>
      <c r="X682" s="208"/>
      <c r="Y682" s="208"/>
      <c r="Z682" s="208"/>
      <c r="AA682" s="208"/>
      <c r="AB682" s="208"/>
      <c r="AC682" s="208"/>
      <c r="AD682" s="208"/>
      <c r="AE682" s="208"/>
      <c r="AF682" s="208"/>
      <c r="AG682" s="208"/>
      <c r="AH682" s="208"/>
      <c r="AI682" s="208"/>
      <c r="AJ682" s="208"/>
      <c r="AK682" s="208"/>
      <c r="AL682" s="208"/>
      <c r="AM682" s="208"/>
      <c r="AN682" s="208"/>
      <c r="AO682" s="208"/>
      <c r="AP682" s="208"/>
      <c r="AQ682" s="208"/>
      <c r="AR682" s="208"/>
      <c r="AS682" s="208"/>
      <c r="AT682" s="208"/>
      <c r="AU682" s="208"/>
    </row>
    <row r="683">
      <c r="A683" s="208"/>
      <c r="B683" s="208"/>
      <c r="C683" s="208"/>
      <c r="D683" s="225"/>
      <c r="E683" s="208"/>
      <c r="F683" s="208"/>
      <c r="G683" s="208"/>
      <c r="H683" s="208"/>
      <c r="I683" s="208"/>
      <c r="J683" s="208"/>
      <c r="K683" s="208"/>
      <c r="L683" s="208"/>
      <c r="M683" s="208"/>
      <c r="N683" s="208"/>
      <c r="O683" s="208"/>
      <c r="P683" s="208"/>
      <c r="Q683" s="208"/>
      <c r="R683" s="208"/>
      <c r="S683" s="208"/>
      <c r="T683" s="208"/>
      <c r="U683" s="208"/>
      <c r="V683" s="208"/>
      <c r="W683" s="208"/>
      <c r="X683" s="208"/>
      <c r="Y683" s="208"/>
      <c r="Z683" s="208"/>
      <c r="AA683" s="208"/>
      <c r="AB683" s="208"/>
      <c r="AC683" s="208"/>
      <c r="AD683" s="208"/>
      <c r="AE683" s="208"/>
      <c r="AF683" s="208"/>
      <c r="AG683" s="208"/>
      <c r="AH683" s="208"/>
      <c r="AI683" s="208"/>
      <c r="AJ683" s="208"/>
      <c r="AK683" s="208"/>
      <c r="AL683" s="208"/>
      <c r="AM683" s="208"/>
      <c r="AN683" s="208"/>
      <c r="AO683" s="208"/>
      <c r="AP683" s="208"/>
      <c r="AQ683" s="208"/>
      <c r="AR683" s="208"/>
      <c r="AS683" s="208"/>
      <c r="AT683" s="208"/>
      <c r="AU683" s="208"/>
    </row>
    <row r="684">
      <c r="A684" s="208"/>
      <c r="B684" s="208"/>
      <c r="C684" s="208"/>
      <c r="D684" s="225"/>
      <c r="E684" s="208"/>
      <c r="F684" s="208"/>
      <c r="G684" s="208"/>
      <c r="H684" s="208"/>
      <c r="I684" s="208"/>
      <c r="J684" s="208"/>
      <c r="K684" s="208"/>
      <c r="L684" s="208"/>
      <c r="M684" s="208"/>
      <c r="N684" s="208"/>
      <c r="O684" s="208"/>
      <c r="P684" s="208"/>
      <c r="Q684" s="208"/>
      <c r="R684" s="208"/>
      <c r="S684" s="208"/>
      <c r="T684" s="208"/>
      <c r="U684" s="208"/>
      <c r="V684" s="208"/>
      <c r="W684" s="208"/>
      <c r="X684" s="208"/>
      <c r="Y684" s="208"/>
      <c r="Z684" s="208"/>
      <c r="AA684" s="208"/>
      <c r="AB684" s="208"/>
      <c r="AC684" s="208"/>
      <c r="AD684" s="208"/>
      <c r="AE684" s="208"/>
      <c r="AF684" s="208"/>
      <c r="AG684" s="208"/>
      <c r="AH684" s="208"/>
      <c r="AI684" s="208"/>
      <c r="AJ684" s="208"/>
      <c r="AK684" s="208"/>
      <c r="AL684" s="208"/>
      <c r="AM684" s="208"/>
      <c r="AN684" s="208"/>
      <c r="AO684" s="208"/>
      <c r="AP684" s="208"/>
      <c r="AQ684" s="208"/>
      <c r="AR684" s="208"/>
      <c r="AS684" s="208"/>
      <c r="AT684" s="208"/>
      <c r="AU684" s="208"/>
    </row>
    <row r="685">
      <c r="A685" s="208"/>
      <c r="B685" s="208"/>
      <c r="C685" s="208"/>
      <c r="D685" s="225"/>
      <c r="E685" s="208"/>
      <c r="F685" s="208"/>
      <c r="G685" s="208"/>
      <c r="H685" s="208"/>
      <c r="I685" s="208"/>
      <c r="J685" s="208"/>
      <c r="K685" s="208"/>
      <c r="L685" s="208"/>
      <c r="M685" s="208"/>
      <c r="N685" s="208"/>
      <c r="O685" s="208"/>
      <c r="P685" s="208"/>
      <c r="Q685" s="208"/>
      <c r="R685" s="208"/>
      <c r="S685" s="208"/>
      <c r="T685" s="208"/>
      <c r="U685" s="208"/>
      <c r="V685" s="208"/>
      <c r="W685" s="208"/>
      <c r="X685" s="208"/>
      <c r="Y685" s="208"/>
      <c r="Z685" s="208"/>
      <c r="AA685" s="208"/>
      <c r="AB685" s="208"/>
      <c r="AC685" s="208"/>
      <c r="AD685" s="208"/>
      <c r="AE685" s="208"/>
      <c r="AF685" s="208"/>
      <c r="AG685" s="208"/>
      <c r="AH685" s="208"/>
      <c r="AI685" s="208"/>
      <c r="AJ685" s="208"/>
      <c r="AK685" s="208"/>
      <c r="AL685" s="208"/>
      <c r="AM685" s="208"/>
      <c r="AN685" s="208"/>
      <c r="AO685" s="208"/>
      <c r="AP685" s="208"/>
      <c r="AQ685" s="208"/>
      <c r="AR685" s="208"/>
      <c r="AS685" s="208"/>
      <c r="AT685" s="208"/>
      <c r="AU685" s="208"/>
    </row>
    <row r="686">
      <c r="A686" s="208"/>
      <c r="B686" s="208"/>
      <c r="C686" s="208"/>
      <c r="D686" s="225"/>
      <c r="E686" s="208"/>
      <c r="F686" s="208"/>
      <c r="G686" s="208"/>
      <c r="H686" s="208"/>
      <c r="I686" s="208"/>
      <c r="J686" s="208"/>
      <c r="K686" s="208"/>
      <c r="L686" s="208"/>
      <c r="M686" s="208"/>
      <c r="N686" s="208"/>
      <c r="O686" s="208"/>
      <c r="P686" s="208"/>
      <c r="Q686" s="208"/>
      <c r="R686" s="208"/>
      <c r="S686" s="208"/>
      <c r="T686" s="208"/>
      <c r="U686" s="208"/>
      <c r="V686" s="208"/>
      <c r="W686" s="208"/>
      <c r="X686" s="208"/>
      <c r="Y686" s="208"/>
      <c r="Z686" s="208"/>
      <c r="AA686" s="208"/>
      <c r="AB686" s="208"/>
      <c r="AC686" s="208"/>
      <c r="AD686" s="208"/>
      <c r="AE686" s="208"/>
      <c r="AF686" s="208"/>
      <c r="AG686" s="208"/>
      <c r="AH686" s="208"/>
      <c r="AI686" s="208"/>
      <c r="AJ686" s="208"/>
      <c r="AK686" s="208"/>
      <c r="AL686" s="208"/>
      <c r="AM686" s="208"/>
      <c r="AN686" s="208"/>
      <c r="AO686" s="208"/>
      <c r="AP686" s="208"/>
      <c r="AQ686" s="208"/>
      <c r="AR686" s="208"/>
      <c r="AS686" s="208"/>
      <c r="AT686" s="208"/>
      <c r="AU686" s="208"/>
    </row>
    <row r="687">
      <c r="A687" s="208"/>
      <c r="B687" s="208"/>
      <c r="C687" s="208"/>
      <c r="D687" s="225"/>
      <c r="E687" s="208"/>
      <c r="F687" s="208"/>
      <c r="G687" s="208"/>
      <c r="H687" s="208"/>
      <c r="I687" s="208"/>
      <c r="J687" s="208"/>
      <c r="K687" s="208"/>
      <c r="L687" s="208"/>
      <c r="M687" s="208"/>
      <c r="N687" s="208"/>
      <c r="O687" s="208"/>
      <c r="P687" s="208"/>
      <c r="Q687" s="208"/>
      <c r="R687" s="208"/>
      <c r="S687" s="208"/>
      <c r="T687" s="208"/>
      <c r="U687" s="208"/>
      <c r="V687" s="208"/>
      <c r="W687" s="208"/>
      <c r="X687" s="208"/>
      <c r="Y687" s="208"/>
      <c r="Z687" s="208"/>
      <c r="AA687" s="208"/>
      <c r="AB687" s="208"/>
      <c r="AC687" s="208"/>
      <c r="AD687" s="208"/>
      <c r="AE687" s="208"/>
      <c r="AF687" s="208"/>
      <c r="AG687" s="208"/>
      <c r="AH687" s="208"/>
      <c r="AI687" s="208"/>
      <c r="AJ687" s="208"/>
      <c r="AK687" s="208"/>
      <c r="AL687" s="208"/>
      <c r="AM687" s="208"/>
      <c r="AN687" s="208"/>
      <c r="AO687" s="208"/>
      <c r="AP687" s="208"/>
      <c r="AQ687" s="208"/>
      <c r="AR687" s="208"/>
      <c r="AS687" s="208"/>
      <c r="AT687" s="208"/>
      <c r="AU687" s="208"/>
    </row>
    <row r="688">
      <c r="A688" s="208"/>
      <c r="B688" s="208"/>
      <c r="C688" s="208"/>
      <c r="D688" s="225"/>
      <c r="E688" s="208"/>
      <c r="F688" s="208"/>
      <c r="G688" s="208"/>
      <c r="H688" s="208"/>
      <c r="I688" s="208"/>
      <c r="J688" s="208"/>
      <c r="K688" s="208"/>
      <c r="L688" s="208"/>
      <c r="M688" s="208"/>
      <c r="N688" s="208"/>
      <c r="O688" s="208"/>
      <c r="P688" s="208"/>
      <c r="Q688" s="208"/>
      <c r="R688" s="208"/>
      <c r="S688" s="208"/>
      <c r="T688" s="208"/>
      <c r="U688" s="208"/>
      <c r="V688" s="208"/>
      <c r="W688" s="208"/>
      <c r="X688" s="208"/>
      <c r="Y688" s="208"/>
      <c r="Z688" s="208"/>
      <c r="AA688" s="208"/>
      <c r="AB688" s="208"/>
      <c r="AC688" s="208"/>
      <c r="AD688" s="208"/>
      <c r="AE688" s="208"/>
      <c r="AF688" s="208"/>
      <c r="AG688" s="208"/>
      <c r="AH688" s="208"/>
      <c r="AI688" s="208"/>
      <c r="AJ688" s="208"/>
      <c r="AK688" s="208"/>
      <c r="AL688" s="208"/>
      <c r="AM688" s="208"/>
      <c r="AN688" s="208"/>
      <c r="AO688" s="208"/>
      <c r="AP688" s="208"/>
      <c r="AQ688" s="208"/>
      <c r="AR688" s="208"/>
      <c r="AS688" s="208"/>
      <c r="AT688" s="208"/>
      <c r="AU688" s="208"/>
    </row>
    <row r="689">
      <c r="A689" s="208"/>
      <c r="B689" s="208"/>
      <c r="C689" s="208"/>
      <c r="D689" s="225"/>
      <c r="E689" s="208"/>
      <c r="F689" s="208"/>
      <c r="G689" s="208"/>
      <c r="H689" s="208"/>
      <c r="I689" s="208"/>
      <c r="J689" s="208"/>
      <c r="K689" s="208"/>
      <c r="L689" s="208"/>
      <c r="M689" s="208"/>
      <c r="N689" s="208"/>
      <c r="O689" s="208"/>
      <c r="P689" s="208"/>
      <c r="Q689" s="208"/>
      <c r="R689" s="208"/>
      <c r="S689" s="208"/>
      <c r="T689" s="208"/>
      <c r="U689" s="208"/>
      <c r="V689" s="208"/>
      <c r="W689" s="208"/>
      <c r="X689" s="208"/>
      <c r="Y689" s="208"/>
      <c r="Z689" s="208"/>
      <c r="AA689" s="208"/>
      <c r="AB689" s="208"/>
      <c r="AC689" s="208"/>
      <c r="AD689" s="208"/>
      <c r="AE689" s="208"/>
      <c r="AF689" s="208"/>
      <c r="AG689" s="208"/>
      <c r="AH689" s="208"/>
      <c r="AI689" s="208"/>
      <c r="AJ689" s="208"/>
      <c r="AK689" s="208"/>
      <c r="AL689" s="208"/>
      <c r="AM689" s="208"/>
      <c r="AN689" s="208"/>
      <c r="AO689" s="208"/>
      <c r="AP689" s="208"/>
      <c r="AQ689" s="208"/>
      <c r="AR689" s="208"/>
      <c r="AS689" s="208"/>
      <c r="AT689" s="208"/>
      <c r="AU689" s="208"/>
    </row>
    <row r="690">
      <c r="A690" s="208"/>
      <c r="B690" s="208"/>
      <c r="C690" s="208"/>
      <c r="D690" s="225"/>
      <c r="E690" s="208"/>
      <c r="F690" s="208"/>
      <c r="G690" s="208"/>
      <c r="H690" s="208"/>
      <c r="I690" s="208"/>
      <c r="J690" s="208"/>
      <c r="K690" s="208"/>
      <c r="L690" s="208"/>
      <c r="M690" s="208"/>
      <c r="N690" s="208"/>
      <c r="O690" s="208"/>
      <c r="P690" s="208"/>
      <c r="Q690" s="208"/>
      <c r="R690" s="208"/>
      <c r="S690" s="208"/>
      <c r="T690" s="208"/>
      <c r="U690" s="208"/>
      <c r="V690" s="208"/>
      <c r="W690" s="208"/>
      <c r="X690" s="208"/>
      <c r="Y690" s="208"/>
      <c r="Z690" s="208"/>
      <c r="AA690" s="208"/>
      <c r="AB690" s="208"/>
      <c r="AC690" s="208"/>
      <c r="AD690" s="208"/>
      <c r="AE690" s="208"/>
      <c r="AF690" s="208"/>
      <c r="AG690" s="208"/>
      <c r="AH690" s="208"/>
      <c r="AI690" s="208"/>
      <c r="AJ690" s="208"/>
      <c r="AK690" s="208"/>
      <c r="AL690" s="208"/>
      <c r="AM690" s="208"/>
      <c r="AN690" s="208"/>
      <c r="AO690" s="208"/>
      <c r="AP690" s="208"/>
      <c r="AQ690" s="208"/>
      <c r="AR690" s="208"/>
      <c r="AS690" s="208"/>
      <c r="AT690" s="208"/>
      <c r="AU690" s="208"/>
    </row>
    <row r="691">
      <c r="A691" s="208"/>
      <c r="B691" s="208"/>
      <c r="C691" s="208"/>
      <c r="D691" s="225"/>
      <c r="E691" s="208"/>
      <c r="F691" s="208"/>
      <c r="G691" s="208"/>
      <c r="H691" s="208"/>
      <c r="I691" s="208"/>
      <c r="J691" s="208"/>
      <c r="K691" s="208"/>
      <c r="L691" s="208"/>
      <c r="M691" s="208"/>
      <c r="N691" s="208"/>
      <c r="O691" s="208"/>
      <c r="P691" s="208"/>
      <c r="Q691" s="208"/>
      <c r="R691" s="208"/>
      <c r="S691" s="208"/>
      <c r="T691" s="208"/>
      <c r="U691" s="208"/>
      <c r="V691" s="208"/>
      <c r="W691" s="208"/>
      <c r="X691" s="208"/>
      <c r="Y691" s="208"/>
      <c r="Z691" s="208"/>
      <c r="AA691" s="208"/>
      <c r="AB691" s="208"/>
      <c r="AC691" s="208"/>
      <c r="AD691" s="208"/>
      <c r="AE691" s="208"/>
      <c r="AF691" s="208"/>
      <c r="AG691" s="208"/>
      <c r="AH691" s="208"/>
      <c r="AI691" s="208"/>
      <c r="AJ691" s="208"/>
      <c r="AK691" s="208"/>
      <c r="AL691" s="208"/>
      <c r="AM691" s="208"/>
      <c r="AN691" s="208"/>
      <c r="AO691" s="208"/>
      <c r="AP691" s="208"/>
      <c r="AQ691" s="208"/>
      <c r="AR691" s="208"/>
      <c r="AS691" s="208"/>
      <c r="AT691" s="208"/>
      <c r="AU691" s="208"/>
    </row>
    <row r="692">
      <c r="A692" s="208"/>
      <c r="B692" s="208"/>
      <c r="C692" s="208"/>
      <c r="D692" s="225"/>
      <c r="E692" s="208"/>
      <c r="F692" s="208"/>
      <c r="G692" s="208"/>
      <c r="H692" s="208"/>
      <c r="I692" s="208"/>
      <c r="J692" s="208"/>
      <c r="K692" s="208"/>
      <c r="L692" s="208"/>
      <c r="M692" s="208"/>
      <c r="N692" s="208"/>
      <c r="O692" s="208"/>
      <c r="P692" s="208"/>
      <c r="Q692" s="208"/>
      <c r="R692" s="208"/>
      <c r="S692" s="208"/>
      <c r="T692" s="208"/>
      <c r="U692" s="208"/>
      <c r="V692" s="208"/>
      <c r="W692" s="208"/>
      <c r="X692" s="208"/>
      <c r="Y692" s="208"/>
      <c r="Z692" s="208"/>
      <c r="AA692" s="208"/>
      <c r="AB692" s="208"/>
      <c r="AC692" s="208"/>
      <c r="AD692" s="208"/>
      <c r="AE692" s="208"/>
      <c r="AF692" s="208"/>
      <c r="AG692" s="208"/>
      <c r="AH692" s="208"/>
      <c r="AI692" s="208"/>
      <c r="AJ692" s="208"/>
      <c r="AK692" s="208"/>
      <c r="AL692" s="208"/>
      <c r="AM692" s="208"/>
      <c r="AN692" s="208"/>
      <c r="AO692" s="208"/>
      <c r="AP692" s="208"/>
      <c r="AQ692" s="208"/>
      <c r="AR692" s="208"/>
      <c r="AS692" s="208"/>
      <c r="AT692" s="208"/>
      <c r="AU692" s="208"/>
    </row>
    <row r="693">
      <c r="A693" s="208"/>
      <c r="B693" s="208"/>
      <c r="C693" s="208"/>
      <c r="D693" s="225"/>
      <c r="E693" s="208"/>
      <c r="F693" s="208"/>
      <c r="G693" s="208"/>
      <c r="H693" s="208"/>
      <c r="I693" s="208"/>
      <c r="J693" s="208"/>
      <c r="K693" s="208"/>
      <c r="L693" s="208"/>
      <c r="M693" s="208"/>
      <c r="N693" s="208"/>
      <c r="O693" s="208"/>
      <c r="P693" s="208"/>
      <c r="Q693" s="208"/>
      <c r="R693" s="208"/>
      <c r="S693" s="208"/>
      <c r="T693" s="208"/>
      <c r="U693" s="208"/>
      <c r="V693" s="208"/>
      <c r="W693" s="208"/>
      <c r="X693" s="208"/>
      <c r="Y693" s="208"/>
      <c r="Z693" s="208"/>
      <c r="AA693" s="208"/>
      <c r="AB693" s="208"/>
      <c r="AC693" s="208"/>
      <c r="AD693" s="208"/>
      <c r="AE693" s="208"/>
      <c r="AF693" s="208"/>
      <c r="AG693" s="208"/>
      <c r="AH693" s="208"/>
      <c r="AI693" s="208"/>
      <c r="AJ693" s="208"/>
      <c r="AK693" s="208"/>
      <c r="AL693" s="208"/>
      <c r="AM693" s="208"/>
      <c r="AN693" s="208"/>
      <c r="AO693" s="208"/>
      <c r="AP693" s="208"/>
      <c r="AQ693" s="208"/>
      <c r="AR693" s="208"/>
      <c r="AS693" s="208"/>
      <c r="AT693" s="208"/>
      <c r="AU693" s="208"/>
    </row>
    <row r="694">
      <c r="A694" s="208"/>
      <c r="B694" s="208"/>
      <c r="C694" s="208"/>
      <c r="D694" s="225"/>
      <c r="E694" s="208"/>
      <c r="F694" s="208"/>
      <c r="G694" s="208"/>
      <c r="H694" s="208"/>
      <c r="I694" s="208"/>
      <c r="J694" s="208"/>
      <c r="K694" s="208"/>
      <c r="L694" s="208"/>
      <c r="M694" s="208"/>
      <c r="N694" s="208"/>
      <c r="O694" s="208"/>
      <c r="P694" s="208"/>
      <c r="Q694" s="208"/>
      <c r="R694" s="208"/>
      <c r="S694" s="208"/>
      <c r="T694" s="208"/>
      <c r="U694" s="208"/>
      <c r="V694" s="208"/>
      <c r="W694" s="208"/>
      <c r="X694" s="208"/>
      <c r="Y694" s="208"/>
      <c r="Z694" s="208"/>
      <c r="AA694" s="208"/>
      <c r="AB694" s="208"/>
      <c r="AC694" s="208"/>
      <c r="AD694" s="208"/>
      <c r="AE694" s="208"/>
      <c r="AF694" s="208"/>
      <c r="AG694" s="208"/>
      <c r="AH694" s="208"/>
      <c r="AI694" s="208"/>
      <c r="AJ694" s="208"/>
      <c r="AK694" s="208"/>
      <c r="AL694" s="208"/>
      <c r="AM694" s="208"/>
      <c r="AN694" s="208"/>
      <c r="AO694" s="208"/>
      <c r="AP694" s="208"/>
      <c r="AQ694" s="208"/>
      <c r="AR694" s="208"/>
      <c r="AS694" s="208"/>
      <c r="AT694" s="208"/>
      <c r="AU694" s="208"/>
    </row>
    <row r="695">
      <c r="A695" s="208"/>
      <c r="B695" s="208"/>
      <c r="C695" s="208"/>
      <c r="D695" s="225"/>
      <c r="E695" s="208"/>
      <c r="F695" s="208"/>
      <c r="G695" s="208"/>
      <c r="H695" s="208"/>
      <c r="I695" s="208"/>
      <c r="J695" s="208"/>
      <c r="K695" s="208"/>
      <c r="L695" s="208"/>
      <c r="M695" s="208"/>
      <c r="N695" s="208"/>
      <c r="O695" s="208"/>
      <c r="P695" s="208"/>
      <c r="Q695" s="208"/>
      <c r="R695" s="208"/>
      <c r="S695" s="208"/>
      <c r="T695" s="208"/>
      <c r="U695" s="208"/>
      <c r="V695" s="208"/>
      <c r="W695" s="208"/>
      <c r="X695" s="208"/>
      <c r="Y695" s="208"/>
      <c r="Z695" s="208"/>
      <c r="AA695" s="208"/>
      <c r="AB695" s="208"/>
      <c r="AC695" s="208"/>
      <c r="AD695" s="208"/>
      <c r="AE695" s="208"/>
      <c r="AF695" s="208"/>
      <c r="AG695" s="208"/>
      <c r="AH695" s="208"/>
      <c r="AI695" s="208"/>
      <c r="AJ695" s="208"/>
      <c r="AK695" s="208"/>
      <c r="AL695" s="208"/>
      <c r="AM695" s="208"/>
      <c r="AN695" s="208"/>
      <c r="AO695" s="208"/>
      <c r="AP695" s="208"/>
      <c r="AQ695" s="208"/>
      <c r="AR695" s="208"/>
      <c r="AS695" s="208"/>
      <c r="AT695" s="208"/>
      <c r="AU695" s="208"/>
    </row>
    <row r="696">
      <c r="A696" s="208"/>
      <c r="B696" s="208"/>
      <c r="C696" s="208"/>
      <c r="D696" s="225"/>
      <c r="E696" s="208"/>
      <c r="F696" s="208"/>
      <c r="G696" s="208"/>
      <c r="H696" s="208"/>
      <c r="I696" s="208"/>
      <c r="J696" s="208"/>
      <c r="K696" s="208"/>
      <c r="L696" s="208"/>
      <c r="M696" s="208"/>
      <c r="N696" s="208"/>
      <c r="O696" s="208"/>
      <c r="P696" s="208"/>
      <c r="Q696" s="208"/>
      <c r="R696" s="208"/>
      <c r="S696" s="208"/>
      <c r="T696" s="208"/>
      <c r="U696" s="208"/>
      <c r="V696" s="208"/>
      <c r="W696" s="208"/>
      <c r="X696" s="208"/>
      <c r="Y696" s="208"/>
      <c r="Z696" s="208"/>
      <c r="AA696" s="208"/>
      <c r="AB696" s="208"/>
      <c r="AC696" s="208"/>
      <c r="AD696" s="208"/>
      <c r="AE696" s="208"/>
      <c r="AF696" s="208"/>
      <c r="AG696" s="208"/>
      <c r="AH696" s="208"/>
      <c r="AI696" s="208"/>
      <c r="AJ696" s="208"/>
      <c r="AK696" s="208"/>
      <c r="AL696" s="208"/>
      <c r="AM696" s="208"/>
      <c r="AN696" s="208"/>
      <c r="AO696" s="208"/>
      <c r="AP696" s="208"/>
      <c r="AQ696" s="208"/>
      <c r="AR696" s="208"/>
      <c r="AS696" s="208"/>
      <c r="AT696" s="208"/>
      <c r="AU696" s="208"/>
    </row>
    <row r="697">
      <c r="A697" s="208"/>
      <c r="B697" s="208"/>
      <c r="C697" s="208"/>
      <c r="D697" s="225"/>
      <c r="E697" s="208"/>
      <c r="F697" s="208"/>
      <c r="G697" s="208"/>
      <c r="H697" s="208"/>
      <c r="I697" s="208"/>
      <c r="J697" s="208"/>
      <c r="K697" s="208"/>
      <c r="L697" s="208"/>
      <c r="M697" s="208"/>
      <c r="N697" s="208"/>
      <c r="O697" s="208"/>
      <c r="P697" s="208"/>
      <c r="Q697" s="208"/>
      <c r="R697" s="208"/>
      <c r="S697" s="208"/>
      <c r="T697" s="208"/>
      <c r="U697" s="208"/>
      <c r="V697" s="208"/>
      <c r="W697" s="208"/>
      <c r="X697" s="208"/>
      <c r="Y697" s="208"/>
      <c r="Z697" s="208"/>
      <c r="AA697" s="208"/>
      <c r="AB697" s="208"/>
      <c r="AC697" s="208"/>
      <c r="AD697" s="208"/>
      <c r="AE697" s="208"/>
      <c r="AF697" s="208"/>
      <c r="AG697" s="208"/>
      <c r="AH697" s="208"/>
      <c r="AI697" s="208"/>
      <c r="AJ697" s="208"/>
      <c r="AK697" s="208"/>
      <c r="AL697" s="208"/>
      <c r="AM697" s="208"/>
      <c r="AN697" s="208"/>
      <c r="AO697" s="208"/>
      <c r="AP697" s="208"/>
      <c r="AQ697" s="208"/>
      <c r="AR697" s="208"/>
      <c r="AS697" s="208"/>
      <c r="AT697" s="208"/>
      <c r="AU697" s="208"/>
    </row>
    <row r="698">
      <c r="A698" s="208"/>
      <c r="B698" s="208"/>
      <c r="C698" s="208"/>
      <c r="D698" s="225"/>
      <c r="E698" s="208"/>
      <c r="F698" s="208"/>
      <c r="G698" s="208"/>
      <c r="H698" s="208"/>
      <c r="I698" s="208"/>
      <c r="J698" s="208"/>
      <c r="K698" s="208"/>
      <c r="L698" s="208"/>
      <c r="M698" s="208"/>
      <c r="N698" s="208"/>
      <c r="O698" s="208"/>
      <c r="P698" s="208"/>
      <c r="Q698" s="208"/>
      <c r="R698" s="208"/>
      <c r="S698" s="208"/>
      <c r="T698" s="208"/>
      <c r="U698" s="208"/>
      <c r="V698" s="208"/>
      <c r="W698" s="208"/>
      <c r="X698" s="208"/>
      <c r="Y698" s="208"/>
      <c r="Z698" s="208"/>
      <c r="AA698" s="208"/>
      <c r="AB698" s="208"/>
      <c r="AC698" s="208"/>
      <c r="AD698" s="208"/>
      <c r="AE698" s="208"/>
      <c r="AF698" s="208"/>
      <c r="AG698" s="208"/>
      <c r="AH698" s="208"/>
      <c r="AI698" s="208"/>
      <c r="AJ698" s="208"/>
      <c r="AK698" s="208"/>
      <c r="AL698" s="208"/>
      <c r="AM698" s="208"/>
      <c r="AN698" s="208"/>
      <c r="AO698" s="208"/>
      <c r="AP698" s="208"/>
      <c r="AQ698" s="208"/>
      <c r="AR698" s="208"/>
      <c r="AS698" s="208"/>
      <c r="AT698" s="208"/>
      <c r="AU698" s="208"/>
    </row>
    <row r="699">
      <c r="A699" s="208"/>
      <c r="B699" s="208"/>
      <c r="C699" s="208"/>
      <c r="D699" s="225"/>
      <c r="E699" s="208"/>
      <c r="F699" s="208"/>
      <c r="G699" s="208"/>
      <c r="H699" s="208"/>
      <c r="I699" s="208"/>
      <c r="J699" s="208"/>
      <c r="K699" s="208"/>
      <c r="L699" s="208"/>
      <c r="M699" s="208"/>
      <c r="N699" s="208"/>
      <c r="O699" s="208"/>
      <c r="P699" s="208"/>
      <c r="Q699" s="208"/>
      <c r="R699" s="208"/>
      <c r="S699" s="208"/>
      <c r="T699" s="208"/>
      <c r="U699" s="208"/>
      <c r="V699" s="208"/>
      <c r="W699" s="208"/>
      <c r="X699" s="208"/>
      <c r="Y699" s="208"/>
      <c r="Z699" s="208"/>
      <c r="AA699" s="208"/>
      <c r="AB699" s="208"/>
      <c r="AC699" s="208"/>
      <c r="AD699" s="208"/>
      <c r="AE699" s="208"/>
      <c r="AF699" s="208"/>
      <c r="AG699" s="208"/>
      <c r="AH699" s="208"/>
      <c r="AI699" s="208"/>
      <c r="AJ699" s="208"/>
      <c r="AK699" s="208"/>
      <c r="AL699" s="208"/>
      <c r="AM699" s="208"/>
      <c r="AN699" s="208"/>
      <c r="AO699" s="208"/>
      <c r="AP699" s="208"/>
      <c r="AQ699" s="208"/>
      <c r="AR699" s="208"/>
      <c r="AS699" s="208"/>
      <c r="AT699" s="208"/>
      <c r="AU699" s="208"/>
    </row>
    <row r="700">
      <c r="A700" s="208"/>
      <c r="B700" s="208"/>
      <c r="C700" s="208"/>
      <c r="D700" s="225"/>
      <c r="E700" s="208"/>
      <c r="F700" s="208"/>
      <c r="G700" s="208"/>
      <c r="H700" s="208"/>
      <c r="I700" s="208"/>
      <c r="J700" s="208"/>
      <c r="K700" s="208"/>
      <c r="L700" s="208"/>
      <c r="M700" s="208"/>
      <c r="N700" s="208"/>
      <c r="O700" s="208"/>
      <c r="P700" s="208"/>
      <c r="Q700" s="208"/>
      <c r="R700" s="208"/>
      <c r="S700" s="208"/>
      <c r="T700" s="208"/>
      <c r="U700" s="208"/>
      <c r="V700" s="208"/>
      <c r="W700" s="208"/>
      <c r="X700" s="208"/>
      <c r="Y700" s="208"/>
      <c r="Z700" s="208"/>
      <c r="AA700" s="208"/>
      <c r="AB700" s="208"/>
      <c r="AC700" s="208"/>
      <c r="AD700" s="208"/>
      <c r="AE700" s="208"/>
      <c r="AF700" s="208"/>
      <c r="AG700" s="208"/>
      <c r="AH700" s="208"/>
      <c r="AI700" s="208"/>
      <c r="AJ700" s="208"/>
      <c r="AK700" s="208"/>
      <c r="AL700" s="208"/>
      <c r="AM700" s="208"/>
      <c r="AN700" s="208"/>
      <c r="AO700" s="208"/>
      <c r="AP700" s="208"/>
      <c r="AQ700" s="208"/>
      <c r="AR700" s="208"/>
      <c r="AS700" s="208"/>
      <c r="AT700" s="208"/>
      <c r="AU700" s="208"/>
    </row>
    <row r="701">
      <c r="A701" s="208"/>
      <c r="B701" s="208"/>
      <c r="C701" s="208"/>
      <c r="D701" s="225"/>
      <c r="E701" s="208"/>
      <c r="F701" s="208"/>
      <c r="G701" s="208"/>
      <c r="H701" s="208"/>
      <c r="I701" s="208"/>
      <c r="J701" s="208"/>
      <c r="K701" s="208"/>
      <c r="L701" s="208"/>
      <c r="M701" s="208"/>
      <c r="N701" s="208"/>
      <c r="O701" s="208"/>
      <c r="P701" s="208"/>
      <c r="Q701" s="208"/>
      <c r="R701" s="208"/>
      <c r="S701" s="208"/>
      <c r="T701" s="208"/>
      <c r="U701" s="208"/>
      <c r="V701" s="208"/>
      <c r="W701" s="208"/>
      <c r="X701" s="208"/>
      <c r="Y701" s="208"/>
      <c r="Z701" s="208"/>
      <c r="AA701" s="208"/>
      <c r="AB701" s="208"/>
      <c r="AC701" s="208"/>
      <c r="AD701" s="208"/>
      <c r="AE701" s="208"/>
      <c r="AF701" s="208"/>
      <c r="AG701" s="208"/>
      <c r="AH701" s="208"/>
      <c r="AI701" s="208"/>
      <c r="AJ701" s="208"/>
      <c r="AK701" s="208"/>
      <c r="AL701" s="208"/>
      <c r="AM701" s="208"/>
      <c r="AN701" s="208"/>
      <c r="AO701" s="208"/>
      <c r="AP701" s="208"/>
      <c r="AQ701" s="208"/>
      <c r="AR701" s="208"/>
      <c r="AS701" s="208"/>
      <c r="AT701" s="208"/>
      <c r="AU701" s="208"/>
    </row>
    <row r="702">
      <c r="A702" s="208"/>
      <c r="B702" s="208"/>
      <c r="C702" s="208"/>
      <c r="D702" s="225"/>
      <c r="E702" s="208"/>
      <c r="F702" s="208"/>
      <c r="G702" s="208"/>
      <c r="H702" s="208"/>
      <c r="I702" s="208"/>
      <c r="J702" s="208"/>
      <c r="K702" s="208"/>
      <c r="L702" s="208"/>
      <c r="M702" s="208"/>
      <c r="N702" s="208"/>
      <c r="O702" s="208"/>
      <c r="P702" s="208"/>
      <c r="Q702" s="208"/>
      <c r="R702" s="208"/>
      <c r="S702" s="208"/>
      <c r="T702" s="208"/>
      <c r="U702" s="208"/>
      <c r="V702" s="208"/>
      <c r="W702" s="208"/>
      <c r="X702" s="208"/>
      <c r="Y702" s="208"/>
      <c r="Z702" s="208"/>
      <c r="AA702" s="208"/>
      <c r="AB702" s="208"/>
      <c r="AC702" s="208"/>
      <c r="AD702" s="208"/>
      <c r="AE702" s="208"/>
      <c r="AF702" s="208"/>
      <c r="AG702" s="208"/>
      <c r="AH702" s="208"/>
      <c r="AI702" s="208"/>
      <c r="AJ702" s="208"/>
      <c r="AK702" s="208"/>
      <c r="AL702" s="208"/>
      <c r="AM702" s="208"/>
      <c r="AN702" s="208"/>
      <c r="AO702" s="208"/>
      <c r="AP702" s="208"/>
      <c r="AQ702" s="208"/>
      <c r="AR702" s="208"/>
      <c r="AS702" s="208"/>
      <c r="AT702" s="208"/>
      <c r="AU702" s="208"/>
    </row>
    <row r="703">
      <c r="A703" s="208"/>
      <c r="B703" s="208"/>
      <c r="C703" s="208"/>
      <c r="D703" s="225"/>
      <c r="E703" s="208"/>
      <c r="F703" s="208"/>
      <c r="G703" s="208"/>
      <c r="H703" s="208"/>
      <c r="I703" s="208"/>
      <c r="J703" s="208"/>
      <c r="K703" s="208"/>
      <c r="L703" s="208"/>
      <c r="M703" s="208"/>
      <c r="N703" s="208"/>
      <c r="O703" s="208"/>
      <c r="P703" s="208"/>
      <c r="Q703" s="208"/>
      <c r="R703" s="208"/>
      <c r="S703" s="208"/>
      <c r="T703" s="208"/>
      <c r="U703" s="208"/>
      <c r="V703" s="208"/>
      <c r="W703" s="208"/>
      <c r="X703" s="208"/>
      <c r="Y703" s="208"/>
      <c r="Z703" s="208"/>
      <c r="AA703" s="208"/>
      <c r="AB703" s="208"/>
      <c r="AC703" s="208"/>
      <c r="AD703" s="208"/>
      <c r="AE703" s="208"/>
      <c r="AF703" s="208"/>
      <c r="AG703" s="208"/>
      <c r="AH703" s="208"/>
      <c r="AI703" s="208"/>
      <c r="AJ703" s="208"/>
      <c r="AK703" s="208"/>
      <c r="AL703" s="208"/>
      <c r="AM703" s="208"/>
      <c r="AN703" s="208"/>
      <c r="AO703" s="208"/>
      <c r="AP703" s="208"/>
      <c r="AQ703" s="208"/>
      <c r="AR703" s="208"/>
      <c r="AS703" s="208"/>
      <c r="AT703" s="208"/>
      <c r="AU703" s="208"/>
    </row>
    <row r="704">
      <c r="A704" s="208"/>
      <c r="B704" s="208"/>
      <c r="C704" s="208"/>
      <c r="D704" s="225"/>
      <c r="E704" s="208"/>
      <c r="F704" s="208"/>
      <c r="G704" s="208"/>
      <c r="H704" s="208"/>
      <c r="I704" s="208"/>
      <c r="J704" s="208"/>
      <c r="K704" s="208"/>
      <c r="L704" s="208"/>
      <c r="M704" s="208"/>
      <c r="N704" s="208"/>
      <c r="O704" s="208"/>
      <c r="P704" s="208"/>
      <c r="Q704" s="208"/>
      <c r="R704" s="208"/>
      <c r="S704" s="208"/>
      <c r="T704" s="208"/>
      <c r="U704" s="208"/>
      <c r="V704" s="208"/>
      <c r="W704" s="208"/>
      <c r="X704" s="208"/>
      <c r="Y704" s="208"/>
      <c r="Z704" s="208"/>
      <c r="AA704" s="208"/>
      <c r="AB704" s="208"/>
      <c r="AC704" s="208"/>
      <c r="AD704" s="208"/>
      <c r="AE704" s="208"/>
      <c r="AF704" s="208"/>
      <c r="AG704" s="208"/>
      <c r="AH704" s="208"/>
      <c r="AI704" s="208"/>
      <c r="AJ704" s="208"/>
      <c r="AK704" s="208"/>
      <c r="AL704" s="208"/>
      <c r="AM704" s="208"/>
      <c r="AN704" s="208"/>
      <c r="AO704" s="208"/>
      <c r="AP704" s="208"/>
      <c r="AQ704" s="208"/>
      <c r="AR704" s="208"/>
      <c r="AS704" s="208"/>
      <c r="AT704" s="208"/>
      <c r="AU704" s="208"/>
    </row>
    <row r="705">
      <c r="A705" s="208"/>
      <c r="B705" s="208"/>
      <c r="C705" s="208"/>
      <c r="D705" s="225"/>
      <c r="E705" s="208"/>
      <c r="F705" s="208"/>
      <c r="G705" s="208"/>
      <c r="H705" s="208"/>
      <c r="I705" s="208"/>
      <c r="J705" s="208"/>
      <c r="K705" s="208"/>
      <c r="L705" s="208"/>
      <c r="M705" s="208"/>
      <c r="N705" s="208"/>
      <c r="O705" s="208"/>
      <c r="P705" s="208"/>
      <c r="Q705" s="208"/>
      <c r="R705" s="208"/>
      <c r="S705" s="208"/>
      <c r="T705" s="208"/>
      <c r="U705" s="208"/>
      <c r="V705" s="208"/>
      <c r="W705" s="208"/>
      <c r="X705" s="208"/>
      <c r="Y705" s="208"/>
      <c r="Z705" s="208"/>
      <c r="AA705" s="208"/>
      <c r="AB705" s="208"/>
      <c r="AC705" s="208"/>
      <c r="AD705" s="208"/>
      <c r="AE705" s="208"/>
      <c r="AF705" s="208"/>
      <c r="AG705" s="208"/>
      <c r="AH705" s="208"/>
      <c r="AI705" s="208"/>
      <c r="AJ705" s="208"/>
      <c r="AK705" s="208"/>
      <c r="AL705" s="208"/>
      <c r="AM705" s="208"/>
      <c r="AN705" s="208"/>
      <c r="AO705" s="208"/>
      <c r="AP705" s="208"/>
      <c r="AQ705" s="208"/>
      <c r="AR705" s="208"/>
      <c r="AS705" s="208"/>
      <c r="AT705" s="208"/>
      <c r="AU705" s="208"/>
    </row>
    <row r="706">
      <c r="A706" s="208"/>
      <c r="B706" s="208"/>
      <c r="C706" s="208"/>
      <c r="D706" s="225"/>
      <c r="E706" s="208"/>
      <c r="F706" s="208"/>
      <c r="G706" s="208"/>
      <c r="H706" s="208"/>
      <c r="I706" s="208"/>
      <c r="J706" s="208"/>
      <c r="K706" s="208"/>
      <c r="L706" s="208"/>
      <c r="M706" s="208"/>
      <c r="N706" s="208"/>
      <c r="O706" s="208"/>
      <c r="P706" s="208"/>
      <c r="Q706" s="208"/>
      <c r="R706" s="208"/>
      <c r="S706" s="208"/>
      <c r="T706" s="208"/>
      <c r="U706" s="208"/>
      <c r="V706" s="208"/>
      <c r="W706" s="208"/>
      <c r="X706" s="208"/>
      <c r="Y706" s="208"/>
      <c r="Z706" s="208"/>
      <c r="AA706" s="208"/>
      <c r="AB706" s="208"/>
      <c r="AC706" s="208"/>
      <c r="AD706" s="208"/>
      <c r="AE706" s="208"/>
      <c r="AF706" s="208"/>
      <c r="AG706" s="208"/>
      <c r="AH706" s="208"/>
      <c r="AI706" s="208"/>
      <c r="AJ706" s="208"/>
      <c r="AK706" s="208"/>
      <c r="AL706" s="208"/>
      <c r="AM706" s="208"/>
      <c r="AN706" s="208"/>
      <c r="AO706" s="208"/>
      <c r="AP706" s="208"/>
      <c r="AQ706" s="208"/>
      <c r="AR706" s="208"/>
      <c r="AS706" s="208"/>
      <c r="AT706" s="208"/>
      <c r="AU706" s="208"/>
    </row>
    <row r="707">
      <c r="A707" s="208"/>
      <c r="B707" s="208"/>
      <c r="C707" s="208"/>
      <c r="D707" s="225"/>
      <c r="E707" s="208"/>
      <c r="F707" s="208"/>
      <c r="G707" s="208"/>
      <c r="H707" s="208"/>
      <c r="I707" s="208"/>
      <c r="J707" s="208"/>
      <c r="K707" s="208"/>
      <c r="L707" s="208"/>
      <c r="M707" s="208"/>
      <c r="N707" s="208"/>
      <c r="O707" s="208"/>
      <c r="P707" s="208"/>
      <c r="Q707" s="208"/>
      <c r="R707" s="208"/>
      <c r="S707" s="208"/>
      <c r="T707" s="208"/>
      <c r="U707" s="208"/>
      <c r="V707" s="208"/>
      <c r="W707" s="208"/>
      <c r="X707" s="208"/>
      <c r="Y707" s="208"/>
      <c r="Z707" s="208"/>
      <c r="AA707" s="208"/>
      <c r="AB707" s="208"/>
      <c r="AC707" s="208"/>
      <c r="AD707" s="208"/>
      <c r="AE707" s="208"/>
      <c r="AF707" s="208"/>
      <c r="AG707" s="208"/>
      <c r="AH707" s="208"/>
      <c r="AI707" s="208"/>
      <c r="AJ707" s="208"/>
      <c r="AK707" s="208"/>
      <c r="AL707" s="208"/>
      <c r="AM707" s="208"/>
      <c r="AN707" s="208"/>
      <c r="AO707" s="208"/>
      <c r="AP707" s="208"/>
      <c r="AQ707" s="208"/>
      <c r="AR707" s="208"/>
      <c r="AS707" s="208"/>
      <c r="AT707" s="208"/>
      <c r="AU707" s="208"/>
    </row>
    <row r="708">
      <c r="A708" s="208"/>
      <c r="B708" s="208"/>
      <c r="C708" s="208"/>
      <c r="D708" s="225"/>
      <c r="E708" s="208"/>
      <c r="F708" s="208"/>
      <c r="G708" s="208"/>
      <c r="H708" s="208"/>
      <c r="I708" s="208"/>
      <c r="J708" s="208"/>
      <c r="K708" s="208"/>
      <c r="L708" s="208"/>
      <c r="M708" s="208"/>
      <c r="N708" s="208"/>
      <c r="O708" s="208"/>
      <c r="P708" s="208"/>
      <c r="Q708" s="208"/>
      <c r="R708" s="208"/>
      <c r="S708" s="208"/>
      <c r="T708" s="208"/>
      <c r="U708" s="208"/>
      <c r="V708" s="208"/>
      <c r="W708" s="208"/>
      <c r="X708" s="208"/>
      <c r="Y708" s="208"/>
      <c r="Z708" s="208"/>
      <c r="AA708" s="208"/>
      <c r="AB708" s="208"/>
      <c r="AC708" s="208"/>
      <c r="AD708" s="208"/>
      <c r="AE708" s="208"/>
      <c r="AF708" s="208"/>
      <c r="AG708" s="208"/>
      <c r="AH708" s="208"/>
      <c r="AI708" s="208"/>
      <c r="AJ708" s="208"/>
      <c r="AK708" s="208"/>
      <c r="AL708" s="208"/>
      <c r="AM708" s="208"/>
      <c r="AN708" s="208"/>
      <c r="AO708" s="208"/>
      <c r="AP708" s="208"/>
      <c r="AQ708" s="208"/>
      <c r="AR708" s="208"/>
      <c r="AS708" s="208"/>
      <c r="AT708" s="208"/>
      <c r="AU708" s="208"/>
    </row>
    <row r="709">
      <c r="A709" s="208"/>
      <c r="B709" s="208"/>
      <c r="C709" s="208"/>
      <c r="D709" s="225"/>
      <c r="E709" s="208"/>
      <c r="F709" s="208"/>
      <c r="G709" s="208"/>
      <c r="H709" s="208"/>
      <c r="I709" s="208"/>
      <c r="J709" s="208"/>
      <c r="K709" s="208"/>
      <c r="L709" s="208"/>
      <c r="M709" s="208"/>
      <c r="N709" s="208"/>
      <c r="O709" s="208"/>
      <c r="P709" s="208"/>
      <c r="Q709" s="208"/>
      <c r="R709" s="208"/>
      <c r="S709" s="208"/>
      <c r="T709" s="208"/>
      <c r="U709" s="208"/>
      <c r="V709" s="208"/>
      <c r="W709" s="208"/>
      <c r="X709" s="208"/>
      <c r="Y709" s="208"/>
      <c r="Z709" s="208"/>
      <c r="AA709" s="208"/>
      <c r="AB709" s="208"/>
      <c r="AC709" s="208"/>
      <c r="AD709" s="208"/>
      <c r="AE709" s="208"/>
      <c r="AF709" s="208"/>
      <c r="AG709" s="208"/>
      <c r="AH709" s="208"/>
      <c r="AI709" s="208"/>
      <c r="AJ709" s="208"/>
      <c r="AK709" s="208"/>
      <c r="AL709" s="208"/>
      <c r="AM709" s="208"/>
      <c r="AN709" s="208"/>
      <c r="AO709" s="208"/>
      <c r="AP709" s="208"/>
      <c r="AQ709" s="208"/>
      <c r="AR709" s="208"/>
      <c r="AS709" s="208"/>
      <c r="AT709" s="208"/>
      <c r="AU709" s="208"/>
    </row>
    <row r="710">
      <c r="A710" s="208"/>
      <c r="B710" s="208"/>
      <c r="C710" s="208"/>
      <c r="D710" s="225"/>
      <c r="E710" s="208"/>
      <c r="F710" s="208"/>
      <c r="G710" s="208"/>
      <c r="H710" s="208"/>
      <c r="I710" s="208"/>
      <c r="J710" s="208"/>
      <c r="K710" s="208"/>
      <c r="L710" s="208"/>
      <c r="M710" s="208"/>
      <c r="N710" s="208"/>
      <c r="O710" s="208"/>
      <c r="P710" s="208"/>
      <c r="Q710" s="208"/>
      <c r="R710" s="208"/>
      <c r="S710" s="208"/>
      <c r="T710" s="208"/>
      <c r="U710" s="208"/>
      <c r="V710" s="208"/>
      <c r="W710" s="208"/>
      <c r="X710" s="208"/>
      <c r="Y710" s="208"/>
      <c r="Z710" s="208"/>
      <c r="AA710" s="208"/>
      <c r="AB710" s="208"/>
      <c r="AC710" s="208"/>
      <c r="AD710" s="208"/>
      <c r="AE710" s="208"/>
      <c r="AF710" s="208"/>
      <c r="AG710" s="208"/>
      <c r="AH710" s="208"/>
      <c r="AI710" s="208"/>
      <c r="AJ710" s="208"/>
      <c r="AK710" s="208"/>
      <c r="AL710" s="208"/>
      <c r="AM710" s="208"/>
      <c r="AN710" s="208"/>
      <c r="AO710" s="208"/>
      <c r="AP710" s="208"/>
      <c r="AQ710" s="208"/>
      <c r="AR710" s="208"/>
      <c r="AS710" s="208"/>
      <c r="AT710" s="208"/>
      <c r="AU710" s="208"/>
    </row>
    <row r="711">
      <c r="A711" s="208"/>
      <c r="B711" s="208"/>
      <c r="C711" s="208"/>
      <c r="D711" s="225"/>
      <c r="E711" s="208"/>
      <c r="F711" s="208"/>
      <c r="G711" s="208"/>
      <c r="H711" s="208"/>
      <c r="I711" s="208"/>
      <c r="J711" s="208"/>
      <c r="K711" s="208"/>
      <c r="L711" s="208"/>
      <c r="M711" s="208"/>
      <c r="N711" s="208"/>
      <c r="O711" s="208"/>
      <c r="P711" s="208"/>
      <c r="Q711" s="208"/>
      <c r="R711" s="208"/>
      <c r="S711" s="208"/>
      <c r="T711" s="208"/>
      <c r="U711" s="208"/>
      <c r="V711" s="208"/>
      <c r="W711" s="208"/>
      <c r="X711" s="208"/>
      <c r="Y711" s="208"/>
      <c r="Z711" s="208"/>
      <c r="AA711" s="208"/>
      <c r="AB711" s="208"/>
      <c r="AC711" s="208"/>
      <c r="AD711" s="208"/>
      <c r="AE711" s="208"/>
      <c r="AF711" s="208"/>
      <c r="AG711" s="208"/>
      <c r="AH711" s="208"/>
      <c r="AI711" s="208"/>
      <c r="AJ711" s="208"/>
      <c r="AK711" s="208"/>
      <c r="AL711" s="208"/>
      <c r="AM711" s="208"/>
      <c r="AN711" s="208"/>
      <c r="AO711" s="208"/>
      <c r="AP711" s="208"/>
      <c r="AQ711" s="208"/>
      <c r="AR711" s="208"/>
      <c r="AS711" s="208"/>
      <c r="AT711" s="208"/>
      <c r="AU711" s="208"/>
    </row>
    <row r="712">
      <c r="A712" s="208"/>
      <c r="B712" s="208"/>
      <c r="C712" s="208"/>
      <c r="D712" s="225"/>
      <c r="E712" s="208"/>
      <c r="F712" s="208"/>
      <c r="G712" s="208"/>
      <c r="H712" s="208"/>
      <c r="I712" s="208"/>
      <c r="J712" s="208"/>
      <c r="K712" s="208"/>
      <c r="L712" s="208"/>
      <c r="M712" s="208"/>
      <c r="N712" s="208"/>
      <c r="O712" s="208"/>
      <c r="P712" s="208"/>
      <c r="Q712" s="208"/>
      <c r="R712" s="208"/>
      <c r="S712" s="208"/>
      <c r="T712" s="208"/>
      <c r="U712" s="208"/>
      <c r="V712" s="208"/>
      <c r="W712" s="208"/>
      <c r="X712" s="208"/>
      <c r="Y712" s="208"/>
      <c r="Z712" s="208"/>
      <c r="AA712" s="208"/>
      <c r="AB712" s="208"/>
      <c r="AC712" s="208"/>
      <c r="AD712" s="208"/>
      <c r="AE712" s="208"/>
      <c r="AF712" s="208"/>
      <c r="AG712" s="208"/>
      <c r="AH712" s="208"/>
      <c r="AI712" s="208"/>
      <c r="AJ712" s="208"/>
      <c r="AK712" s="208"/>
      <c r="AL712" s="208"/>
      <c r="AM712" s="208"/>
      <c r="AN712" s="208"/>
      <c r="AO712" s="208"/>
      <c r="AP712" s="208"/>
      <c r="AQ712" s="208"/>
      <c r="AR712" s="208"/>
      <c r="AS712" s="208"/>
      <c r="AT712" s="208"/>
      <c r="AU712" s="208"/>
    </row>
    <row r="713">
      <c r="A713" s="208"/>
      <c r="B713" s="208"/>
      <c r="C713" s="208"/>
      <c r="D713" s="225"/>
      <c r="E713" s="208"/>
      <c r="F713" s="208"/>
      <c r="G713" s="208"/>
      <c r="H713" s="208"/>
      <c r="I713" s="208"/>
      <c r="J713" s="208"/>
      <c r="K713" s="208"/>
      <c r="L713" s="208"/>
      <c r="M713" s="208"/>
      <c r="N713" s="208"/>
      <c r="O713" s="208"/>
      <c r="P713" s="208"/>
      <c r="Q713" s="208"/>
      <c r="R713" s="208"/>
      <c r="S713" s="208"/>
      <c r="T713" s="208"/>
      <c r="U713" s="208"/>
      <c r="V713" s="208"/>
      <c r="W713" s="208"/>
      <c r="X713" s="208"/>
      <c r="Y713" s="208"/>
      <c r="Z713" s="208"/>
      <c r="AA713" s="208"/>
      <c r="AB713" s="208"/>
      <c r="AC713" s="208"/>
      <c r="AD713" s="208"/>
      <c r="AE713" s="208"/>
      <c r="AF713" s="208"/>
      <c r="AG713" s="208"/>
      <c r="AH713" s="208"/>
      <c r="AI713" s="208"/>
      <c r="AJ713" s="208"/>
      <c r="AK713" s="208"/>
      <c r="AL713" s="208"/>
      <c r="AM713" s="208"/>
      <c r="AN713" s="208"/>
      <c r="AO713" s="208"/>
      <c r="AP713" s="208"/>
      <c r="AQ713" s="208"/>
      <c r="AR713" s="208"/>
      <c r="AS713" s="208"/>
      <c r="AT713" s="208"/>
      <c r="AU713" s="208"/>
    </row>
    <row r="714">
      <c r="A714" s="208"/>
      <c r="B714" s="208"/>
      <c r="C714" s="208"/>
      <c r="D714" s="225"/>
      <c r="E714" s="208"/>
      <c r="F714" s="208"/>
      <c r="G714" s="208"/>
      <c r="H714" s="208"/>
      <c r="I714" s="208"/>
      <c r="J714" s="208"/>
      <c r="K714" s="208"/>
      <c r="L714" s="208"/>
      <c r="M714" s="208"/>
      <c r="N714" s="208"/>
      <c r="O714" s="208"/>
      <c r="P714" s="208"/>
      <c r="Q714" s="208"/>
      <c r="R714" s="208"/>
      <c r="S714" s="208"/>
      <c r="T714" s="208"/>
      <c r="U714" s="208"/>
      <c r="V714" s="208"/>
      <c r="W714" s="208"/>
      <c r="X714" s="208"/>
      <c r="Y714" s="208"/>
      <c r="Z714" s="208"/>
      <c r="AA714" s="208"/>
      <c r="AB714" s="208"/>
      <c r="AC714" s="208"/>
      <c r="AD714" s="208"/>
      <c r="AE714" s="208"/>
      <c r="AF714" s="208"/>
      <c r="AG714" s="208"/>
      <c r="AH714" s="208"/>
      <c r="AI714" s="208"/>
      <c r="AJ714" s="208"/>
      <c r="AK714" s="208"/>
      <c r="AL714" s="208"/>
      <c r="AM714" s="208"/>
      <c r="AN714" s="208"/>
      <c r="AO714" s="208"/>
      <c r="AP714" s="208"/>
      <c r="AQ714" s="208"/>
      <c r="AR714" s="208"/>
      <c r="AS714" s="208"/>
      <c r="AT714" s="208"/>
      <c r="AU714" s="208"/>
    </row>
    <row r="715">
      <c r="A715" s="208"/>
      <c r="B715" s="208"/>
      <c r="C715" s="208"/>
      <c r="D715" s="225"/>
      <c r="E715" s="208"/>
      <c r="F715" s="208"/>
      <c r="G715" s="208"/>
      <c r="H715" s="208"/>
      <c r="I715" s="208"/>
      <c r="J715" s="208"/>
      <c r="K715" s="208"/>
      <c r="L715" s="208"/>
      <c r="M715" s="208"/>
      <c r="N715" s="208"/>
      <c r="O715" s="208"/>
      <c r="P715" s="208"/>
      <c r="Q715" s="208"/>
      <c r="R715" s="208"/>
      <c r="S715" s="208"/>
      <c r="T715" s="208"/>
      <c r="U715" s="208"/>
      <c r="V715" s="208"/>
      <c r="W715" s="208"/>
      <c r="X715" s="208"/>
      <c r="Y715" s="208"/>
      <c r="Z715" s="208"/>
      <c r="AA715" s="208"/>
      <c r="AB715" s="208"/>
      <c r="AC715" s="208"/>
      <c r="AD715" s="208"/>
      <c r="AE715" s="208"/>
      <c r="AF715" s="208"/>
      <c r="AG715" s="208"/>
      <c r="AH715" s="208"/>
      <c r="AI715" s="208"/>
      <c r="AJ715" s="208"/>
      <c r="AK715" s="208"/>
      <c r="AL715" s="208"/>
      <c r="AM715" s="208"/>
      <c r="AN715" s="208"/>
      <c r="AO715" s="208"/>
      <c r="AP715" s="208"/>
      <c r="AQ715" s="208"/>
      <c r="AR715" s="208"/>
      <c r="AS715" s="208"/>
      <c r="AT715" s="208"/>
      <c r="AU715" s="208"/>
    </row>
    <row r="716">
      <c r="A716" s="208"/>
      <c r="B716" s="208"/>
      <c r="C716" s="208"/>
      <c r="D716" s="225"/>
      <c r="E716" s="208"/>
      <c r="F716" s="208"/>
      <c r="G716" s="208"/>
      <c r="H716" s="208"/>
      <c r="I716" s="208"/>
      <c r="J716" s="208"/>
      <c r="K716" s="208"/>
      <c r="L716" s="208"/>
      <c r="M716" s="208"/>
      <c r="N716" s="208"/>
      <c r="O716" s="208"/>
      <c r="P716" s="208"/>
      <c r="Q716" s="208"/>
      <c r="R716" s="208"/>
      <c r="S716" s="208"/>
      <c r="T716" s="208"/>
      <c r="U716" s="208"/>
      <c r="V716" s="208"/>
      <c r="W716" s="208"/>
      <c r="X716" s="208"/>
      <c r="Y716" s="208"/>
      <c r="Z716" s="208"/>
      <c r="AA716" s="208"/>
      <c r="AB716" s="208"/>
      <c r="AC716" s="208"/>
      <c r="AD716" s="208"/>
      <c r="AE716" s="208"/>
      <c r="AF716" s="208"/>
      <c r="AG716" s="208"/>
      <c r="AH716" s="208"/>
      <c r="AI716" s="208"/>
      <c r="AJ716" s="208"/>
      <c r="AK716" s="208"/>
      <c r="AL716" s="208"/>
      <c r="AM716" s="208"/>
      <c r="AN716" s="208"/>
      <c r="AO716" s="208"/>
      <c r="AP716" s="208"/>
      <c r="AQ716" s="208"/>
      <c r="AR716" s="208"/>
      <c r="AS716" s="208"/>
      <c r="AT716" s="208"/>
      <c r="AU716" s="208"/>
    </row>
    <row r="717">
      <c r="A717" s="208"/>
      <c r="B717" s="208"/>
      <c r="C717" s="208"/>
      <c r="D717" s="225"/>
      <c r="E717" s="208"/>
      <c r="F717" s="208"/>
      <c r="G717" s="208"/>
      <c r="H717" s="208"/>
      <c r="I717" s="208"/>
      <c r="J717" s="208"/>
      <c r="K717" s="208"/>
      <c r="L717" s="208"/>
      <c r="M717" s="208"/>
      <c r="N717" s="208"/>
      <c r="O717" s="208"/>
      <c r="P717" s="208"/>
      <c r="Q717" s="208"/>
      <c r="R717" s="208"/>
      <c r="S717" s="208"/>
      <c r="T717" s="208"/>
      <c r="U717" s="208"/>
      <c r="V717" s="208"/>
      <c r="W717" s="208"/>
      <c r="X717" s="208"/>
      <c r="Y717" s="208"/>
      <c r="Z717" s="208"/>
      <c r="AA717" s="208"/>
      <c r="AB717" s="208"/>
      <c r="AC717" s="208"/>
      <c r="AD717" s="208"/>
      <c r="AE717" s="208"/>
      <c r="AF717" s="208"/>
      <c r="AG717" s="208"/>
      <c r="AH717" s="208"/>
      <c r="AI717" s="208"/>
      <c r="AJ717" s="208"/>
      <c r="AK717" s="208"/>
      <c r="AL717" s="208"/>
      <c r="AM717" s="208"/>
      <c r="AN717" s="208"/>
      <c r="AO717" s="208"/>
      <c r="AP717" s="208"/>
      <c r="AQ717" s="208"/>
      <c r="AR717" s="208"/>
      <c r="AS717" s="208"/>
      <c r="AT717" s="208"/>
      <c r="AU717" s="208"/>
    </row>
    <row r="718">
      <c r="A718" s="208"/>
      <c r="B718" s="208"/>
      <c r="C718" s="208"/>
      <c r="D718" s="225"/>
      <c r="E718" s="208"/>
      <c r="F718" s="208"/>
      <c r="G718" s="208"/>
      <c r="H718" s="208"/>
      <c r="I718" s="208"/>
      <c r="J718" s="208"/>
      <c r="K718" s="208"/>
      <c r="L718" s="208"/>
      <c r="M718" s="208"/>
      <c r="N718" s="208"/>
      <c r="O718" s="208"/>
      <c r="P718" s="208"/>
      <c r="Q718" s="208"/>
      <c r="R718" s="208"/>
      <c r="S718" s="208"/>
      <c r="T718" s="208"/>
      <c r="U718" s="208"/>
      <c r="V718" s="208"/>
      <c r="W718" s="208"/>
      <c r="X718" s="208"/>
      <c r="Y718" s="208"/>
      <c r="Z718" s="208"/>
      <c r="AA718" s="208"/>
      <c r="AB718" s="208"/>
      <c r="AC718" s="208"/>
      <c r="AD718" s="208"/>
      <c r="AE718" s="208"/>
      <c r="AF718" s="208"/>
      <c r="AG718" s="208"/>
      <c r="AH718" s="208"/>
      <c r="AI718" s="208"/>
      <c r="AJ718" s="208"/>
      <c r="AK718" s="208"/>
      <c r="AL718" s="208"/>
      <c r="AM718" s="208"/>
      <c r="AN718" s="208"/>
      <c r="AO718" s="208"/>
      <c r="AP718" s="208"/>
      <c r="AQ718" s="208"/>
      <c r="AR718" s="208"/>
      <c r="AS718" s="208"/>
      <c r="AT718" s="208"/>
      <c r="AU718" s="208"/>
    </row>
    <row r="719">
      <c r="A719" s="208"/>
      <c r="B719" s="208"/>
      <c r="C719" s="208"/>
      <c r="D719" s="225"/>
      <c r="E719" s="208"/>
      <c r="F719" s="208"/>
      <c r="G719" s="208"/>
      <c r="H719" s="208"/>
      <c r="I719" s="208"/>
      <c r="J719" s="208"/>
      <c r="K719" s="208"/>
      <c r="L719" s="208"/>
      <c r="M719" s="208"/>
      <c r="N719" s="208"/>
      <c r="O719" s="208"/>
      <c r="P719" s="208"/>
      <c r="Q719" s="208"/>
      <c r="R719" s="208"/>
      <c r="S719" s="208"/>
      <c r="T719" s="208"/>
      <c r="U719" s="208"/>
      <c r="V719" s="208"/>
      <c r="W719" s="208"/>
      <c r="X719" s="208"/>
      <c r="Y719" s="208"/>
      <c r="Z719" s="208"/>
      <c r="AA719" s="208"/>
      <c r="AB719" s="208"/>
      <c r="AC719" s="208"/>
      <c r="AD719" s="208"/>
      <c r="AE719" s="208"/>
      <c r="AF719" s="208"/>
      <c r="AG719" s="208"/>
      <c r="AH719" s="208"/>
      <c r="AI719" s="208"/>
      <c r="AJ719" s="208"/>
      <c r="AK719" s="208"/>
      <c r="AL719" s="208"/>
      <c r="AM719" s="208"/>
      <c r="AN719" s="208"/>
      <c r="AO719" s="208"/>
      <c r="AP719" s="208"/>
      <c r="AQ719" s="208"/>
      <c r="AR719" s="208"/>
      <c r="AS719" s="208"/>
      <c r="AT719" s="208"/>
      <c r="AU719" s="208"/>
    </row>
    <row r="720">
      <c r="A720" s="208"/>
      <c r="B720" s="208"/>
      <c r="C720" s="208"/>
      <c r="D720" s="225"/>
      <c r="E720" s="208"/>
      <c r="F720" s="208"/>
      <c r="G720" s="208"/>
      <c r="H720" s="208"/>
      <c r="I720" s="208"/>
      <c r="J720" s="208"/>
      <c r="K720" s="208"/>
      <c r="L720" s="208"/>
      <c r="M720" s="208"/>
      <c r="N720" s="208"/>
      <c r="O720" s="208"/>
      <c r="P720" s="208"/>
      <c r="Q720" s="208"/>
      <c r="R720" s="208"/>
      <c r="S720" s="208"/>
      <c r="T720" s="208"/>
      <c r="U720" s="208"/>
      <c r="V720" s="208"/>
      <c r="W720" s="208"/>
      <c r="X720" s="208"/>
      <c r="Y720" s="208"/>
      <c r="Z720" s="208"/>
      <c r="AA720" s="208"/>
      <c r="AB720" s="208"/>
      <c r="AC720" s="208"/>
      <c r="AD720" s="208"/>
      <c r="AE720" s="208"/>
      <c r="AF720" s="208"/>
      <c r="AG720" s="208"/>
      <c r="AH720" s="208"/>
      <c r="AI720" s="208"/>
      <c r="AJ720" s="208"/>
      <c r="AK720" s="208"/>
      <c r="AL720" s="208"/>
      <c r="AM720" s="208"/>
      <c r="AN720" s="208"/>
      <c r="AO720" s="208"/>
      <c r="AP720" s="208"/>
      <c r="AQ720" s="208"/>
      <c r="AR720" s="208"/>
      <c r="AS720" s="208"/>
      <c r="AT720" s="208"/>
      <c r="AU720" s="208"/>
    </row>
    <row r="721">
      <c r="A721" s="208"/>
      <c r="B721" s="208"/>
      <c r="C721" s="208"/>
      <c r="D721" s="225"/>
      <c r="E721" s="208"/>
      <c r="F721" s="208"/>
      <c r="G721" s="208"/>
      <c r="H721" s="208"/>
      <c r="I721" s="208"/>
      <c r="J721" s="208"/>
      <c r="K721" s="208"/>
      <c r="L721" s="208"/>
      <c r="M721" s="208"/>
      <c r="N721" s="208"/>
      <c r="O721" s="208"/>
      <c r="P721" s="208"/>
      <c r="Q721" s="208"/>
      <c r="R721" s="208"/>
      <c r="S721" s="208"/>
      <c r="T721" s="208"/>
      <c r="U721" s="208"/>
      <c r="V721" s="208"/>
      <c r="W721" s="208"/>
      <c r="X721" s="208"/>
      <c r="Y721" s="208"/>
      <c r="Z721" s="208"/>
      <c r="AA721" s="208"/>
      <c r="AB721" s="208"/>
      <c r="AC721" s="208"/>
      <c r="AD721" s="208"/>
      <c r="AE721" s="208"/>
      <c r="AF721" s="208"/>
      <c r="AG721" s="208"/>
      <c r="AH721" s="208"/>
      <c r="AI721" s="208"/>
      <c r="AJ721" s="208"/>
      <c r="AK721" s="208"/>
      <c r="AL721" s="208"/>
      <c r="AM721" s="208"/>
      <c r="AN721" s="208"/>
      <c r="AO721" s="208"/>
      <c r="AP721" s="208"/>
      <c r="AQ721" s="208"/>
      <c r="AR721" s="208"/>
      <c r="AS721" s="208"/>
      <c r="AT721" s="208"/>
      <c r="AU721" s="208"/>
    </row>
    <row r="722">
      <c r="A722" s="208"/>
      <c r="B722" s="208"/>
      <c r="C722" s="208"/>
      <c r="D722" s="225"/>
      <c r="E722" s="208"/>
      <c r="F722" s="208"/>
      <c r="G722" s="208"/>
      <c r="H722" s="208"/>
      <c r="I722" s="208"/>
      <c r="J722" s="208"/>
      <c r="K722" s="208"/>
      <c r="L722" s="208"/>
      <c r="M722" s="208"/>
      <c r="N722" s="208"/>
      <c r="O722" s="208"/>
      <c r="P722" s="208"/>
      <c r="Q722" s="208"/>
      <c r="R722" s="208"/>
      <c r="S722" s="208"/>
      <c r="T722" s="208"/>
      <c r="U722" s="208"/>
      <c r="V722" s="208"/>
      <c r="W722" s="208"/>
      <c r="X722" s="208"/>
      <c r="Y722" s="208"/>
      <c r="Z722" s="208"/>
      <c r="AA722" s="208"/>
      <c r="AB722" s="208"/>
      <c r="AC722" s="208"/>
      <c r="AD722" s="208"/>
      <c r="AE722" s="208"/>
      <c r="AF722" s="208"/>
      <c r="AG722" s="208"/>
      <c r="AH722" s="208"/>
      <c r="AI722" s="208"/>
      <c r="AJ722" s="208"/>
      <c r="AK722" s="208"/>
      <c r="AL722" s="208"/>
      <c r="AM722" s="208"/>
      <c r="AN722" s="208"/>
      <c r="AO722" s="208"/>
      <c r="AP722" s="208"/>
      <c r="AQ722" s="208"/>
      <c r="AR722" s="208"/>
      <c r="AS722" s="208"/>
      <c r="AT722" s="208"/>
      <c r="AU722" s="208"/>
    </row>
    <row r="723">
      <c r="A723" s="208"/>
      <c r="B723" s="208"/>
      <c r="C723" s="208"/>
      <c r="D723" s="225"/>
      <c r="E723" s="208"/>
      <c r="F723" s="208"/>
      <c r="G723" s="208"/>
      <c r="H723" s="208"/>
      <c r="I723" s="208"/>
      <c r="J723" s="208"/>
      <c r="K723" s="208"/>
      <c r="L723" s="208"/>
      <c r="M723" s="208"/>
      <c r="N723" s="208"/>
      <c r="O723" s="208"/>
      <c r="P723" s="208"/>
      <c r="Q723" s="208"/>
      <c r="R723" s="208"/>
      <c r="S723" s="208"/>
      <c r="T723" s="208"/>
      <c r="U723" s="208"/>
      <c r="V723" s="208"/>
      <c r="W723" s="208"/>
      <c r="X723" s="208"/>
      <c r="Y723" s="208"/>
      <c r="Z723" s="208"/>
      <c r="AA723" s="208"/>
      <c r="AB723" s="208"/>
      <c r="AC723" s="208"/>
      <c r="AD723" s="208"/>
      <c r="AE723" s="208"/>
      <c r="AF723" s="208"/>
      <c r="AG723" s="208"/>
      <c r="AH723" s="208"/>
      <c r="AI723" s="208"/>
      <c r="AJ723" s="208"/>
      <c r="AK723" s="208"/>
      <c r="AL723" s="208"/>
      <c r="AM723" s="208"/>
      <c r="AN723" s="208"/>
      <c r="AO723" s="208"/>
      <c r="AP723" s="208"/>
      <c r="AQ723" s="208"/>
      <c r="AR723" s="208"/>
      <c r="AS723" s="208"/>
      <c r="AT723" s="208"/>
      <c r="AU723" s="208"/>
    </row>
    <row r="724">
      <c r="A724" s="208"/>
      <c r="B724" s="208"/>
      <c r="C724" s="208"/>
      <c r="D724" s="225"/>
      <c r="E724" s="208"/>
      <c r="F724" s="208"/>
      <c r="G724" s="208"/>
      <c r="H724" s="208"/>
      <c r="I724" s="208"/>
      <c r="J724" s="208"/>
      <c r="K724" s="208"/>
      <c r="L724" s="208"/>
      <c r="M724" s="208"/>
      <c r="N724" s="208"/>
      <c r="O724" s="208"/>
      <c r="P724" s="208"/>
      <c r="Q724" s="208"/>
      <c r="R724" s="208"/>
      <c r="S724" s="208"/>
      <c r="T724" s="208"/>
      <c r="U724" s="208"/>
      <c r="V724" s="208"/>
      <c r="W724" s="208"/>
      <c r="X724" s="208"/>
      <c r="Y724" s="208"/>
      <c r="Z724" s="208"/>
      <c r="AA724" s="208"/>
      <c r="AB724" s="208"/>
      <c r="AC724" s="208"/>
      <c r="AD724" s="208"/>
      <c r="AE724" s="208"/>
      <c r="AF724" s="208"/>
      <c r="AG724" s="208"/>
      <c r="AH724" s="208"/>
      <c r="AI724" s="208"/>
      <c r="AJ724" s="208"/>
      <c r="AK724" s="208"/>
      <c r="AL724" s="208"/>
      <c r="AM724" s="208"/>
      <c r="AN724" s="208"/>
      <c r="AO724" s="208"/>
      <c r="AP724" s="208"/>
      <c r="AQ724" s="208"/>
      <c r="AR724" s="208"/>
      <c r="AS724" s="208"/>
      <c r="AT724" s="208"/>
      <c r="AU724" s="208"/>
    </row>
    <row r="725">
      <c r="A725" s="208"/>
      <c r="B725" s="208"/>
      <c r="C725" s="208"/>
      <c r="D725" s="225"/>
      <c r="E725" s="208"/>
      <c r="F725" s="208"/>
      <c r="G725" s="208"/>
      <c r="H725" s="208"/>
      <c r="I725" s="208"/>
      <c r="J725" s="208"/>
      <c r="K725" s="208"/>
      <c r="L725" s="208"/>
      <c r="M725" s="208"/>
      <c r="N725" s="208"/>
      <c r="O725" s="208"/>
      <c r="P725" s="208"/>
      <c r="Q725" s="208"/>
      <c r="R725" s="208"/>
      <c r="S725" s="208"/>
      <c r="T725" s="208"/>
      <c r="U725" s="208"/>
      <c r="V725" s="208"/>
      <c r="W725" s="208"/>
      <c r="X725" s="208"/>
      <c r="Y725" s="208"/>
      <c r="Z725" s="208"/>
      <c r="AA725" s="208"/>
      <c r="AB725" s="208"/>
      <c r="AC725" s="208"/>
      <c r="AD725" s="208"/>
      <c r="AE725" s="208"/>
      <c r="AF725" s="208"/>
      <c r="AG725" s="208"/>
      <c r="AH725" s="208"/>
      <c r="AI725" s="208"/>
      <c r="AJ725" s="208"/>
      <c r="AK725" s="208"/>
      <c r="AL725" s="208"/>
      <c r="AM725" s="208"/>
      <c r="AN725" s="208"/>
      <c r="AO725" s="208"/>
      <c r="AP725" s="208"/>
      <c r="AQ725" s="208"/>
      <c r="AR725" s="208"/>
      <c r="AS725" s="208"/>
      <c r="AT725" s="208"/>
      <c r="AU725" s="208"/>
    </row>
    <row r="726">
      <c r="A726" s="208"/>
      <c r="B726" s="208"/>
      <c r="C726" s="208"/>
      <c r="D726" s="225"/>
      <c r="E726" s="208"/>
      <c r="F726" s="208"/>
      <c r="G726" s="208"/>
      <c r="H726" s="208"/>
      <c r="I726" s="208"/>
      <c r="J726" s="208"/>
      <c r="K726" s="208"/>
      <c r="L726" s="208"/>
      <c r="M726" s="208"/>
      <c r="N726" s="208"/>
      <c r="O726" s="208"/>
      <c r="P726" s="208"/>
      <c r="Q726" s="208"/>
      <c r="R726" s="208"/>
      <c r="S726" s="208"/>
      <c r="T726" s="208"/>
      <c r="U726" s="208"/>
      <c r="V726" s="208"/>
      <c r="W726" s="208"/>
      <c r="X726" s="208"/>
      <c r="Y726" s="208"/>
      <c r="Z726" s="208"/>
      <c r="AA726" s="208"/>
      <c r="AB726" s="208"/>
      <c r="AC726" s="208"/>
      <c r="AD726" s="208"/>
      <c r="AE726" s="208"/>
      <c r="AF726" s="208"/>
      <c r="AG726" s="208"/>
      <c r="AH726" s="208"/>
      <c r="AI726" s="208"/>
      <c r="AJ726" s="208"/>
      <c r="AK726" s="208"/>
      <c r="AL726" s="208"/>
      <c r="AM726" s="208"/>
      <c r="AN726" s="208"/>
      <c r="AO726" s="208"/>
      <c r="AP726" s="208"/>
      <c r="AQ726" s="208"/>
      <c r="AR726" s="208"/>
      <c r="AS726" s="208"/>
      <c r="AT726" s="208"/>
      <c r="AU726" s="208"/>
    </row>
    <row r="727">
      <c r="A727" s="208"/>
      <c r="B727" s="208"/>
      <c r="C727" s="208"/>
      <c r="D727" s="225"/>
      <c r="E727" s="208"/>
      <c r="F727" s="208"/>
      <c r="G727" s="208"/>
      <c r="H727" s="208"/>
      <c r="I727" s="208"/>
      <c r="J727" s="208"/>
      <c r="K727" s="208"/>
      <c r="L727" s="208"/>
      <c r="M727" s="208"/>
      <c r="N727" s="208"/>
      <c r="O727" s="208"/>
      <c r="P727" s="208"/>
      <c r="Q727" s="208"/>
      <c r="R727" s="208"/>
      <c r="S727" s="208"/>
      <c r="T727" s="208"/>
      <c r="U727" s="208"/>
      <c r="V727" s="208"/>
      <c r="W727" s="208"/>
      <c r="X727" s="208"/>
      <c r="Y727" s="208"/>
      <c r="Z727" s="208"/>
      <c r="AA727" s="208"/>
      <c r="AB727" s="208"/>
      <c r="AC727" s="208"/>
      <c r="AD727" s="208"/>
      <c r="AE727" s="208"/>
      <c r="AF727" s="208"/>
      <c r="AG727" s="208"/>
      <c r="AH727" s="208"/>
      <c r="AI727" s="208"/>
      <c r="AJ727" s="208"/>
      <c r="AK727" s="208"/>
      <c r="AL727" s="208"/>
      <c r="AM727" s="208"/>
      <c r="AN727" s="208"/>
      <c r="AO727" s="208"/>
      <c r="AP727" s="208"/>
      <c r="AQ727" s="208"/>
      <c r="AR727" s="208"/>
      <c r="AS727" s="208"/>
      <c r="AT727" s="208"/>
      <c r="AU727" s="208"/>
    </row>
    <row r="728">
      <c r="A728" s="208"/>
      <c r="B728" s="208"/>
      <c r="C728" s="208"/>
      <c r="D728" s="225"/>
      <c r="E728" s="208"/>
      <c r="F728" s="208"/>
      <c r="G728" s="208"/>
      <c r="H728" s="208"/>
      <c r="I728" s="208"/>
      <c r="J728" s="208"/>
      <c r="K728" s="208"/>
      <c r="L728" s="208"/>
      <c r="M728" s="208"/>
      <c r="N728" s="208"/>
      <c r="O728" s="208"/>
      <c r="P728" s="208"/>
      <c r="Q728" s="208"/>
      <c r="R728" s="208"/>
      <c r="S728" s="208"/>
      <c r="T728" s="208"/>
      <c r="U728" s="208"/>
      <c r="V728" s="208"/>
      <c r="W728" s="208"/>
      <c r="X728" s="208"/>
      <c r="Y728" s="208"/>
      <c r="Z728" s="208"/>
      <c r="AA728" s="208"/>
      <c r="AB728" s="208"/>
      <c r="AC728" s="208"/>
      <c r="AD728" s="208"/>
      <c r="AE728" s="208"/>
      <c r="AF728" s="208"/>
      <c r="AG728" s="208"/>
      <c r="AH728" s="208"/>
      <c r="AI728" s="208"/>
      <c r="AJ728" s="208"/>
      <c r="AK728" s="208"/>
      <c r="AL728" s="208"/>
      <c r="AM728" s="208"/>
      <c r="AN728" s="208"/>
      <c r="AO728" s="208"/>
      <c r="AP728" s="208"/>
      <c r="AQ728" s="208"/>
      <c r="AR728" s="208"/>
      <c r="AS728" s="208"/>
      <c r="AT728" s="208"/>
      <c r="AU728" s="208"/>
    </row>
    <row r="729">
      <c r="A729" s="208"/>
      <c r="B729" s="208"/>
      <c r="C729" s="208"/>
      <c r="D729" s="225"/>
      <c r="E729" s="208"/>
      <c r="F729" s="208"/>
      <c r="G729" s="208"/>
      <c r="H729" s="208"/>
      <c r="I729" s="208"/>
      <c r="J729" s="208"/>
      <c r="K729" s="208"/>
      <c r="L729" s="208"/>
      <c r="M729" s="208"/>
      <c r="N729" s="208"/>
      <c r="O729" s="208"/>
      <c r="P729" s="208"/>
      <c r="Q729" s="208"/>
      <c r="R729" s="208"/>
      <c r="S729" s="208"/>
      <c r="T729" s="208"/>
      <c r="U729" s="208"/>
      <c r="V729" s="208"/>
      <c r="W729" s="208"/>
      <c r="X729" s="208"/>
      <c r="Y729" s="208"/>
      <c r="Z729" s="208"/>
      <c r="AA729" s="208"/>
      <c r="AB729" s="208"/>
      <c r="AC729" s="208"/>
      <c r="AD729" s="208"/>
      <c r="AE729" s="208"/>
      <c r="AF729" s="208"/>
      <c r="AG729" s="208"/>
      <c r="AH729" s="208"/>
      <c r="AI729" s="208"/>
      <c r="AJ729" s="208"/>
      <c r="AK729" s="208"/>
      <c r="AL729" s="208"/>
      <c r="AM729" s="208"/>
      <c r="AN729" s="208"/>
      <c r="AO729" s="208"/>
      <c r="AP729" s="208"/>
      <c r="AQ729" s="208"/>
      <c r="AR729" s="208"/>
      <c r="AS729" s="208"/>
      <c r="AT729" s="208"/>
      <c r="AU729" s="208"/>
    </row>
    <row r="730">
      <c r="A730" s="208"/>
      <c r="B730" s="208"/>
      <c r="C730" s="208"/>
      <c r="D730" s="225"/>
      <c r="E730" s="208"/>
      <c r="F730" s="208"/>
      <c r="G730" s="208"/>
      <c r="H730" s="208"/>
      <c r="I730" s="208"/>
      <c r="J730" s="208"/>
      <c r="K730" s="208"/>
      <c r="L730" s="208"/>
      <c r="M730" s="208"/>
      <c r="N730" s="208"/>
      <c r="O730" s="208"/>
      <c r="P730" s="208"/>
      <c r="Q730" s="208"/>
      <c r="R730" s="208"/>
      <c r="S730" s="208"/>
      <c r="T730" s="208"/>
      <c r="U730" s="208"/>
      <c r="V730" s="208"/>
      <c r="W730" s="208"/>
      <c r="X730" s="208"/>
      <c r="Y730" s="208"/>
      <c r="Z730" s="208"/>
      <c r="AA730" s="208"/>
      <c r="AB730" s="208"/>
      <c r="AC730" s="208"/>
      <c r="AD730" s="208"/>
      <c r="AE730" s="208"/>
      <c r="AF730" s="208"/>
      <c r="AG730" s="208"/>
      <c r="AH730" s="208"/>
      <c r="AI730" s="208"/>
      <c r="AJ730" s="208"/>
      <c r="AK730" s="208"/>
      <c r="AL730" s="208"/>
      <c r="AM730" s="208"/>
      <c r="AN730" s="208"/>
      <c r="AO730" s="208"/>
      <c r="AP730" s="208"/>
      <c r="AQ730" s="208"/>
      <c r="AR730" s="208"/>
      <c r="AS730" s="208"/>
      <c r="AT730" s="208"/>
      <c r="AU730" s="208"/>
    </row>
    <row r="731">
      <c r="A731" s="208"/>
      <c r="B731" s="208"/>
      <c r="C731" s="208"/>
      <c r="D731" s="225"/>
      <c r="E731" s="208"/>
      <c r="F731" s="208"/>
      <c r="G731" s="208"/>
      <c r="H731" s="208"/>
      <c r="I731" s="208"/>
      <c r="J731" s="208"/>
      <c r="K731" s="208"/>
      <c r="L731" s="208"/>
      <c r="M731" s="208"/>
      <c r="N731" s="208"/>
      <c r="O731" s="208"/>
      <c r="P731" s="208"/>
      <c r="Q731" s="208"/>
      <c r="R731" s="208"/>
      <c r="S731" s="208"/>
      <c r="T731" s="208"/>
      <c r="U731" s="208"/>
      <c r="V731" s="208"/>
      <c r="W731" s="208"/>
      <c r="X731" s="208"/>
      <c r="Y731" s="208"/>
      <c r="Z731" s="208"/>
      <c r="AA731" s="208"/>
      <c r="AB731" s="208"/>
      <c r="AC731" s="208"/>
      <c r="AD731" s="208"/>
      <c r="AE731" s="208"/>
      <c r="AF731" s="208"/>
      <c r="AG731" s="208"/>
      <c r="AH731" s="208"/>
      <c r="AI731" s="208"/>
      <c r="AJ731" s="208"/>
      <c r="AK731" s="208"/>
      <c r="AL731" s="208"/>
      <c r="AM731" s="208"/>
      <c r="AN731" s="208"/>
      <c r="AO731" s="208"/>
      <c r="AP731" s="208"/>
      <c r="AQ731" s="208"/>
      <c r="AR731" s="208"/>
      <c r="AS731" s="208"/>
      <c r="AT731" s="208"/>
      <c r="AU731" s="208"/>
    </row>
    <row r="732">
      <c r="A732" s="208"/>
      <c r="B732" s="208"/>
      <c r="C732" s="208"/>
      <c r="D732" s="225"/>
      <c r="E732" s="208"/>
      <c r="F732" s="208"/>
      <c r="G732" s="208"/>
      <c r="H732" s="208"/>
      <c r="I732" s="208"/>
      <c r="J732" s="208"/>
      <c r="K732" s="208"/>
      <c r="L732" s="208"/>
      <c r="M732" s="208"/>
      <c r="N732" s="208"/>
      <c r="O732" s="208"/>
      <c r="P732" s="208"/>
      <c r="Q732" s="208"/>
      <c r="R732" s="208"/>
      <c r="S732" s="208"/>
      <c r="T732" s="208"/>
      <c r="U732" s="208"/>
      <c r="V732" s="208"/>
      <c r="W732" s="208"/>
      <c r="X732" s="208"/>
      <c r="Y732" s="208"/>
      <c r="Z732" s="208"/>
      <c r="AA732" s="208"/>
      <c r="AB732" s="208"/>
      <c r="AC732" s="208"/>
      <c r="AD732" s="208"/>
      <c r="AE732" s="208"/>
      <c r="AF732" s="208"/>
      <c r="AG732" s="208"/>
      <c r="AH732" s="208"/>
      <c r="AI732" s="208"/>
      <c r="AJ732" s="208"/>
      <c r="AK732" s="208"/>
      <c r="AL732" s="208"/>
      <c r="AM732" s="208"/>
      <c r="AN732" s="208"/>
      <c r="AO732" s="208"/>
      <c r="AP732" s="208"/>
      <c r="AQ732" s="208"/>
      <c r="AR732" s="208"/>
      <c r="AS732" s="208"/>
      <c r="AT732" s="208"/>
      <c r="AU732" s="208"/>
    </row>
    <row r="733">
      <c r="A733" s="208"/>
      <c r="B733" s="208"/>
      <c r="C733" s="208"/>
      <c r="D733" s="225"/>
      <c r="E733" s="208"/>
      <c r="F733" s="208"/>
      <c r="G733" s="208"/>
      <c r="H733" s="208"/>
      <c r="I733" s="208"/>
      <c r="J733" s="208"/>
      <c r="K733" s="208"/>
      <c r="L733" s="208"/>
      <c r="M733" s="208"/>
      <c r="N733" s="208"/>
      <c r="O733" s="208"/>
      <c r="P733" s="208"/>
      <c r="Q733" s="208"/>
      <c r="R733" s="208"/>
      <c r="S733" s="208"/>
      <c r="T733" s="208"/>
      <c r="U733" s="208"/>
      <c r="V733" s="208"/>
      <c r="W733" s="208"/>
      <c r="X733" s="208"/>
      <c r="Y733" s="208"/>
      <c r="Z733" s="208"/>
      <c r="AA733" s="208"/>
      <c r="AB733" s="208"/>
      <c r="AC733" s="208"/>
      <c r="AD733" s="208"/>
      <c r="AE733" s="208"/>
      <c r="AF733" s="208"/>
      <c r="AG733" s="208"/>
      <c r="AH733" s="208"/>
      <c r="AI733" s="208"/>
      <c r="AJ733" s="208"/>
      <c r="AK733" s="208"/>
      <c r="AL733" s="208"/>
      <c r="AM733" s="208"/>
      <c r="AN733" s="208"/>
      <c r="AO733" s="208"/>
      <c r="AP733" s="208"/>
      <c r="AQ733" s="208"/>
      <c r="AR733" s="208"/>
      <c r="AS733" s="208"/>
      <c r="AT733" s="208"/>
      <c r="AU733" s="208"/>
    </row>
    <row r="734">
      <c r="A734" s="208"/>
      <c r="B734" s="208"/>
      <c r="C734" s="208"/>
      <c r="D734" s="225"/>
      <c r="E734" s="208"/>
      <c r="F734" s="208"/>
      <c r="G734" s="208"/>
      <c r="H734" s="208"/>
      <c r="I734" s="208"/>
      <c r="J734" s="208"/>
      <c r="K734" s="208"/>
      <c r="L734" s="208"/>
      <c r="M734" s="208"/>
      <c r="N734" s="208"/>
      <c r="O734" s="208"/>
      <c r="P734" s="208"/>
      <c r="Q734" s="208"/>
      <c r="R734" s="208"/>
      <c r="S734" s="208"/>
      <c r="T734" s="208"/>
      <c r="U734" s="208"/>
      <c r="V734" s="208"/>
      <c r="W734" s="208"/>
      <c r="X734" s="208"/>
      <c r="Y734" s="208"/>
      <c r="Z734" s="208"/>
      <c r="AA734" s="208"/>
      <c r="AB734" s="208"/>
      <c r="AC734" s="208"/>
      <c r="AD734" s="208"/>
      <c r="AE734" s="208"/>
      <c r="AF734" s="208"/>
      <c r="AG734" s="208"/>
      <c r="AH734" s="208"/>
      <c r="AI734" s="208"/>
      <c r="AJ734" s="208"/>
      <c r="AK734" s="208"/>
      <c r="AL734" s="208"/>
      <c r="AM734" s="208"/>
      <c r="AN734" s="208"/>
      <c r="AO734" s="208"/>
      <c r="AP734" s="208"/>
      <c r="AQ734" s="208"/>
      <c r="AR734" s="208"/>
      <c r="AS734" s="208"/>
      <c r="AT734" s="208"/>
      <c r="AU734" s="208"/>
    </row>
    <row r="735">
      <c r="A735" s="208"/>
      <c r="B735" s="208"/>
      <c r="C735" s="208"/>
      <c r="D735" s="225"/>
      <c r="E735" s="208"/>
      <c r="F735" s="208"/>
      <c r="G735" s="208"/>
      <c r="H735" s="208"/>
      <c r="I735" s="208"/>
      <c r="J735" s="208"/>
      <c r="K735" s="208"/>
      <c r="L735" s="208"/>
      <c r="M735" s="208"/>
      <c r="N735" s="208"/>
      <c r="O735" s="208"/>
      <c r="P735" s="208"/>
      <c r="Q735" s="208"/>
      <c r="R735" s="208"/>
      <c r="S735" s="208"/>
      <c r="T735" s="208"/>
      <c r="U735" s="208"/>
      <c r="V735" s="208"/>
      <c r="W735" s="208"/>
      <c r="X735" s="208"/>
      <c r="Y735" s="208"/>
      <c r="Z735" s="208"/>
      <c r="AA735" s="208"/>
      <c r="AB735" s="208"/>
      <c r="AC735" s="208"/>
      <c r="AD735" s="208"/>
      <c r="AE735" s="208"/>
      <c r="AF735" s="208"/>
      <c r="AG735" s="208"/>
      <c r="AH735" s="208"/>
      <c r="AI735" s="208"/>
      <c r="AJ735" s="208"/>
      <c r="AK735" s="208"/>
      <c r="AL735" s="208"/>
      <c r="AM735" s="208"/>
      <c r="AN735" s="208"/>
      <c r="AO735" s="208"/>
      <c r="AP735" s="208"/>
      <c r="AQ735" s="208"/>
      <c r="AR735" s="208"/>
      <c r="AS735" s="208"/>
      <c r="AT735" s="208"/>
      <c r="AU735" s="208"/>
    </row>
    <row r="736">
      <c r="A736" s="208"/>
      <c r="B736" s="208"/>
      <c r="C736" s="208"/>
      <c r="D736" s="225"/>
      <c r="E736" s="208"/>
      <c r="F736" s="208"/>
      <c r="G736" s="208"/>
      <c r="H736" s="208"/>
      <c r="I736" s="208"/>
      <c r="J736" s="208"/>
      <c r="K736" s="208"/>
      <c r="L736" s="208"/>
      <c r="M736" s="208"/>
      <c r="N736" s="208"/>
      <c r="O736" s="208"/>
      <c r="P736" s="208"/>
      <c r="Q736" s="208"/>
      <c r="R736" s="208"/>
      <c r="S736" s="208"/>
      <c r="T736" s="208"/>
      <c r="U736" s="208"/>
      <c r="V736" s="208"/>
      <c r="W736" s="208"/>
      <c r="X736" s="208"/>
      <c r="Y736" s="208"/>
      <c r="Z736" s="208"/>
      <c r="AA736" s="208"/>
      <c r="AB736" s="208"/>
      <c r="AC736" s="208"/>
      <c r="AD736" s="208"/>
      <c r="AE736" s="208"/>
      <c r="AF736" s="208"/>
      <c r="AG736" s="208"/>
      <c r="AH736" s="208"/>
      <c r="AI736" s="208"/>
      <c r="AJ736" s="208"/>
      <c r="AK736" s="208"/>
      <c r="AL736" s="208"/>
      <c r="AM736" s="208"/>
      <c r="AN736" s="208"/>
      <c r="AO736" s="208"/>
      <c r="AP736" s="208"/>
      <c r="AQ736" s="208"/>
      <c r="AR736" s="208"/>
      <c r="AS736" s="208"/>
      <c r="AT736" s="208"/>
      <c r="AU736" s="208"/>
    </row>
    <row r="737">
      <c r="A737" s="208"/>
      <c r="B737" s="208"/>
      <c r="C737" s="208"/>
      <c r="D737" s="225"/>
      <c r="E737" s="208"/>
      <c r="F737" s="208"/>
      <c r="G737" s="208"/>
      <c r="H737" s="208"/>
      <c r="I737" s="208"/>
      <c r="J737" s="208"/>
      <c r="K737" s="208"/>
      <c r="L737" s="208"/>
      <c r="M737" s="208"/>
      <c r="N737" s="208"/>
      <c r="O737" s="208"/>
      <c r="P737" s="208"/>
      <c r="Q737" s="208"/>
      <c r="R737" s="208"/>
      <c r="S737" s="208"/>
      <c r="T737" s="208"/>
      <c r="U737" s="208"/>
      <c r="V737" s="208"/>
      <c r="W737" s="208"/>
      <c r="X737" s="208"/>
      <c r="Y737" s="208"/>
      <c r="Z737" s="208"/>
      <c r="AA737" s="208"/>
      <c r="AB737" s="208"/>
      <c r="AC737" s="208"/>
      <c r="AD737" s="208"/>
      <c r="AE737" s="208"/>
      <c r="AF737" s="208"/>
      <c r="AG737" s="208"/>
      <c r="AH737" s="208"/>
      <c r="AI737" s="208"/>
      <c r="AJ737" s="208"/>
      <c r="AK737" s="208"/>
      <c r="AL737" s="208"/>
      <c r="AM737" s="208"/>
      <c r="AN737" s="208"/>
      <c r="AO737" s="208"/>
      <c r="AP737" s="208"/>
      <c r="AQ737" s="208"/>
      <c r="AR737" s="208"/>
      <c r="AS737" s="208"/>
      <c r="AT737" s="208"/>
      <c r="AU737" s="208"/>
    </row>
    <row r="738">
      <c r="A738" s="208"/>
      <c r="B738" s="208"/>
      <c r="C738" s="208"/>
      <c r="D738" s="225"/>
      <c r="E738" s="208"/>
      <c r="F738" s="208"/>
      <c r="G738" s="208"/>
      <c r="H738" s="208"/>
      <c r="I738" s="208"/>
      <c r="J738" s="208"/>
      <c r="K738" s="208"/>
      <c r="L738" s="208"/>
      <c r="M738" s="208"/>
      <c r="N738" s="208"/>
      <c r="O738" s="208"/>
      <c r="P738" s="208"/>
      <c r="Q738" s="208"/>
      <c r="R738" s="208"/>
      <c r="S738" s="208"/>
      <c r="T738" s="208"/>
      <c r="U738" s="208"/>
      <c r="V738" s="208"/>
      <c r="W738" s="208"/>
      <c r="X738" s="208"/>
      <c r="Y738" s="208"/>
      <c r="Z738" s="208"/>
      <c r="AA738" s="208"/>
      <c r="AB738" s="208"/>
      <c r="AC738" s="208"/>
      <c r="AD738" s="208"/>
      <c r="AE738" s="208"/>
      <c r="AF738" s="208"/>
      <c r="AG738" s="208"/>
      <c r="AH738" s="208"/>
      <c r="AI738" s="208"/>
      <c r="AJ738" s="208"/>
      <c r="AK738" s="208"/>
      <c r="AL738" s="208"/>
      <c r="AM738" s="208"/>
      <c r="AN738" s="208"/>
      <c r="AO738" s="208"/>
      <c r="AP738" s="208"/>
      <c r="AQ738" s="208"/>
      <c r="AR738" s="208"/>
      <c r="AS738" s="208"/>
      <c r="AT738" s="208"/>
      <c r="AU738" s="208"/>
    </row>
    <row r="739">
      <c r="A739" s="208"/>
      <c r="B739" s="208"/>
      <c r="C739" s="208"/>
      <c r="D739" s="225"/>
      <c r="E739" s="208"/>
      <c r="F739" s="208"/>
      <c r="G739" s="208"/>
      <c r="H739" s="208"/>
      <c r="I739" s="208"/>
      <c r="J739" s="208"/>
      <c r="K739" s="208"/>
      <c r="L739" s="208"/>
      <c r="M739" s="208"/>
      <c r="N739" s="208"/>
      <c r="O739" s="208"/>
      <c r="P739" s="208"/>
      <c r="Q739" s="208"/>
      <c r="R739" s="208"/>
      <c r="S739" s="208"/>
      <c r="T739" s="208"/>
      <c r="U739" s="208"/>
      <c r="V739" s="208"/>
      <c r="W739" s="208"/>
      <c r="X739" s="208"/>
      <c r="Y739" s="208"/>
      <c r="Z739" s="208"/>
      <c r="AA739" s="208"/>
      <c r="AB739" s="208"/>
      <c r="AC739" s="208"/>
      <c r="AD739" s="208"/>
      <c r="AE739" s="208"/>
      <c r="AF739" s="208"/>
      <c r="AG739" s="208"/>
      <c r="AH739" s="208"/>
      <c r="AI739" s="208"/>
      <c r="AJ739" s="208"/>
      <c r="AK739" s="208"/>
      <c r="AL739" s="208"/>
      <c r="AM739" s="208"/>
      <c r="AN739" s="208"/>
      <c r="AO739" s="208"/>
      <c r="AP739" s="208"/>
      <c r="AQ739" s="208"/>
      <c r="AR739" s="208"/>
      <c r="AS739" s="208"/>
      <c r="AT739" s="208"/>
      <c r="AU739" s="208"/>
    </row>
    <row r="740">
      <c r="A740" s="208"/>
      <c r="B740" s="208"/>
      <c r="C740" s="208"/>
      <c r="D740" s="225"/>
      <c r="E740" s="208"/>
      <c r="F740" s="208"/>
      <c r="G740" s="208"/>
      <c r="H740" s="208"/>
      <c r="I740" s="208"/>
      <c r="J740" s="208"/>
      <c r="K740" s="208"/>
      <c r="L740" s="208"/>
      <c r="M740" s="208"/>
      <c r="N740" s="208"/>
      <c r="O740" s="208"/>
      <c r="P740" s="208"/>
      <c r="Q740" s="208"/>
      <c r="R740" s="208"/>
      <c r="S740" s="208"/>
      <c r="T740" s="208"/>
      <c r="U740" s="208"/>
      <c r="V740" s="208"/>
      <c r="W740" s="208"/>
      <c r="X740" s="208"/>
      <c r="Y740" s="208"/>
      <c r="Z740" s="208"/>
      <c r="AA740" s="208"/>
      <c r="AB740" s="208"/>
      <c r="AC740" s="208"/>
      <c r="AD740" s="208"/>
      <c r="AE740" s="208"/>
      <c r="AF740" s="208"/>
      <c r="AG740" s="208"/>
      <c r="AH740" s="208"/>
      <c r="AI740" s="208"/>
      <c r="AJ740" s="208"/>
      <c r="AK740" s="208"/>
      <c r="AL740" s="208"/>
      <c r="AM740" s="208"/>
      <c r="AN740" s="208"/>
      <c r="AO740" s="208"/>
      <c r="AP740" s="208"/>
      <c r="AQ740" s="208"/>
      <c r="AR740" s="208"/>
      <c r="AS740" s="208"/>
      <c r="AT740" s="208"/>
      <c r="AU740" s="208"/>
    </row>
    <row r="741">
      <c r="A741" s="208"/>
      <c r="B741" s="208"/>
      <c r="C741" s="208"/>
      <c r="D741" s="225"/>
      <c r="E741" s="208"/>
      <c r="F741" s="208"/>
      <c r="G741" s="208"/>
      <c r="H741" s="208"/>
      <c r="I741" s="208"/>
      <c r="J741" s="208"/>
      <c r="K741" s="208"/>
      <c r="L741" s="208"/>
      <c r="M741" s="208"/>
      <c r="N741" s="208"/>
      <c r="O741" s="208"/>
      <c r="P741" s="208"/>
      <c r="Q741" s="208"/>
      <c r="R741" s="208"/>
      <c r="S741" s="208"/>
      <c r="T741" s="208"/>
      <c r="U741" s="208"/>
      <c r="V741" s="208"/>
      <c r="W741" s="208"/>
      <c r="X741" s="208"/>
      <c r="Y741" s="208"/>
      <c r="Z741" s="208"/>
      <c r="AA741" s="208"/>
      <c r="AB741" s="208"/>
      <c r="AC741" s="208"/>
      <c r="AD741" s="208"/>
      <c r="AE741" s="208"/>
      <c r="AF741" s="208"/>
      <c r="AG741" s="208"/>
      <c r="AH741" s="208"/>
      <c r="AI741" s="208"/>
      <c r="AJ741" s="208"/>
      <c r="AK741" s="208"/>
      <c r="AL741" s="208"/>
      <c r="AM741" s="208"/>
      <c r="AN741" s="208"/>
      <c r="AO741" s="208"/>
      <c r="AP741" s="208"/>
      <c r="AQ741" s="208"/>
      <c r="AR741" s="208"/>
      <c r="AS741" s="208"/>
      <c r="AT741" s="208"/>
      <c r="AU741" s="208"/>
    </row>
    <row r="742">
      <c r="A742" s="208"/>
      <c r="B742" s="208"/>
      <c r="C742" s="208"/>
      <c r="D742" s="225"/>
      <c r="E742" s="208"/>
      <c r="F742" s="208"/>
      <c r="G742" s="208"/>
      <c r="H742" s="208"/>
      <c r="I742" s="208"/>
      <c r="J742" s="208"/>
      <c r="K742" s="208"/>
      <c r="L742" s="208"/>
      <c r="M742" s="208"/>
      <c r="N742" s="208"/>
      <c r="O742" s="208"/>
      <c r="P742" s="208"/>
      <c r="Q742" s="208"/>
      <c r="R742" s="208"/>
      <c r="S742" s="208"/>
      <c r="T742" s="208"/>
      <c r="U742" s="208"/>
      <c r="V742" s="208"/>
      <c r="W742" s="208"/>
      <c r="X742" s="208"/>
      <c r="Y742" s="208"/>
      <c r="Z742" s="208"/>
      <c r="AA742" s="208"/>
      <c r="AB742" s="208"/>
      <c r="AC742" s="208"/>
      <c r="AD742" s="208"/>
      <c r="AE742" s="208"/>
      <c r="AF742" s="208"/>
      <c r="AG742" s="208"/>
      <c r="AH742" s="208"/>
      <c r="AI742" s="208"/>
      <c r="AJ742" s="208"/>
      <c r="AK742" s="208"/>
      <c r="AL742" s="208"/>
      <c r="AM742" s="208"/>
      <c r="AN742" s="208"/>
      <c r="AO742" s="208"/>
      <c r="AP742" s="208"/>
      <c r="AQ742" s="208"/>
      <c r="AR742" s="208"/>
      <c r="AS742" s="208"/>
      <c r="AT742" s="208"/>
      <c r="AU742" s="208"/>
    </row>
    <row r="743">
      <c r="A743" s="208"/>
      <c r="B743" s="208"/>
      <c r="C743" s="208"/>
      <c r="D743" s="225"/>
      <c r="E743" s="208"/>
      <c r="F743" s="208"/>
      <c r="G743" s="208"/>
      <c r="H743" s="208"/>
      <c r="I743" s="208"/>
      <c r="J743" s="208"/>
      <c r="K743" s="208"/>
      <c r="L743" s="208"/>
      <c r="M743" s="208"/>
      <c r="N743" s="208"/>
      <c r="O743" s="208"/>
      <c r="P743" s="208"/>
      <c r="Q743" s="208"/>
      <c r="R743" s="208"/>
      <c r="S743" s="208"/>
      <c r="T743" s="208"/>
      <c r="U743" s="208"/>
      <c r="V743" s="208"/>
      <c r="W743" s="208"/>
      <c r="X743" s="208"/>
      <c r="Y743" s="208"/>
      <c r="Z743" s="208"/>
      <c r="AA743" s="208"/>
      <c r="AB743" s="208"/>
      <c r="AC743" s="208"/>
      <c r="AD743" s="208"/>
      <c r="AE743" s="208"/>
      <c r="AF743" s="208"/>
      <c r="AG743" s="208"/>
      <c r="AH743" s="208"/>
      <c r="AI743" s="208"/>
      <c r="AJ743" s="208"/>
      <c r="AK743" s="208"/>
      <c r="AL743" s="208"/>
      <c r="AM743" s="208"/>
      <c r="AN743" s="208"/>
      <c r="AO743" s="208"/>
      <c r="AP743" s="208"/>
      <c r="AQ743" s="208"/>
      <c r="AR743" s="208"/>
      <c r="AS743" s="208"/>
      <c r="AT743" s="208"/>
      <c r="AU743" s="208"/>
    </row>
    <row r="744">
      <c r="A744" s="208"/>
      <c r="B744" s="208"/>
      <c r="C744" s="208"/>
      <c r="D744" s="225"/>
      <c r="E744" s="208"/>
      <c r="F744" s="208"/>
      <c r="G744" s="208"/>
      <c r="H744" s="208"/>
      <c r="I744" s="208"/>
      <c r="J744" s="208"/>
      <c r="K744" s="208"/>
      <c r="L744" s="208"/>
      <c r="M744" s="208"/>
      <c r="N744" s="208"/>
      <c r="O744" s="208"/>
      <c r="P744" s="208"/>
      <c r="Q744" s="208"/>
      <c r="R744" s="208"/>
      <c r="S744" s="208"/>
      <c r="T744" s="208"/>
      <c r="U744" s="208"/>
      <c r="V744" s="208"/>
      <c r="W744" s="208"/>
      <c r="X744" s="208"/>
      <c r="Y744" s="208"/>
      <c r="Z744" s="208"/>
      <c r="AA744" s="208"/>
      <c r="AB744" s="208"/>
      <c r="AC744" s="208"/>
      <c r="AD744" s="208"/>
      <c r="AE744" s="208"/>
      <c r="AF744" s="208"/>
      <c r="AG744" s="208"/>
      <c r="AH744" s="208"/>
      <c r="AI744" s="208"/>
      <c r="AJ744" s="208"/>
      <c r="AK744" s="208"/>
      <c r="AL744" s="208"/>
      <c r="AM744" s="208"/>
      <c r="AN744" s="208"/>
      <c r="AO744" s="208"/>
      <c r="AP744" s="208"/>
      <c r="AQ744" s="208"/>
      <c r="AR744" s="208"/>
      <c r="AS744" s="208"/>
      <c r="AT744" s="208"/>
      <c r="AU744" s="208"/>
    </row>
    <row r="745">
      <c r="A745" s="208"/>
      <c r="B745" s="208"/>
      <c r="C745" s="208"/>
      <c r="D745" s="225"/>
      <c r="E745" s="208"/>
      <c r="F745" s="208"/>
      <c r="G745" s="208"/>
      <c r="H745" s="208"/>
      <c r="I745" s="208"/>
      <c r="J745" s="208"/>
      <c r="K745" s="208"/>
      <c r="L745" s="208"/>
      <c r="M745" s="208"/>
      <c r="N745" s="208"/>
      <c r="O745" s="208"/>
      <c r="P745" s="208"/>
      <c r="Q745" s="208"/>
      <c r="R745" s="208"/>
      <c r="S745" s="208"/>
      <c r="T745" s="208"/>
      <c r="U745" s="208"/>
      <c r="V745" s="208"/>
      <c r="W745" s="208"/>
      <c r="X745" s="208"/>
      <c r="Y745" s="208"/>
      <c r="Z745" s="208"/>
      <c r="AA745" s="208"/>
      <c r="AB745" s="208"/>
      <c r="AC745" s="208"/>
      <c r="AD745" s="208"/>
      <c r="AE745" s="208"/>
      <c r="AF745" s="208"/>
      <c r="AG745" s="208"/>
      <c r="AH745" s="208"/>
      <c r="AI745" s="208"/>
      <c r="AJ745" s="208"/>
      <c r="AK745" s="208"/>
      <c r="AL745" s="208"/>
      <c r="AM745" s="208"/>
      <c r="AN745" s="208"/>
      <c r="AO745" s="208"/>
      <c r="AP745" s="208"/>
      <c r="AQ745" s="208"/>
      <c r="AR745" s="208"/>
      <c r="AS745" s="208"/>
      <c r="AT745" s="208"/>
      <c r="AU745" s="208"/>
    </row>
    <row r="746">
      <c r="A746" s="208"/>
      <c r="B746" s="208"/>
      <c r="C746" s="208"/>
      <c r="D746" s="225"/>
      <c r="E746" s="208"/>
      <c r="F746" s="208"/>
      <c r="G746" s="208"/>
      <c r="H746" s="208"/>
      <c r="I746" s="208"/>
      <c r="J746" s="208"/>
      <c r="K746" s="208"/>
      <c r="L746" s="208"/>
      <c r="M746" s="208"/>
      <c r="N746" s="208"/>
      <c r="O746" s="208"/>
      <c r="P746" s="208"/>
      <c r="Q746" s="208"/>
      <c r="R746" s="208"/>
      <c r="S746" s="208"/>
      <c r="T746" s="208"/>
      <c r="U746" s="208"/>
      <c r="V746" s="208"/>
      <c r="W746" s="208"/>
      <c r="X746" s="208"/>
      <c r="Y746" s="208"/>
      <c r="Z746" s="208"/>
      <c r="AA746" s="208"/>
      <c r="AB746" s="208"/>
      <c r="AC746" s="208"/>
      <c r="AD746" s="208"/>
      <c r="AE746" s="208"/>
      <c r="AF746" s="208"/>
      <c r="AG746" s="208"/>
      <c r="AH746" s="208"/>
      <c r="AI746" s="208"/>
      <c r="AJ746" s="208"/>
      <c r="AK746" s="208"/>
      <c r="AL746" s="208"/>
      <c r="AM746" s="208"/>
      <c r="AN746" s="208"/>
      <c r="AO746" s="208"/>
      <c r="AP746" s="208"/>
      <c r="AQ746" s="208"/>
      <c r="AR746" s="208"/>
      <c r="AS746" s="208"/>
      <c r="AT746" s="208"/>
      <c r="AU746" s="208"/>
    </row>
    <row r="747">
      <c r="A747" s="208"/>
      <c r="B747" s="208"/>
      <c r="C747" s="208"/>
      <c r="D747" s="225"/>
      <c r="E747" s="208"/>
      <c r="F747" s="208"/>
      <c r="G747" s="208"/>
      <c r="H747" s="208"/>
      <c r="I747" s="208"/>
      <c r="J747" s="208"/>
      <c r="K747" s="208"/>
      <c r="L747" s="208"/>
      <c r="M747" s="208"/>
      <c r="N747" s="208"/>
      <c r="O747" s="208"/>
      <c r="P747" s="208"/>
      <c r="Q747" s="208"/>
      <c r="R747" s="208"/>
      <c r="S747" s="208"/>
      <c r="T747" s="208"/>
      <c r="U747" s="208"/>
      <c r="V747" s="208"/>
      <c r="W747" s="208"/>
      <c r="X747" s="208"/>
      <c r="Y747" s="208"/>
      <c r="Z747" s="208"/>
      <c r="AA747" s="208"/>
      <c r="AB747" s="208"/>
      <c r="AC747" s="208"/>
      <c r="AD747" s="208"/>
      <c r="AE747" s="208"/>
      <c r="AF747" s="208"/>
      <c r="AG747" s="208"/>
      <c r="AH747" s="208"/>
      <c r="AI747" s="208"/>
      <c r="AJ747" s="208"/>
      <c r="AK747" s="208"/>
      <c r="AL747" s="208"/>
      <c r="AM747" s="208"/>
      <c r="AN747" s="208"/>
      <c r="AO747" s="208"/>
      <c r="AP747" s="208"/>
      <c r="AQ747" s="208"/>
      <c r="AR747" s="208"/>
      <c r="AS747" s="208"/>
      <c r="AT747" s="208"/>
      <c r="AU747" s="208"/>
    </row>
    <row r="748">
      <c r="A748" s="208"/>
      <c r="B748" s="208"/>
      <c r="C748" s="208"/>
      <c r="D748" s="225"/>
      <c r="E748" s="208"/>
      <c r="F748" s="208"/>
      <c r="G748" s="208"/>
      <c r="H748" s="208"/>
      <c r="I748" s="208"/>
      <c r="J748" s="208"/>
      <c r="K748" s="208"/>
      <c r="L748" s="208"/>
      <c r="M748" s="208"/>
      <c r="N748" s="208"/>
      <c r="O748" s="208"/>
      <c r="P748" s="208"/>
      <c r="Q748" s="208"/>
      <c r="R748" s="208"/>
      <c r="S748" s="208"/>
      <c r="T748" s="208"/>
      <c r="U748" s="208"/>
      <c r="V748" s="208"/>
      <c r="W748" s="208"/>
      <c r="X748" s="208"/>
      <c r="Y748" s="208"/>
      <c r="Z748" s="208"/>
      <c r="AA748" s="208"/>
      <c r="AB748" s="208"/>
      <c r="AC748" s="208"/>
      <c r="AD748" s="208"/>
      <c r="AE748" s="208"/>
      <c r="AF748" s="208"/>
      <c r="AG748" s="208"/>
      <c r="AH748" s="208"/>
      <c r="AI748" s="208"/>
      <c r="AJ748" s="208"/>
      <c r="AK748" s="208"/>
      <c r="AL748" s="208"/>
      <c r="AM748" s="208"/>
      <c r="AN748" s="208"/>
      <c r="AO748" s="208"/>
      <c r="AP748" s="208"/>
      <c r="AQ748" s="208"/>
      <c r="AR748" s="208"/>
      <c r="AS748" s="208"/>
      <c r="AT748" s="208"/>
      <c r="AU748" s="208"/>
    </row>
    <row r="749">
      <c r="A749" s="208"/>
      <c r="B749" s="208"/>
      <c r="C749" s="208"/>
      <c r="D749" s="225"/>
      <c r="E749" s="208"/>
      <c r="F749" s="208"/>
      <c r="G749" s="208"/>
      <c r="H749" s="208"/>
      <c r="I749" s="208"/>
      <c r="J749" s="208"/>
      <c r="K749" s="208"/>
      <c r="L749" s="208"/>
      <c r="M749" s="208"/>
      <c r="N749" s="208"/>
      <c r="O749" s="208"/>
      <c r="P749" s="208"/>
      <c r="Q749" s="208"/>
      <c r="R749" s="208"/>
      <c r="S749" s="208"/>
      <c r="T749" s="208"/>
      <c r="U749" s="208"/>
      <c r="V749" s="208"/>
      <c r="W749" s="208"/>
      <c r="X749" s="208"/>
      <c r="Y749" s="208"/>
      <c r="Z749" s="208"/>
      <c r="AA749" s="208"/>
      <c r="AB749" s="208"/>
      <c r="AC749" s="208"/>
      <c r="AD749" s="208"/>
      <c r="AE749" s="208"/>
      <c r="AF749" s="208"/>
      <c r="AG749" s="208"/>
      <c r="AH749" s="208"/>
      <c r="AI749" s="208"/>
      <c r="AJ749" s="208"/>
      <c r="AK749" s="208"/>
      <c r="AL749" s="208"/>
      <c r="AM749" s="208"/>
      <c r="AN749" s="208"/>
      <c r="AO749" s="208"/>
      <c r="AP749" s="208"/>
      <c r="AQ749" s="208"/>
      <c r="AR749" s="208"/>
      <c r="AS749" s="208"/>
      <c r="AT749" s="208"/>
      <c r="AU749" s="208"/>
    </row>
    <row r="750">
      <c r="A750" s="208"/>
      <c r="B750" s="208"/>
      <c r="C750" s="208"/>
      <c r="D750" s="225"/>
      <c r="E750" s="208"/>
      <c r="F750" s="208"/>
      <c r="G750" s="208"/>
      <c r="H750" s="208"/>
      <c r="I750" s="208"/>
      <c r="J750" s="208"/>
      <c r="K750" s="208"/>
      <c r="L750" s="208"/>
      <c r="M750" s="208"/>
      <c r="N750" s="208"/>
      <c r="O750" s="208"/>
      <c r="P750" s="208"/>
      <c r="Q750" s="208"/>
      <c r="R750" s="208"/>
      <c r="S750" s="208"/>
      <c r="T750" s="208"/>
      <c r="U750" s="208"/>
      <c r="V750" s="208"/>
      <c r="W750" s="208"/>
      <c r="X750" s="208"/>
      <c r="Y750" s="208"/>
      <c r="Z750" s="208"/>
      <c r="AA750" s="208"/>
      <c r="AB750" s="208"/>
      <c r="AC750" s="208"/>
      <c r="AD750" s="208"/>
      <c r="AE750" s="208"/>
      <c r="AF750" s="208"/>
      <c r="AG750" s="208"/>
      <c r="AH750" s="208"/>
      <c r="AI750" s="208"/>
      <c r="AJ750" s="208"/>
      <c r="AK750" s="208"/>
      <c r="AL750" s="208"/>
      <c r="AM750" s="208"/>
      <c r="AN750" s="208"/>
      <c r="AO750" s="208"/>
      <c r="AP750" s="208"/>
      <c r="AQ750" s="208"/>
      <c r="AR750" s="208"/>
      <c r="AS750" s="208"/>
      <c r="AT750" s="208"/>
      <c r="AU750" s="208"/>
    </row>
    <row r="751">
      <c r="A751" s="208"/>
      <c r="B751" s="208"/>
      <c r="C751" s="208"/>
      <c r="D751" s="225"/>
      <c r="E751" s="208"/>
      <c r="F751" s="208"/>
      <c r="G751" s="208"/>
      <c r="H751" s="208"/>
      <c r="I751" s="208"/>
      <c r="J751" s="208"/>
      <c r="K751" s="208"/>
      <c r="L751" s="208"/>
      <c r="M751" s="208"/>
      <c r="N751" s="208"/>
      <c r="O751" s="208"/>
      <c r="P751" s="208"/>
      <c r="Q751" s="208"/>
      <c r="R751" s="208"/>
      <c r="S751" s="208"/>
      <c r="T751" s="208"/>
      <c r="U751" s="208"/>
      <c r="V751" s="208"/>
      <c r="W751" s="208"/>
      <c r="X751" s="208"/>
      <c r="Y751" s="208"/>
      <c r="Z751" s="208"/>
      <c r="AA751" s="208"/>
      <c r="AB751" s="208"/>
      <c r="AC751" s="208"/>
      <c r="AD751" s="208"/>
      <c r="AE751" s="208"/>
      <c r="AF751" s="208"/>
      <c r="AG751" s="208"/>
      <c r="AH751" s="208"/>
      <c r="AI751" s="208"/>
      <c r="AJ751" s="208"/>
      <c r="AK751" s="208"/>
      <c r="AL751" s="208"/>
      <c r="AM751" s="208"/>
      <c r="AN751" s="208"/>
      <c r="AO751" s="208"/>
      <c r="AP751" s="208"/>
      <c r="AQ751" s="208"/>
      <c r="AR751" s="208"/>
      <c r="AS751" s="208"/>
      <c r="AT751" s="208"/>
      <c r="AU751" s="208"/>
    </row>
    <row r="752">
      <c r="A752" s="208"/>
      <c r="B752" s="208"/>
      <c r="C752" s="208"/>
      <c r="D752" s="225"/>
      <c r="E752" s="208"/>
      <c r="F752" s="208"/>
      <c r="G752" s="208"/>
      <c r="H752" s="208"/>
      <c r="I752" s="208"/>
      <c r="J752" s="208"/>
      <c r="K752" s="208"/>
      <c r="L752" s="208"/>
      <c r="M752" s="208"/>
      <c r="N752" s="208"/>
      <c r="O752" s="208"/>
      <c r="P752" s="208"/>
      <c r="Q752" s="208"/>
      <c r="R752" s="208"/>
      <c r="S752" s="208"/>
      <c r="T752" s="208"/>
      <c r="U752" s="208"/>
      <c r="V752" s="208"/>
      <c r="W752" s="208"/>
      <c r="X752" s="208"/>
      <c r="Y752" s="208"/>
      <c r="Z752" s="208"/>
      <c r="AA752" s="208"/>
      <c r="AB752" s="208"/>
      <c r="AC752" s="208"/>
      <c r="AD752" s="208"/>
      <c r="AE752" s="208"/>
      <c r="AF752" s="208"/>
      <c r="AG752" s="208"/>
      <c r="AH752" s="208"/>
      <c r="AI752" s="208"/>
      <c r="AJ752" s="208"/>
      <c r="AK752" s="208"/>
      <c r="AL752" s="208"/>
      <c r="AM752" s="208"/>
      <c r="AN752" s="208"/>
      <c r="AO752" s="208"/>
      <c r="AP752" s="208"/>
      <c r="AQ752" s="208"/>
      <c r="AR752" s="208"/>
      <c r="AS752" s="208"/>
      <c r="AT752" s="208"/>
      <c r="AU752" s="208"/>
    </row>
    <row r="753">
      <c r="A753" s="208"/>
      <c r="B753" s="208"/>
      <c r="C753" s="208"/>
      <c r="D753" s="225"/>
      <c r="E753" s="208"/>
      <c r="F753" s="208"/>
      <c r="G753" s="208"/>
      <c r="H753" s="208"/>
      <c r="I753" s="208"/>
      <c r="J753" s="208"/>
      <c r="K753" s="208"/>
      <c r="L753" s="208"/>
      <c r="M753" s="208"/>
      <c r="N753" s="208"/>
      <c r="O753" s="208"/>
      <c r="P753" s="208"/>
      <c r="Q753" s="208"/>
      <c r="R753" s="208"/>
      <c r="S753" s="208"/>
      <c r="T753" s="208"/>
      <c r="U753" s="208"/>
      <c r="V753" s="208"/>
      <c r="W753" s="208"/>
      <c r="X753" s="208"/>
      <c r="Y753" s="208"/>
      <c r="Z753" s="208"/>
      <c r="AA753" s="208"/>
      <c r="AB753" s="208"/>
      <c r="AC753" s="208"/>
      <c r="AD753" s="208"/>
      <c r="AE753" s="208"/>
      <c r="AF753" s="208"/>
      <c r="AG753" s="208"/>
      <c r="AH753" s="208"/>
      <c r="AI753" s="208"/>
      <c r="AJ753" s="208"/>
      <c r="AK753" s="208"/>
      <c r="AL753" s="208"/>
      <c r="AM753" s="208"/>
      <c r="AN753" s="208"/>
      <c r="AO753" s="208"/>
      <c r="AP753" s="208"/>
      <c r="AQ753" s="208"/>
      <c r="AR753" s="208"/>
      <c r="AS753" s="208"/>
      <c r="AT753" s="208"/>
      <c r="AU753" s="208"/>
    </row>
    <row r="754">
      <c r="A754" s="208"/>
      <c r="B754" s="208"/>
      <c r="C754" s="208"/>
      <c r="D754" s="225"/>
      <c r="E754" s="208"/>
      <c r="F754" s="208"/>
      <c r="G754" s="208"/>
      <c r="H754" s="208"/>
      <c r="I754" s="208"/>
      <c r="J754" s="208"/>
      <c r="K754" s="208"/>
      <c r="L754" s="208"/>
      <c r="M754" s="208"/>
      <c r="N754" s="208"/>
      <c r="O754" s="208"/>
      <c r="P754" s="208"/>
      <c r="Q754" s="208"/>
      <c r="R754" s="208"/>
      <c r="S754" s="208"/>
      <c r="T754" s="208"/>
      <c r="U754" s="208"/>
      <c r="V754" s="208"/>
      <c r="W754" s="208"/>
      <c r="X754" s="208"/>
      <c r="Y754" s="208"/>
      <c r="Z754" s="208"/>
      <c r="AA754" s="208"/>
      <c r="AB754" s="208"/>
      <c r="AC754" s="208"/>
      <c r="AD754" s="208"/>
      <c r="AE754" s="208"/>
      <c r="AF754" s="208"/>
      <c r="AG754" s="208"/>
      <c r="AH754" s="208"/>
      <c r="AI754" s="208"/>
      <c r="AJ754" s="208"/>
      <c r="AK754" s="208"/>
      <c r="AL754" s="208"/>
      <c r="AM754" s="208"/>
      <c r="AN754" s="208"/>
      <c r="AO754" s="208"/>
      <c r="AP754" s="208"/>
      <c r="AQ754" s="208"/>
      <c r="AR754" s="208"/>
      <c r="AS754" s="208"/>
      <c r="AT754" s="208"/>
      <c r="AU754" s="208"/>
    </row>
    <row r="755">
      <c r="A755" s="208"/>
      <c r="B755" s="208"/>
      <c r="C755" s="208"/>
      <c r="D755" s="225"/>
      <c r="E755" s="208"/>
      <c r="F755" s="208"/>
      <c r="G755" s="208"/>
      <c r="H755" s="208"/>
      <c r="I755" s="208"/>
      <c r="J755" s="208"/>
      <c r="K755" s="208"/>
      <c r="L755" s="208"/>
      <c r="M755" s="208"/>
      <c r="N755" s="208"/>
      <c r="O755" s="208"/>
      <c r="P755" s="208"/>
      <c r="Q755" s="208"/>
      <c r="R755" s="208"/>
      <c r="S755" s="208"/>
      <c r="T755" s="208"/>
      <c r="U755" s="208"/>
      <c r="V755" s="208"/>
      <c r="W755" s="208"/>
      <c r="X755" s="208"/>
      <c r="Y755" s="208"/>
      <c r="Z755" s="208"/>
      <c r="AA755" s="208"/>
      <c r="AB755" s="208"/>
      <c r="AC755" s="208"/>
      <c r="AD755" s="208"/>
      <c r="AE755" s="208"/>
      <c r="AF755" s="208"/>
      <c r="AG755" s="208"/>
      <c r="AH755" s="208"/>
      <c r="AI755" s="208"/>
      <c r="AJ755" s="208"/>
      <c r="AK755" s="208"/>
      <c r="AL755" s="208"/>
      <c r="AM755" s="208"/>
      <c r="AN755" s="208"/>
      <c r="AO755" s="208"/>
      <c r="AP755" s="208"/>
      <c r="AQ755" s="208"/>
      <c r="AR755" s="208"/>
      <c r="AS755" s="208"/>
      <c r="AT755" s="208"/>
      <c r="AU755" s="208"/>
    </row>
    <row r="756">
      <c r="A756" s="208"/>
      <c r="B756" s="208"/>
      <c r="C756" s="208"/>
      <c r="D756" s="225"/>
      <c r="E756" s="208"/>
      <c r="F756" s="208"/>
      <c r="G756" s="208"/>
      <c r="H756" s="208"/>
      <c r="I756" s="208"/>
      <c r="J756" s="208"/>
      <c r="K756" s="208"/>
      <c r="L756" s="208"/>
      <c r="M756" s="208"/>
      <c r="N756" s="208"/>
      <c r="O756" s="208"/>
      <c r="P756" s="208"/>
      <c r="Q756" s="208"/>
      <c r="R756" s="208"/>
      <c r="S756" s="208"/>
      <c r="T756" s="208"/>
      <c r="U756" s="208"/>
      <c r="V756" s="208"/>
      <c r="W756" s="208"/>
      <c r="X756" s="208"/>
      <c r="Y756" s="208"/>
      <c r="Z756" s="208"/>
      <c r="AA756" s="208"/>
      <c r="AB756" s="208"/>
      <c r="AC756" s="208"/>
      <c r="AD756" s="208"/>
      <c r="AE756" s="208"/>
      <c r="AF756" s="208"/>
      <c r="AG756" s="208"/>
      <c r="AH756" s="208"/>
      <c r="AI756" s="208"/>
      <c r="AJ756" s="208"/>
      <c r="AK756" s="208"/>
      <c r="AL756" s="208"/>
      <c r="AM756" s="208"/>
      <c r="AN756" s="208"/>
      <c r="AO756" s="208"/>
      <c r="AP756" s="208"/>
      <c r="AQ756" s="208"/>
      <c r="AR756" s="208"/>
      <c r="AS756" s="208"/>
      <c r="AT756" s="208"/>
      <c r="AU756" s="208"/>
    </row>
    <row r="757">
      <c r="A757" s="208"/>
      <c r="B757" s="208"/>
      <c r="C757" s="208"/>
      <c r="D757" s="225"/>
      <c r="E757" s="208"/>
      <c r="F757" s="208"/>
      <c r="G757" s="208"/>
      <c r="H757" s="208"/>
      <c r="I757" s="208"/>
      <c r="J757" s="208"/>
      <c r="K757" s="208"/>
      <c r="L757" s="208"/>
      <c r="M757" s="208"/>
      <c r="N757" s="208"/>
      <c r="O757" s="208"/>
      <c r="P757" s="208"/>
      <c r="Q757" s="208"/>
      <c r="R757" s="208"/>
      <c r="S757" s="208"/>
      <c r="T757" s="208"/>
      <c r="U757" s="208"/>
      <c r="V757" s="208"/>
      <c r="W757" s="208"/>
      <c r="X757" s="208"/>
      <c r="Y757" s="208"/>
      <c r="Z757" s="208"/>
      <c r="AA757" s="208"/>
      <c r="AB757" s="208"/>
      <c r="AC757" s="208"/>
      <c r="AD757" s="208"/>
      <c r="AE757" s="208"/>
      <c r="AF757" s="208"/>
      <c r="AG757" s="208"/>
      <c r="AH757" s="208"/>
      <c r="AI757" s="208"/>
      <c r="AJ757" s="208"/>
      <c r="AK757" s="208"/>
      <c r="AL757" s="208"/>
      <c r="AM757" s="208"/>
      <c r="AN757" s="208"/>
      <c r="AO757" s="208"/>
      <c r="AP757" s="208"/>
      <c r="AQ757" s="208"/>
      <c r="AR757" s="208"/>
      <c r="AS757" s="208"/>
      <c r="AT757" s="208"/>
      <c r="AU757" s="208"/>
    </row>
    <row r="758">
      <c r="A758" s="208"/>
      <c r="B758" s="208"/>
      <c r="C758" s="208"/>
      <c r="D758" s="225"/>
      <c r="E758" s="208"/>
      <c r="F758" s="208"/>
      <c r="G758" s="208"/>
      <c r="H758" s="208"/>
      <c r="I758" s="208"/>
      <c r="J758" s="208"/>
      <c r="K758" s="208"/>
      <c r="L758" s="208"/>
      <c r="M758" s="208"/>
      <c r="N758" s="208"/>
      <c r="O758" s="208"/>
      <c r="P758" s="208"/>
      <c r="Q758" s="208"/>
      <c r="R758" s="208"/>
      <c r="S758" s="208"/>
      <c r="T758" s="208"/>
      <c r="U758" s="208"/>
      <c r="V758" s="208"/>
      <c r="W758" s="208"/>
      <c r="X758" s="208"/>
      <c r="Y758" s="208"/>
      <c r="Z758" s="208"/>
      <c r="AA758" s="208"/>
      <c r="AB758" s="208"/>
      <c r="AC758" s="208"/>
      <c r="AD758" s="208"/>
      <c r="AE758" s="208"/>
      <c r="AF758" s="208"/>
      <c r="AG758" s="208"/>
      <c r="AH758" s="208"/>
      <c r="AI758" s="208"/>
      <c r="AJ758" s="208"/>
      <c r="AK758" s="208"/>
      <c r="AL758" s="208"/>
      <c r="AM758" s="208"/>
      <c r="AN758" s="208"/>
      <c r="AO758" s="208"/>
      <c r="AP758" s="208"/>
      <c r="AQ758" s="208"/>
      <c r="AR758" s="208"/>
      <c r="AS758" s="208"/>
      <c r="AT758" s="208"/>
      <c r="AU758" s="208"/>
    </row>
    <row r="759">
      <c r="A759" s="208"/>
      <c r="B759" s="208"/>
      <c r="C759" s="208"/>
      <c r="D759" s="225"/>
      <c r="E759" s="208"/>
      <c r="F759" s="208"/>
      <c r="G759" s="208"/>
      <c r="H759" s="208"/>
      <c r="I759" s="208"/>
      <c r="J759" s="208"/>
      <c r="K759" s="208"/>
      <c r="L759" s="208"/>
      <c r="M759" s="208"/>
      <c r="N759" s="208"/>
      <c r="O759" s="208"/>
      <c r="P759" s="208"/>
      <c r="Q759" s="208"/>
      <c r="R759" s="208"/>
      <c r="S759" s="208"/>
      <c r="T759" s="208"/>
      <c r="U759" s="208"/>
      <c r="V759" s="208"/>
      <c r="W759" s="208"/>
      <c r="X759" s="208"/>
      <c r="Y759" s="208"/>
      <c r="Z759" s="208"/>
      <c r="AA759" s="208"/>
      <c r="AB759" s="208"/>
      <c r="AC759" s="208"/>
      <c r="AD759" s="208"/>
      <c r="AE759" s="208"/>
      <c r="AF759" s="208"/>
      <c r="AG759" s="208"/>
      <c r="AH759" s="208"/>
      <c r="AI759" s="208"/>
      <c r="AJ759" s="208"/>
      <c r="AK759" s="208"/>
      <c r="AL759" s="208"/>
      <c r="AM759" s="208"/>
      <c r="AN759" s="208"/>
      <c r="AO759" s="208"/>
      <c r="AP759" s="208"/>
      <c r="AQ759" s="208"/>
      <c r="AR759" s="208"/>
      <c r="AS759" s="208"/>
      <c r="AT759" s="208"/>
      <c r="AU759" s="208"/>
    </row>
    <row r="760">
      <c r="A760" s="208"/>
      <c r="B760" s="208"/>
      <c r="C760" s="208"/>
      <c r="D760" s="225"/>
      <c r="E760" s="208"/>
      <c r="F760" s="208"/>
      <c r="G760" s="208"/>
      <c r="H760" s="208"/>
      <c r="I760" s="208"/>
      <c r="J760" s="208"/>
      <c r="K760" s="208"/>
      <c r="L760" s="208"/>
      <c r="M760" s="208"/>
      <c r="N760" s="208"/>
      <c r="O760" s="208"/>
      <c r="P760" s="208"/>
      <c r="Q760" s="208"/>
      <c r="R760" s="208"/>
      <c r="S760" s="208"/>
      <c r="T760" s="208"/>
      <c r="U760" s="208"/>
      <c r="V760" s="208"/>
      <c r="W760" s="208"/>
      <c r="X760" s="208"/>
      <c r="Y760" s="208"/>
      <c r="Z760" s="208"/>
      <c r="AA760" s="208"/>
      <c r="AB760" s="208"/>
      <c r="AC760" s="208"/>
      <c r="AD760" s="208"/>
      <c r="AE760" s="208"/>
      <c r="AF760" s="208"/>
      <c r="AG760" s="208"/>
      <c r="AH760" s="208"/>
      <c r="AI760" s="208"/>
      <c r="AJ760" s="208"/>
      <c r="AK760" s="208"/>
      <c r="AL760" s="208"/>
      <c r="AM760" s="208"/>
      <c r="AN760" s="208"/>
      <c r="AO760" s="208"/>
      <c r="AP760" s="208"/>
      <c r="AQ760" s="208"/>
      <c r="AR760" s="208"/>
      <c r="AS760" s="208"/>
      <c r="AT760" s="208"/>
      <c r="AU760" s="208"/>
    </row>
    <row r="761">
      <c r="A761" s="208"/>
      <c r="B761" s="208"/>
      <c r="C761" s="208"/>
      <c r="D761" s="225"/>
      <c r="E761" s="208"/>
      <c r="F761" s="208"/>
      <c r="G761" s="208"/>
      <c r="H761" s="208"/>
      <c r="I761" s="208"/>
      <c r="J761" s="208"/>
      <c r="K761" s="208"/>
      <c r="L761" s="208"/>
      <c r="M761" s="208"/>
      <c r="N761" s="208"/>
      <c r="O761" s="208"/>
      <c r="P761" s="208"/>
      <c r="Q761" s="208"/>
      <c r="R761" s="208"/>
      <c r="S761" s="208"/>
      <c r="T761" s="208"/>
      <c r="U761" s="208"/>
      <c r="V761" s="208"/>
      <c r="W761" s="208"/>
      <c r="X761" s="208"/>
      <c r="Y761" s="208"/>
      <c r="Z761" s="208"/>
      <c r="AA761" s="208"/>
      <c r="AB761" s="208"/>
      <c r="AC761" s="208"/>
      <c r="AD761" s="208"/>
      <c r="AE761" s="208"/>
      <c r="AF761" s="208"/>
      <c r="AG761" s="208"/>
      <c r="AH761" s="208"/>
      <c r="AI761" s="208"/>
      <c r="AJ761" s="208"/>
      <c r="AK761" s="208"/>
      <c r="AL761" s="208"/>
      <c r="AM761" s="208"/>
      <c r="AN761" s="208"/>
      <c r="AO761" s="208"/>
      <c r="AP761" s="208"/>
      <c r="AQ761" s="208"/>
      <c r="AR761" s="208"/>
      <c r="AS761" s="208"/>
      <c r="AT761" s="208"/>
      <c r="AU761" s="208"/>
    </row>
    <row r="762">
      <c r="A762" s="208"/>
      <c r="B762" s="208"/>
      <c r="C762" s="208"/>
      <c r="D762" s="225"/>
      <c r="E762" s="208"/>
      <c r="F762" s="208"/>
      <c r="G762" s="208"/>
      <c r="H762" s="208"/>
      <c r="I762" s="208"/>
      <c r="J762" s="208"/>
      <c r="K762" s="208"/>
      <c r="L762" s="208"/>
      <c r="M762" s="208"/>
      <c r="N762" s="208"/>
      <c r="O762" s="208"/>
      <c r="P762" s="208"/>
      <c r="Q762" s="208"/>
      <c r="R762" s="208"/>
      <c r="S762" s="208"/>
      <c r="T762" s="208"/>
      <c r="U762" s="208"/>
      <c r="V762" s="208"/>
      <c r="W762" s="208"/>
      <c r="X762" s="208"/>
      <c r="Y762" s="208"/>
      <c r="Z762" s="208"/>
      <c r="AA762" s="208"/>
      <c r="AB762" s="208"/>
      <c r="AC762" s="208"/>
      <c r="AD762" s="208"/>
      <c r="AE762" s="208"/>
      <c r="AF762" s="208"/>
      <c r="AG762" s="208"/>
      <c r="AH762" s="208"/>
      <c r="AI762" s="208"/>
      <c r="AJ762" s="208"/>
      <c r="AK762" s="208"/>
      <c r="AL762" s="208"/>
      <c r="AM762" s="208"/>
      <c r="AN762" s="208"/>
      <c r="AO762" s="208"/>
      <c r="AP762" s="208"/>
      <c r="AQ762" s="208"/>
      <c r="AR762" s="208"/>
      <c r="AS762" s="208"/>
      <c r="AT762" s="208"/>
      <c r="AU762" s="208"/>
    </row>
    <row r="763">
      <c r="A763" s="208"/>
      <c r="B763" s="208"/>
      <c r="C763" s="208"/>
      <c r="D763" s="225"/>
      <c r="E763" s="208"/>
      <c r="F763" s="208"/>
      <c r="G763" s="208"/>
      <c r="H763" s="208"/>
      <c r="I763" s="208"/>
      <c r="J763" s="208"/>
      <c r="K763" s="208"/>
      <c r="L763" s="208"/>
      <c r="M763" s="208"/>
      <c r="N763" s="208"/>
      <c r="O763" s="208"/>
      <c r="P763" s="208"/>
      <c r="Q763" s="208"/>
      <c r="R763" s="208"/>
      <c r="S763" s="208"/>
      <c r="T763" s="208"/>
      <c r="U763" s="208"/>
      <c r="V763" s="208"/>
      <c r="W763" s="208"/>
      <c r="X763" s="208"/>
      <c r="Y763" s="208"/>
      <c r="Z763" s="208"/>
      <c r="AA763" s="208"/>
      <c r="AB763" s="208"/>
      <c r="AC763" s="208"/>
      <c r="AD763" s="208"/>
      <c r="AE763" s="208"/>
      <c r="AF763" s="208"/>
      <c r="AG763" s="208"/>
      <c r="AH763" s="208"/>
      <c r="AI763" s="208"/>
      <c r="AJ763" s="208"/>
      <c r="AK763" s="208"/>
      <c r="AL763" s="208"/>
      <c r="AM763" s="208"/>
      <c r="AN763" s="208"/>
      <c r="AO763" s="208"/>
      <c r="AP763" s="208"/>
      <c r="AQ763" s="208"/>
      <c r="AR763" s="208"/>
      <c r="AS763" s="208"/>
      <c r="AT763" s="208"/>
      <c r="AU763" s="208"/>
    </row>
    <row r="764">
      <c r="A764" s="208"/>
      <c r="B764" s="208"/>
      <c r="C764" s="208"/>
      <c r="D764" s="225"/>
      <c r="E764" s="208"/>
      <c r="F764" s="208"/>
      <c r="G764" s="208"/>
      <c r="H764" s="208"/>
      <c r="I764" s="208"/>
      <c r="J764" s="208"/>
      <c r="K764" s="208"/>
      <c r="L764" s="208"/>
      <c r="M764" s="208"/>
      <c r="N764" s="208"/>
      <c r="O764" s="208"/>
      <c r="P764" s="208"/>
      <c r="Q764" s="208"/>
      <c r="R764" s="208"/>
      <c r="S764" s="208"/>
      <c r="T764" s="208"/>
      <c r="U764" s="208"/>
      <c r="V764" s="208"/>
      <c r="W764" s="208"/>
      <c r="X764" s="208"/>
      <c r="Y764" s="208"/>
      <c r="Z764" s="208"/>
      <c r="AA764" s="208"/>
      <c r="AB764" s="208"/>
      <c r="AC764" s="208"/>
      <c r="AD764" s="208"/>
      <c r="AE764" s="208"/>
      <c r="AF764" s="208"/>
      <c r="AG764" s="208"/>
      <c r="AH764" s="208"/>
      <c r="AI764" s="208"/>
      <c r="AJ764" s="208"/>
      <c r="AK764" s="208"/>
      <c r="AL764" s="208"/>
      <c r="AM764" s="208"/>
      <c r="AN764" s="208"/>
      <c r="AO764" s="208"/>
      <c r="AP764" s="208"/>
      <c r="AQ764" s="208"/>
      <c r="AR764" s="208"/>
      <c r="AS764" s="208"/>
      <c r="AT764" s="208"/>
      <c r="AU764" s="208"/>
    </row>
    <row r="765">
      <c r="A765" s="208"/>
      <c r="B765" s="208"/>
      <c r="C765" s="208"/>
      <c r="D765" s="225"/>
      <c r="E765" s="208"/>
      <c r="F765" s="208"/>
      <c r="G765" s="208"/>
      <c r="H765" s="208"/>
      <c r="I765" s="208"/>
      <c r="J765" s="208"/>
      <c r="K765" s="208"/>
      <c r="L765" s="208"/>
      <c r="M765" s="208"/>
      <c r="N765" s="208"/>
      <c r="O765" s="208"/>
      <c r="P765" s="208"/>
      <c r="Q765" s="208"/>
      <c r="R765" s="208"/>
      <c r="S765" s="208"/>
      <c r="T765" s="208"/>
      <c r="U765" s="208"/>
      <c r="V765" s="208"/>
      <c r="W765" s="208"/>
      <c r="X765" s="208"/>
      <c r="Y765" s="208"/>
      <c r="Z765" s="208"/>
      <c r="AA765" s="208"/>
      <c r="AB765" s="208"/>
      <c r="AC765" s="208"/>
      <c r="AD765" s="208"/>
      <c r="AE765" s="208"/>
      <c r="AF765" s="208"/>
      <c r="AG765" s="208"/>
      <c r="AH765" s="208"/>
      <c r="AI765" s="208"/>
      <c r="AJ765" s="208"/>
      <c r="AK765" s="208"/>
      <c r="AL765" s="208"/>
      <c r="AM765" s="208"/>
      <c r="AN765" s="208"/>
      <c r="AO765" s="208"/>
      <c r="AP765" s="208"/>
      <c r="AQ765" s="208"/>
      <c r="AR765" s="208"/>
      <c r="AS765" s="208"/>
      <c r="AT765" s="208"/>
      <c r="AU765" s="208"/>
    </row>
    <row r="766">
      <c r="A766" s="208"/>
      <c r="B766" s="208"/>
      <c r="C766" s="208"/>
      <c r="D766" s="225"/>
      <c r="E766" s="208"/>
      <c r="F766" s="208"/>
      <c r="G766" s="208"/>
      <c r="H766" s="208"/>
      <c r="I766" s="208"/>
      <c r="J766" s="208"/>
      <c r="K766" s="208"/>
      <c r="L766" s="208"/>
      <c r="M766" s="208"/>
      <c r="N766" s="208"/>
      <c r="O766" s="208"/>
      <c r="P766" s="208"/>
      <c r="Q766" s="208"/>
      <c r="R766" s="208"/>
      <c r="S766" s="208"/>
      <c r="T766" s="208"/>
      <c r="U766" s="208"/>
      <c r="V766" s="208"/>
      <c r="W766" s="208"/>
      <c r="X766" s="208"/>
      <c r="Y766" s="208"/>
      <c r="Z766" s="208"/>
      <c r="AA766" s="208"/>
      <c r="AB766" s="208"/>
      <c r="AC766" s="208"/>
      <c r="AD766" s="208"/>
      <c r="AE766" s="208"/>
      <c r="AF766" s="208"/>
      <c r="AG766" s="208"/>
      <c r="AH766" s="208"/>
      <c r="AI766" s="208"/>
      <c r="AJ766" s="208"/>
      <c r="AK766" s="208"/>
      <c r="AL766" s="208"/>
      <c r="AM766" s="208"/>
      <c r="AN766" s="208"/>
      <c r="AO766" s="208"/>
      <c r="AP766" s="208"/>
      <c r="AQ766" s="208"/>
      <c r="AR766" s="208"/>
      <c r="AS766" s="208"/>
      <c r="AT766" s="208"/>
      <c r="AU766" s="208"/>
    </row>
    <row r="767">
      <c r="A767" s="208"/>
      <c r="B767" s="208"/>
      <c r="C767" s="208"/>
      <c r="D767" s="225"/>
      <c r="E767" s="208"/>
      <c r="F767" s="208"/>
      <c r="G767" s="208"/>
      <c r="H767" s="208"/>
      <c r="I767" s="208"/>
      <c r="J767" s="208"/>
      <c r="K767" s="208"/>
      <c r="L767" s="208"/>
      <c r="M767" s="208"/>
      <c r="N767" s="208"/>
      <c r="O767" s="208"/>
      <c r="P767" s="208"/>
      <c r="Q767" s="208"/>
      <c r="R767" s="208"/>
      <c r="S767" s="208"/>
      <c r="T767" s="208"/>
      <c r="U767" s="208"/>
      <c r="V767" s="208"/>
      <c r="W767" s="208"/>
      <c r="X767" s="208"/>
      <c r="Y767" s="208"/>
      <c r="Z767" s="208"/>
      <c r="AA767" s="208"/>
      <c r="AB767" s="208"/>
      <c r="AC767" s="208"/>
      <c r="AD767" s="208"/>
      <c r="AE767" s="208"/>
      <c r="AF767" s="208"/>
      <c r="AG767" s="208"/>
      <c r="AH767" s="208"/>
      <c r="AI767" s="208"/>
      <c r="AJ767" s="208"/>
      <c r="AK767" s="208"/>
      <c r="AL767" s="208"/>
      <c r="AM767" s="208"/>
      <c r="AN767" s="208"/>
      <c r="AO767" s="208"/>
      <c r="AP767" s="208"/>
      <c r="AQ767" s="208"/>
      <c r="AR767" s="208"/>
      <c r="AS767" s="208"/>
      <c r="AT767" s="208"/>
      <c r="AU767" s="208"/>
    </row>
    <row r="768">
      <c r="A768" s="208"/>
      <c r="B768" s="208"/>
      <c r="C768" s="208"/>
      <c r="D768" s="225"/>
      <c r="E768" s="208"/>
      <c r="F768" s="208"/>
      <c r="G768" s="208"/>
      <c r="H768" s="208"/>
      <c r="I768" s="208"/>
      <c r="J768" s="208"/>
      <c r="K768" s="208"/>
      <c r="L768" s="208"/>
      <c r="M768" s="208"/>
      <c r="N768" s="208"/>
      <c r="O768" s="208"/>
      <c r="P768" s="208"/>
      <c r="Q768" s="208"/>
      <c r="R768" s="208"/>
      <c r="S768" s="208"/>
      <c r="T768" s="208"/>
      <c r="U768" s="208"/>
      <c r="V768" s="208"/>
      <c r="W768" s="208"/>
      <c r="X768" s="208"/>
      <c r="Y768" s="208"/>
      <c r="Z768" s="208"/>
      <c r="AA768" s="208"/>
      <c r="AB768" s="208"/>
      <c r="AC768" s="208"/>
      <c r="AD768" s="208"/>
      <c r="AE768" s="208"/>
      <c r="AF768" s="208"/>
      <c r="AG768" s="208"/>
      <c r="AH768" s="208"/>
      <c r="AI768" s="208"/>
      <c r="AJ768" s="208"/>
      <c r="AK768" s="208"/>
      <c r="AL768" s="208"/>
      <c r="AM768" s="208"/>
      <c r="AN768" s="208"/>
      <c r="AO768" s="208"/>
      <c r="AP768" s="208"/>
      <c r="AQ768" s="208"/>
      <c r="AR768" s="208"/>
      <c r="AS768" s="208"/>
      <c r="AT768" s="208"/>
      <c r="AU768" s="208"/>
    </row>
    <row r="769">
      <c r="A769" s="208"/>
      <c r="B769" s="208"/>
      <c r="C769" s="208"/>
      <c r="D769" s="225"/>
      <c r="E769" s="208"/>
      <c r="F769" s="208"/>
      <c r="G769" s="208"/>
      <c r="H769" s="208"/>
      <c r="I769" s="208"/>
      <c r="J769" s="208"/>
      <c r="K769" s="208"/>
      <c r="L769" s="208"/>
      <c r="M769" s="208"/>
      <c r="N769" s="208"/>
      <c r="O769" s="208"/>
      <c r="P769" s="208"/>
      <c r="Q769" s="208"/>
      <c r="R769" s="208"/>
      <c r="S769" s="208"/>
      <c r="T769" s="208"/>
      <c r="U769" s="208"/>
      <c r="V769" s="208"/>
      <c r="W769" s="208"/>
      <c r="X769" s="208"/>
      <c r="Y769" s="208"/>
      <c r="Z769" s="208"/>
      <c r="AA769" s="208"/>
      <c r="AB769" s="208"/>
      <c r="AC769" s="208"/>
      <c r="AD769" s="208"/>
      <c r="AE769" s="208"/>
      <c r="AF769" s="208"/>
      <c r="AG769" s="208"/>
      <c r="AH769" s="208"/>
      <c r="AI769" s="208"/>
      <c r="AJ769" s="208"/>
      <c r="AK769" s="208"/>
      <c r="AL769" s="208"/>
      <c r="AM769" s="208"/>
      <c r="AN769" s="208"/>
      <c r="AO769" s="208"/>
      <c r="AP769" s="208"/>
      <c r="AQ769" s="208"/>
      <c r="AR769" s="208"/>
      <c r="AS769" s="208"/>
      <c r="AT769" s="208"/>
      <c r="AU769" s="208"/>
    </row>
    <row r="770">
      <c r="A770" s="208"/>
      <c r="B770" s="208"/>
      <c r="C770" s="208"/>
      <c r="D770" s="225"/>
      <c r="E770" s="208"/>
      <c r="F770" s="208"/>
      <c r="G770" s="208"/>
      <c r="H770" s="208"/>
      <c r="I770" s="208"/>
      <c r="J770" s="208"/>
      <c r="K770" s="208"/>
      <c r="L770" s="208"/>
      <c r="M770" s="208"/>
      <c r="N770" s="208"/>
      <c r="O770" s="208"/>
      <c r="P770" s="208"/>
      <c r="Q770" s="208"/>
      <c r="R770" s="208"/>
      <c r="S770" s="208"/>
      <c r="T770" s="208"/>
      <c r="U770" s="208"/>
      <c r="V770" s="208"/>
      <c r="W770" s="208"/>
      <c r="X770" s="208"/>
      <c r="Y770" s="208"/>
      <c r="Z770" s="208"/>
      <c r="AA770" s="208"/>
      <c r="AB770" s="208"/>
      <c r="AC770" s="208"/>
      <c r="AD770" s="208"/>
      <c r="AE770" s="208"/>
      <c r="AF770" s="208"/>
      <c r="AG770" s="208"/>
      <c r="AH770" s="208"/>
      <c r="AI770" s="208"/>
      <c r="AJ770" s="208"/>
      <c r="AK770" s="208"/>
      <c r="AL770" s="208"/>
      <c r="AM770" s="208"/>
      <c r="AN770" s="208"/>
      <c r="AO770" s="208"/>
      <c r="AP770" s="208"/>
      <c r="AQ770" s="208"/>
      <c r="AR770" s="208"/>
      <c r="AS770" s="208"/>
      <c r="AT770" s="208"/>
      <c r="AU770" s="208"/>
    </row>
    <row r="771">
      <c r="A771" s="208"/>
      <c r="B771" s="208"/>
      <c r="C771" s="208"/>
      <c r="D771" s="225"/>
      <c r="E771" s="208"/>
      <c r="F771" s="208"/>
      <c r="G771" s="208"/>
      <c r="H771" s="208"/>
      <c r="I771" s="208"/>
      <c r="J771" s="208"/>
      <c r="K771" s="208"/>
      <c r="L771" s="208"/>
      <c r="M771" s="208"/>
      <c r="N771" s="208"/>
      <c r="O771" s="208"/>
      <c r="P771" s="208"/>
      <c r="Q771" s="208"/>
      <c r="R771" s="208"/>
      <c r="S771" s="208"/>
      <c r="T771" s="208"/>
      <c r="U771" s="208"/>
      <c r="V771" s="208"/>
      <c r="W771" s="208"/>
      <c r="X771" s="208"/>
      <c r="Y771" s="208"/>
      <c r="Z771" s="208"/>
      <c r="AA771" s="208"/>
      <c r="AB771" s="208"/>
      <c r="AC771" s="208"/>
      <c r="AD771" s="208"/>
      <c r="AE771" s="208"/>
      <c r="AF771" s="208"/>
      <c r="AG771" s="208"/>
      <c r="AH771" s="208"/>
      <c r="AI771" s="208"/>
      <c r="AJ771" s="208"/>
      <c r="AK771" s="208"/>
      <c r="AL771" s="208"/>
      <c r="AM771" s="208"/>
      <c r="AN771" s="208"/>
      <c r="AO771" s="208"/>
      <c r="AP771" s="208"/>
      <c r="AQ771" s="208"/>
      <c r="AR771" s="208"/>
      <c r="AS771" s="208"/>
      <c r="AT771" s="208"/>
      <c r="AU771" s="208"/>
    </row>
    <row r="772">
      <c r="A772" s="208"/>
      <c r="B772" s="208"/>
      <c r="C772" s="208"/>
      <c r="D772" s="225"/>
      <c r="E772" s="208"/>
      <c r="F772" s="208"/>
      <c r="G772" s="208"/>
      <c r="H772" s="208"/>
      <c r="I772" s="208"/>
      <c r="J772" s="208"/>
      <c r="K772" s="208"/>
      <c r="L772" s="208"/>
      <c r="M772" s="208"/>
      <c r="N772" s="208"/>
      <c r="O772" s="208"/>
      <c r="P772" s="208"/>
      <c r="Q772" s="208"/>
      <c r="R772" s="208"/>
      <c r="S772" s="208"/>
      <c r="T772" s="208"/>
      <c r="U772" s="208"/>
      <c r="V772" s="208"/>
      <c r="W772" s="208"/>
      <c r="X772" s="208"/>
      <c r="Y772" s="208"/>
      <c r="Z772" s="208"/>
      <c r="AA772" s="208"/>
      <c r="AB772" s="208"/>
      <c r="AC772" s="208"/>
      <c r="AD772" s="208"/>
      <c r="AE772" s="208"/>
      <c r="AF772" s="208"/>
      <c r="AG772" s="208"/>
      <c r="AH772" s="208"/>
      <c r="AI772" s="208"/>
      <c r="AJ772" s="208"/>
      <c r="AK772" s="208"/>
      <c r="AL772" s="208"/>
      <c r="AM772" s="208"/>
      <c r="AN772" s="208"/>
      <c r="AO772" s="208"/>
      <c r="AP772" s="208"/>
      <c r="AQ772" s="208"/>
      <c r="AR772" s="208"/>
      <c r="AS772" s="208"/>
      <c r="AT772" s="208"/>
      <c r="AU772" s="208"/>
    </row>
    <row r="773">
      <c r="A773" s="208"/>
      <c r="B773" s="208"/>
      <c r="C773" s="208"/>
      <c r="D773" s="225"/>
      <c r="E773" s="208"/>
      <c r="F773" s="208"/>
      <c r="G773" s="208"/>
      <c r="H773" s="208"/>
      <c r="I773" s="208"/>
      <c r="J773" s="208"/>
      <c r="K773" s="208"/>
      <c r="L773" s="208"/>
      <c r="M773" s="208"/>
      <c r="N773" s="208"/>
      <c r="O773" s="208"/>
      <c r="P773" s="208"/>
      <c r="Q773" s="208"/>
      <c r="R773" s="208"/>
      <c r="S773" s="208"/>
      <c r="T773" s="208"/>
      <c r="U773" s="208"/>
      <c r="V773" s="208"/>
      <c r="W773" s="208"/>
      <c r="X773" s="208"/>
      <c r="Y773" s="208"/>
      <c r="Z773" s="208"/>
      <c r="AA773" s="208"/>
      <c r="AB773" s="208"/>
      <c r="AC773" s="208"/>
      <c r="AD773" s="208"/>
      <c r="AE773" s="208"/>
      <c r="AF773" s="208"/>
      <c r="AG773" s="208"/>
      <c r="AH773" s="208"/>
      <c r="AI773" s="208"/>
      <c r="AJ773" s="208"/>
      <c r="AK773" s="208"/>
      <c r="AL773" s="208"/>
      <c r="AM773" s="208"/>
      <c r="AN773" s="208"/>
      <c r="AO773" s="208"/>
      <c r="AP773" s="208"/>
      <c r="AQ773" s="208"/>
      <c r="AR773" s="208"/>
      <c r="AS773" s="208"/>
      <c r="AT773" s="208"/>
      <c r="AU773" s="208"/>
    </row>
    <row r="774">
      <c r="A774" s="208"/>
      <c r="B774" s="208"/>
      <c r="C774" s="208"/>
      <c r="D774" s="225"/>
      <c r="E774" s="208"/>
      <c r="F774" s="208"/>
      <c r="G774" s="208"/>
      <c r="H774" s="208"/>
      <c r="I774" s="208"/>
      <c r="J774" s="208"/>
      <c r="K774" s="208"/>
      <c r="L774" s="208"/>
      <c r="M774" s="208"/>
      <c r="N774" s="208"/>
      <c r="O774" s="208"/>
      <c r="P774" s="208"/>
      <c r="Q774" s="208"/>
      <c r="R774" s="208"/>
      <c r="S774" s="208"/>
      <c r="T774" s="208"/>
      <c r="U774" s="208"/>
      <c r="V774" s="208"/>
      <c r="W774" s="208"/>
      <c r="X774" s="208"/>
      <c r="Y774" s="208"/>
      <c r="Z774" s="208"/>
      <c r="AA774" s="208"/>
      <c r="AB774" s="208"/>
      <c r="AC774" s="208"/>
      <c r="AD774" s="208"/>
      <c r="AE774" s="208"/>
      <c r="AF774" s="208"/>
      <c r="AG774" s="208"/>
      <c r="AH774" s="208"/>
      <c r="AI774" s="208"/>
      <c r="AJ774" s="208"/>
      <c r="AK774" s="208"/>
      <c r="AL774" s="208"/>
      <c r="AM774" s="208"/>
      <c r="AN774" s="208"/>
      <c r="AO774" s="208"/>
      <c r="AP774" s="208"/>
      <c r="AQ774" s="208"/>
      <c r="AR774" s="208"/>
      <c r="AS774" s="208"/>
      <c r="AT774" s="208"/>
      <c r="AU774" s="208"/>
    </row>
    <row r="775">
      <c r="A775" s="208"/>
      <c r="B775" s="208"/>
      <c r="C775" s="208"/>
      <c r="D775" s="225"/>
      <c r="E775" s="208"/>
      <c r="F775" s="208"/>
      <c r="G775" s="208"/>
      <c r="H775" s="208"/>
      <c r="I775" s="208"/>
      <c r="J775" s="208"/>
      <c r="K775" s="208"/>
      <c r="L775" s="208"/>
      <c r="M775" s="208"/>
      <c r="N775" s="208"/>
      <c r="O775" s="208"/>
      <c r="P775" s="208"/>
      <c r="Q775" s="208"/>
      <c r="R775" s="208"/>
      <c r="S775" s="208"/>
      <c r="T775" s="208"/>
      <c r="U775" s="208"/>
      <c r="V775" s="208"/>
      <c r="W775" s="208"/>
      <c r="X775" s="208"/>
      <c r="Y775" s="208"/>
      <c r="Z775" s="208"/>
      <c r="AA775" s="208"/>
      <c r="AB775" s="208"/>
      <c r="AC775" s="208"/>
      <c r="AD775" s="208"/>
      <c r="AE775" s="208"/>
      <c r="AF775" s="208"/>
      <c r="AG775" s="208"/>
      <c r="AH775" s="208"/>
      <c r="AI775" s="208"/>
      <c r="AJ775" s="208"/>
      <c r="AK775" s="208"/>
      <c r="AL775" s="208"/>
      <c r="AM775" s="208"/>
      <c r="AN775" s="208"/>
      <c r="AO775" s="208"/>
      <c r="AP775" s="208"/>
      <c r="AQ775" s="208"/>
      <c r="AR775" s="208"/>
      <c r="AS775" s="208"/>
      <c r="AT775" s="208"/>
      <c r="AU775" s="208"/>
    </row>
    <row r="776">
      <c r="A776" s="208"/>
      <c r="B776" s="208"/>
      <c r="C776" s="208"/>
      <c r="D776" s="225"/>
      <c r="E776" s="208"/>
      <c r="F776" s="208"/>
      <c r="G776" s="208"/>
      <c r="H776" s="208"/>
      <c r="I776" s="208"/>
      <c r="J776" s="208"/>
      <c r="K776" s="208"/>
      <c r="L776" s="208"/>
      <c r="M776" s="208"/>
      <c r="N776" s="208"/>
      <c r="O776" s="208"/>
      <c r="P776" s="208"/>
      <c r="Q776" s="208"/>
      <c r="R776" s="208"/>
      <c r="S776" s="208"/>
      <c r="T776" s="208"/>
      <c r="U776" s="208"/>
      <c r="V776" s="208"/>
      <c r="W776" s="208"/>
      <c r="X776" s="208"/>
      <c r="Y776" s="208"/>
      <c r="Z776" s="208"/>
      <c r="AA776" s="208"/>
      <c r="AB776" s="208"/>
      <c r="AC776" s="208"/>
      <c r="AD776" s="208"/>
      <c r="AE776" s="208"/>
      <c r="AF776" s="208"/>
      <c r="AG776" s="208"/>
      <c r="AH776" s="208"/>
      <c r="AI776" s="208"/>
      <c r="AJ776" s="208"/>
      <c r="AK776" s="208"/>
      <c r="AL776" s="208"/>
      <c r="AM776" s="208"/>
      <c r="AN776" s="208"/>
      <c r="AO776" s="208"/>
      <c r="AP776" s="208"/>
      <c r="AQ776" s="208"/>
      <c r="AR776" s="208"/>
      <c r="AS776" s="208"/>
      <c r="AT776" s="208"/>
      <c r="AU776" s="208"/>
    </row>
    <row r="777">
      <c r="A777" s="208"/>
      <c r="B777" s="208"/>
      <c r="C777" s="208"/>
      <c r="D777" s="225"/>
      <c r="E777" s="208"/>
      <c r="F777" s="208"/>
      <c r="G777" s="208"/>
      <c r="H777" s="208"/>
      <c r="I777" s="208"/>
      <c r="J777" s="208"/>
      <c r="K777" s="208"/>
      <c r="L777" s="208"/>
      <c r="M777" s="208"/>
      <c r="N777" s="208"/>
      <c r="O777" s="208"/>
      <c r="P777" s="208"/>
      <c r="Q777" s="208"/>
      <c r="R777" s="208"/>
      <c r="S777" s="208"/>
      <c r="T777" s="208"/>
      <c r="U777" s="208"/>
      <c r="V777" s="208"/>
      <c r="W777" s="208"/>
      <c r="X777" s="208"/>
      <c r="Y777" s="208"/>
      <c r="Z777" s="208"/>
      <c r="AA777" s="208"/>
      <c r="AB777" s="208"/>
      <c r="AC777" s="208"/>
      <c r="AD777" s="208"/>
      <c r="AE777" s="208"/>
      <c r="AF777" s="208"/>
      <c r="AG777" s="208"/>
      <c r="AH777" s="208"/>
      <c r="AI777" s="208"/>
      <c r="AJ777" s="208"/>
      <c r="AK777" s="208"/>
      <c r="AL777" s="208"/>
      <c r="AM777" s="208"/>
      <c r="AN777" s="208"/>
      <c r="AO777" s="208"/>
      <c r="AP777" s="208"/>
      <c r="AQ777" s="208"/>
      <c r="AR777" s="208"/>
      <c r="AS777" s="208"/>
      <c r="AT777" s="208"/>
      <c r="AU777" s="208"/>
    </row>
    <row r="778">
      <c r="A778" s="208"/>
      <c r="B778" s="208"/>
      <c r="C778" s="208"/>
      <c r="D778" s="225"/>
      <c r="E778" s="208"/>
      <c r="F778" s="208"/>
      <c r="G778" s="208"/>
      <c r="H778" s="208"/>
      <c r="I778" s="208"/>
      <c r="J778" s="208"/>
      <c r="K778" s="208"/>
      <c r="L778" s="208"/>
      <c r="M778" s="208"/>
      <c r="N778" s="208"/>
      <c r="O778" s="208"/>
      <c r="P778" s="208"/>
      <c r="Q778" s="208"/>
      <c r="R778" s="208"/>
      <c r="S778" s="208"/>
      <c r="T778" s="208"/>
      <c r="U778" s="208"/>
      <c r="V778" s="208"/>
      <c r="W778" s="208"/>
      <c r="X778" s="208"/>
      <c r="Y778" s="208"/>
      <c r="Z778" s="208"/>
      <c r="AA778" s="208"/>
      <c r="AB778" s="208"/>
      <c r="AC778" s="208"/>
      <c r="AD778" s="208"/>
      <c r="AE778" s="208"/>
      <c r="AF778" s="208"/>
      <c r="AG778" s="208"/>
      <c r="AH778" s="208"/>
      <c r="AI778" s="208"/>
      <c r="AJ778" s="208"/>
      <c r="AK778" s="208"/>
      <c r="AL778" s="208"/>
      <c r="AM778" s="208"/>
      <c r="AN778" s="208"/>
      <c r="AO778" s="208"/>
      <c r="AP778" s="208"/>
      <c r="AQ778" s="208"/>
      <c r="AR778" s="208"/>
      <c r="AS778" s="208"/>
      <c r="AT778" s="208"/>
      <c r="AU778" s="208"/>
    </row>
    <row r="779">
      <c r="A779" s="208"/>
      <c r="B779" s="208"/>
      <c r="C779" s="208"/>
      <c r="D779" s="225"/>
      <c r="E779" s="208"/>
      <c r="F779" s="208"/>
      <c r="G779" s="208"/>
      <c r="H779" s="208"/>
      <c r="I779" s="208"/>
      <c r="J779" s="208"/>
      <c r="K779" s="208"/>
      <c r="L779" s="208"/>
      <c r="M779" s="208"/>
      <c r="N779" s="208"/>
      <c r="O779" s="208"/>
      <c r="P779" s="208"/>
      <c r="Q779" s="208"/>
      <c r="R779" s="208"/>
      <c r="S779" s="208"/>
      <c r="T779" s="208"/>
      <c r="U779" s="208"/>
      <c r="V779" s="208"/>
      <c r="W779" s="208"/>
      <c r="X779" s="208"/>
      <c r="Y779" s="208"/>
      <c r="Z779" s="208"/>
      <c r="AA779" s="208"/>
      <c r="AB779" s="208"/>
      <c r="AC779" s="208"/>
      <c r="AD779" s="208"/>
      <c r="AE779" s="208"/>
      <c r="AF779" s="208"/>
      <c r="AG779" s="208"/>
      <c r="AH779" s="208"/>
      <c r="AI779" s="208"/>
      <c r="AJ779" s="208"/>
      <c r="AK779" s="208"/>
      <c r="AL779" s="208"/>
      <c r="AM779" s="208"/>
      <c r="AN779" s="208"/>
      <c r="AO779" s="208"/>
      <c r="AP779" s="208"/>
      <c r="AQ779" s="208"/>
      <c r="AR779" s="208"/>
      <c r="AS779" s="208"/>
      <c r="AT779" s="208"/>
      <c r="AU779" s="208"/>
    </row>
    <row r="780">
      <c r="A780" s="208"/>
      <c r="B780" s="208"/>
      <c r="C780" s="208"/>
      <c r="D780" s="225"/>
      <c r="E780" s="208"/>
      <c r="F780" s="208"/>
      <c r="G780" s="208"/>
      <c r="H780" s="208"/>
      <c r="I780" s="208"/>
      <c r="J780" s="208"/>
      <c r="K780" s="208"/>
      <c r="L780" s="208"/>
      <c r="M780" s="208"/>
      <c r="N780" s="208"/>
      <c r="O780" s="208"/>
      <c r="P780" s="208"/>
      <c r="Q780" s="208"/>
      <c r="R780" s="208"/>
      <c r="S780" s="208"/>
      <c r="T780" s="208"/>
      <c r="U780" s="208"/>
      <c r="V780" s="208"/>
      <c r="W780" s="208"/>
      <c r="X780" s="208"/>
      <c r="Y780" s="208"/>
      <c r="Z780" s="208"/>
      <c r="AA780" s="208"/>
      <c r="AB780" s="208"/>
      <c r="AC780" s="208"/>
      <c r="AD780" s="208"/>
      <c r="AE780" s="208"/>
      <c r="AF780" s="208"/>
      <c r="AG780" s="208"/>
      <c r="AH780" s="208"/>
      <c r="AI780" s="208"/>
      <c r="AJ780" s="208"/>
      <c r="AK780" s="208"/>
      <c r="AL780" s="208"/>
      <c r="AM780" s="208"/>
      <c r="AN780" s="208"/>
      <c r="AO780" s="208"/>
      <c r="AP780" s="208"/>
      <c r="AQ780" s="208"/>
      <c r="AR780" s="208"/>
      <c r="AS780" s="208"/>
      <c r="AT780" s="208"/>
      <c r="AU780" s="208"/>
    </row>
    <row r="781">
      <c r="A781" s="208"/>
      <c r="B781" s="208"/>
      <c r="C781" s="208"/>
      <c r="D781" s="225"/>
      <c r="E781" s="208"/>
      <c r="F781" s="208"/>
      <c r="G781" s="208"/>
      <c r="H781" s="208"/>
      <c r="I781" s="208"/>
      <c r="J781" s="208"/>
      <c r="K781" s="208"/>
      <c r="L781" s="208"/>
      <c r="M781" s="208"/>
      <c r="N781" s="208"/>
      <c r="O781" s="208"/>
      <c r="P781" s="208"/>
      <c r="Q781" s="208"/>
      <c r="R781" s="208"/>
      <c r="S781" s="208"/>
      <c r="T781" s="208"/>
      <c r="U781" s="208"/>
      <c r="V781" s="208"/>
      <c r="W781" s="208"/>
      <c r="X781" s="208"/>
      <c r="Y781" s="208"/>
      <c r="Z781" s="208"/>
      <c r="AA781" s="208"/>
      <c r="AB781" s="208"/>
      <c r="AC781" s="208"/>
      <c r="AD781" s="208"/>
      <c r="AE781" s="208"/>
      <c r="AF781" s="208"/>
      <c r="AG781" s="208"/>
      <c r="AH781" s="208"/>
      <c r="AI781" s="208"/>
      <c r="AJ781" s="208"/>
      <c r="AK781" s="208"/>
      <c r="AL781" s="208"/>
      <c r="AM781" s="208"/>
      <c r="AN781" s="208"/>
      <c r="AO781" s="208"/>
      <c r="AP781" s="208"/>
      <c r="AQ781" s="208"/>
      <c r="AR781" s="208"/>
      <c r="AS781" s="208"/>
      <c r="AT781" s="208"/>
      <c r="AU781" s="208"/>
    </row>
    <row r="782">
      <c r="A782" s="208"/>
      <c r="B782" s="208"/>
      <c r="C782" s="208"/>
      <c r="D782" s="225"/>
      <c r="E782" s="208"/>
      <c r="F782" s="208"/>
      <c r="G782" s="208"/>
      <c r="H782" s="208"/>
      <c r="I782" s="208"/>
      <c r="J782" s="208"/>
      <c r="K782" s="208"/>
      <c r="L782" s="208"/>
      <c r="M782" s="208"/>
      <c r="N782" s="208"/>
      <c r="O782" s="208"/>
      <c r="P782" s="208"/>
      <c r="Q782" s="208"/>
      <c r="R782" s="208"/>
      <c r="S782" s="208"/>
      <c r="T782" s="208"/>
      <c r="U782" s="208"/>
      <c r="V782" s="208"/>
      <c r="W782" s="208"/>
      <c r="X782" s="208"/>
      <c r="Y782" s="208"/>
      <c r="Z782" s="208"/>
      <c r="AA782" s="208"/>
      <c r="AB782" s="208"/>
      <c r="AC782" s="208"/>
      <c r="AD782" s="208"/>
      <c r="AE782" s="208"/>
      <c r="AF782" s="208"/>
      <c r="AG782" s="208"/>
      <c r="AH782" s="208"/>
      <c r="AI782" s="208"/>
      <c r="AJ782" s="208"/>
      <c r="AK782" s="208"/>
      <c r="AL782" s="208"/>
      <c r="AM782" s="208"/>
      <c r="AN782" s="208"/>
      <c r="AO782" s="208"/>
      <c r="AP782" s="208"/>
      <c r="AQ782" s="208"/>
      <c r="AR782" s="208"/>
      <c r="AS782" s="208"/>
      <c r="AT782" s="208"/>
      <c r="AU782" s="208"/>
    </row>
    <row r="783">
      <c r="A783" s="208"/>
      <c r="B783" s="208"/>
      <c r="C783" s="208"/>
      <c r="D783" s="225"/>
      <c r="E783" s="208"/>
      <c r="F783" s="208"/>
      <c r="G783" s="208"/>
      <c r="H783" s="208"/>
      <c r="I783" s="208"/>
      <c r="J783" s="208"/>
      <c r="K783" s="208"/>
      <c r="L783" s="208"/>
      <c r="M783" s="208"/>
      <c r="N783" s="208"/>
      <c r="O783" s="208"/>
      <c r="P783" s="208"/>
      <c r="Q783" s="208"/>
      <c r="R783" s="208"/>
      <c r="S783" s="208"/>
      <c r="T783" s="208"/>
      <c r="U783" s="208"/>
      <c r="V783" s="208"/>
      <c r="W783" s="208"/>
      <c r="X783" s="208"/>
      <c r="Y783" s="208"/>
      <c r="Z783" s="208"/>
      <c r="AA783" s="208"/>
      <c r="AB783" s="208"/>
      <c r="AC783" s="208"/>
      <c r="AD783" s="208"/>
      <c r="AE783" s="208"/>
      <c r="AF783" s="208"/>
      <c r="AG783" s="208"/>
      <c r="AH783" s="208"/>
      <c r="AI783" s="208"/>
      <c r="AJ783" s="208"/>
      <c r="AK783" s="208"/>
      <c r="AL783" s="208"/>
      <c r="AM783" s="208"/>
      <c r="AN783" s="208"/>
      <c r="AO783" s="208"/>
      <c r="AP783" s="208"/>
      <c r="AQ783" s="208"/>
      <c r="AR783" s="208"/>
      <c r="AS783" s="208"/>
      <c r="AT783" s="208"/>
      <c r="AU783" s="208"/>
    </row>
    <row r="784">
      <c r="A784" s="208"/>
      <c r="B784" s="208"/>
      <c r="C784" s="208"/>
      <c r="D784" s="225"/>
      <c r="E784" s="208"/>
      <c r="F784" s="208"/>
      <c r="G784" s="208"/>
      <c r="H784" s="208"/>
      <c r="I784" s="208"/>
      <c r="J784" s="208"/>
      <c r="K784" s="208"/>
      <c r="L784" s="208"/>
      <c r="M784" s="208"/>
      <c r="N784" s="208"/>
      <c r="O784" s="208"/>
      <c r="P784" s="208"/>
      <c r="Q784" s="208"/>
      <c r="R784" s="208"/>
      <c r="S784" s="208"/>
      <c r="T784" s="208"/>
      <c r="U784" s="208"/>
      <c r="V784" s="208"/>
      <c r="W784" s="208"/>
      <c r="X784" s="208"/>
      <c r="Y784" s="208"/>
      <c r="Z784" s="208"/>
      <c r="AA784" s="208"/>
      <c r="AB784" s="208"/>
      <c r="AC784" s="208"/>
      <c r="AD784" s="208"/>
      <c r="AE784" s="208"/>
      <c r="AF784" s="208"/>
      <c r="AG784" s="208"/>
      <c r="AH784" s="208"/>
      <c r="AI784" s="208"/>
      <c r="AJ784" s="208"/>
      <c r="AK784" s="208"/>
      <c r="AL784" s="208"/>
      <c r="AM784" s="208"/>
      <c r="AN784" s="208"/>
      <c r="AO784" s="208"/>
      <c r="AP784" s="208"/>
      <c r="AQ784" s="208"/>
      <c r="AR784" s="208"/>
      <c r="AS784" s="208"/>
      <c r="AT784" s="208"/>
      <c r="AU784" s="208"/>
    </row>
    <row r="785">
      <c r="A785" s="208"/>
      <c r="B785" s="208"/>
      <c r="C785" s="208"/>
      <c r="D785" s="225"/>
      <c r="E785" s="208"/>
      <c r="F785" s="208"/>
      <c r="G785" s="208"/>
      <c r="H785" s="208"/>
      <c r="I785" s="208"/>
      <c r="J785" s="208"/>
      <c r="K785" s="208"/>
      <c r="L785" s="208"/>
      <c r="M785" s="208"/>
      <c r="N785" s="208"/>
      <c r="O785" s="208"/>
      <c r="P785" s="208"/>
      <c r="Q785" s="208"/>
      <c r="R785" s="208"/>
      <c r="S785" s="208"/>
      <c r="T785" s="208"/>
      <c r="U785" s="208"/>
      <c r="V785" s="208"/>
      <c r="W785" s="208"/>
      <c r="X785" s="208"/>
      <c r="Y785" s="208"/>
      <c r="Z785" s="208"/>
      <c r="AA785" s="208"/>
      <c r="AB785" s="208"/>
      <c r="AC785" s="208"/>
      <c r="AD785" s="208"/>
      <c r="AE785" s="208"/>
      <c r="AF785" s="208"/>
      <c r="AG785" s="208"/>
      <c r="AH785" s="208"/>
      <c r="AI785" s="208"/>
      <c r="AJ785" s="208"/>
      <c r="AK785" s="208"/>
      <c r="AL785" s="208"/>
      <c r="AM785" s="208"/>
      <c r="AN785" s="208"/>
      <c r="AO785" s="208"/>
      <c r="AP785" s="208"/>
      <c r="AQ785" s="208"/>
      <c r="AR785" s="208"/>
      <c r="AS785" s="208"/>
      <c r="AT785" s="208"/>
      <c r="AU785" s="208"/>
    </row>
    <row r="786">
      <c r="A786" s="208"/>
      <c r="B786" s="208"/>
      <c r="C786" s="208"/>
      <c r="D786" s="225"/>
      <c r="E786" s="208"/>
      <c r="F786" s="208"/>
      <c r="G786" s="208"/>
      <c r="H786" s="208"/>
      <c r="I786" s="208"/>
      <c r="J786" s="208"/>
      <c r="K786" s="208"/>
      <c r="L786" s="208"/>
      <c r="M786" s="208"/>
      <c r="N786" s="208"/>
      <c r="O786" s="208"/>
      <c r="P786" s="208"/>
      <c r="Q786" s="208"/>
      <c r="R786" s="208"/>
      <c r="S786" s="208"/>
      <c r="T786" s="208"/>
      <c r="U786" s="208"/>
      <c r="V786" s="208"/>
      <c r="W786" s="208"/>
      <c r="X786" s="208"/>
      <c r="Y786" s="208"/>
      <c r="Z786" s="208"/>
      <c r="AA786" s="208"/>
      <c r="AB786" s="208"/>
      <c r="AC786" s="208"/>
      <c r="AD786" s="208"/>
      <c r="AE786" s="208"/>
      <c r="AF786" s="208"/>
      <c r="AG786" s="208"/>
      <c r="AH786" s="208"/>
      <c r="AI786" s="208"/>
      <c r="AJ786" s="208"/>
      <c r="AK786" s="208"/>
      <c r="AL786" s="208"/>
      <c r="AM786" s="208"/>
      <c r="AN786" s="208"/>
      <c r="AO786" s="208"/>
      <c r="AP786" s="208"/>
      <c r="AQ786" s="208"/>
      <c r="AR786" s="208"/>
      <c r="AS786" s="208"/>
      <c r="AT786" s="208"/>
      <c r="AU786" s="208"/>
    </row>
    <row r="787">
      <c r="A787" s="208"/>
      <c r="B787" s="208"/>
      <c r="C787" s="208"/>
      <c r="D787" s="225"/>
      <c r="E787" s="208"/>
      <c r="F787" s="208"/>
      <c r="G787" s="208"/>
      <c r="H787" s="208"/>
      <c r="I787" s="208"/>
      <c r="J787" s="208"/>
      <c r="K787" s="208"/>
      <c r="L787" s="208"/>
      <c r="M787" s="208"/>
      <c r="N787" s="208"/>
      <c r="O787" s="208"/>
      <c r="P787" s="208"/>
      <c r="Q787" s="208"/>
      <c r="R787" s="208"/>
      <c r="S787" s="208"/>
      <c r="T787" s="208"/>
      <c r="U787" s="208"/>
      <c r="V787" s="208"/>
      <c r="W787" s="208"/>
      <c r="X787" s="208"/>
      <c r="Y787" s="208"/>
      <c r="Z787" s="208"/>
      <c r="AA787" s="208"/>
      <c r="AB787" s="208"/>
      <c r="AC787" s="208"/>
      <c r="AD787" s="208"/>
      <c r="AE787" s="208"/>
      <c r="AF787" s="208"/>
      <c r="AG787" s="208"/>
      <c r="AH787" s="208"/>
      <c r="AI787" s="208"/>
      <c r="AJ787" s="208"/>
      <c r="AK787" s="208"/>
      <c r="AL787" s="208"/>
      <c r="AM787" s="208"/>
      <c r="AN787" s="208"/>
      <c r="AO787" s="208"/>
      <c r="AP787" s="208"/>
      <c r="AQ787" s="208"/>
      <c r="AR787" s="208"/>
      <c r="AS787" s="208"/>
      <c r="AT787" s="208"/>
      <c r="AU787" s="208"/>
    </row>
    <row r="788">
      <c r="A788" s="208"/>
      <c r="B788" s="208"/>
      <c r="C788" s="208"/>
      <c r="D788" s="225"/>
      <c r="E788" s="208"/>
      <c r="F788" s="208"/>
      <c r="G788" s="208"/>
      <c r="H788" s="208"/>
      <c r="I788" s="208"/>
      <c r="J788" s="208"/>
      <c r="K788" s="208"/>
      <c r="L788" s="208"/>
      <c r="M788" s="208"/>
      <c r="N788" s="208"/>
      <c r="O788" s="208"/>
      <c r="P788" s="208"/>
      <c r="Q788" s="208"/>
      <c r="R788" s="208"/>
      <c r="S788" s="208"/>
      <c r="T788" s="208"/>
      <c r="U788" s="208"/>
      <c r="V788" s="208"/>
      <c r="W788" s="208"/>
      <c r="X788" s="208"/>
      <c r="Y788" s="208"/>
      <c r="Z788" s="208"/>
      <c r="AA788" s="208"/>
      <c r="AB788" s="208"/>
      <c r="AC788" s="208"/>
      <c r="AD788" s="208"/>
      <c r="AE788" s="208"/>
      <c r="AF788" s="208"/>
      <c r="AG788" s="208"/>
      <c r="AH788" s="208"/>
      <c r="AI788" s="208"/>
      <c r="AJ788" s="208"/>
      <c r="AK788" s="208"/>
      <c r="AL788" s="208"/>
      <c r="AM788" s="208"/>
      <c r="AN788" s="208"/>
      <c r="AO788" s="208"/>
      <c r="AP788" s="208"/>
      <c r="AQ788" s="208"/>
      <c r="AR788" s="208"/>
      <c r="AS788" s="208"/>
      <c r="AT788" s="208"/>
      <c r="AU788" s="208"/>
    </row>
    <row r="789">
      <c r="A789" s="208"/>
      <c r="B789" s="208"/>
      <c r="C789" s="208"/>
      <c r="D789" s="225"/>
      <c r="E789" s="208"/>
      <c r="F789" s="208"/>
      <c r="G789" s="208"/>
      <c r="H789" s="208"/>
      <c r="I789" s="208"/>
      <c r="J789" s="208"/>
      <c r="K789" s="208"/>
      <c r="L789" s="208"/>
      <c r="M789" s="208"/>
      <c r="N789" s="208"/>
      <c r="O789" s="208"/>
      <c r="P789" s="208"/>
      <c r="Q789" s="208"/>
      <c r="R789" s="208"/>
      <c r="S789" s="208"/>
      <c r="T789" s="208"/>
      <c r="U789" s="208"/>
      <c r="V789" s="208"/>
      <c r="W789" s="208"/>
      <c r="X789" s="208"/>
      <c r="Y789" s="208"/>
      <c r="Z789" s="208"/>
      <c r="AA789" s="208"/>
      <c r="AB789" s="208"/>
      <c r="AC789" s="208"/>
      <c r="AD789" s="208"/>
      <c r="AE789" s="208"/>
      <c r="AF789" s="208"/>
      <c r="AG789" s="208"/>
      <c r="AH789" s="208"/>
      <c r="AI789" s="208"/>
      <c r="AJ789" s="208"/>
      <c r="AK789" s="208"/>
      <c r="AL789" s="208"/>
      <c r="AM789" s="208"/>
      <c r="AN789" s="208"/>
      <c r="AO789" s="208"/>
      <c r="AP789" s="208"/>
      <c r="AQ789" s="208"/>
      <c r="AR789" s="208"/>
      <c r="AS789" s="208"/>
      <c r="AT789" s="208"/>
      <c r="AU789" s="208"/>
    </row>
    <row r="790">
      <c r="A790" s="208"/>
      <c r="B790" s="208"/>
      <c r="C790" s="208"/>
      <c r="D790" s="225"/>
      <c r="E790" s="208"/>
      <c r="F790" s="208"/>
      <c r="G790" s="208"/>
      <c r="H790" s="208"/>
      <c r="I790" s="208"/>
      <c r="J790" s="208"/>
      <c r="K790" s="208"/>
      <c r="L790" s="208"/>
      <c r="M790" s="208"/>
      <c r="N790" s="208"/>
      <c r="O790" s="208"/>
      <c r="P790" s="208"/>
      <c r="Q790" s="208"/>
      <c r="R790" s="208"/>
      <c r="S790" s="208"/>
      <c r="T790" s="208"/>
      <c r="U790" s="208"/>
      <c r="V790" s="208"/>
      <c r="W790" s="208"/>
      <c r="X790" s="208"/>
      <c r="Y790" s="208"/>
      <c r="Z790" s="208"/>
      <c r="AA790" s="208"/>
      <c r="AB790" s="208"/>
      <c r="AC790" s="208"/>
      <c r="AD790" s="208"/>
      <c r="AE790" s="208"/>
      <c r="AF790" s="208"/>
      <c r="AG790" s="208"/>
      <c r="AH790" s="208"/>
      <c r="AI790" s="208"/>
      <c r="AJ790" s="208"/>
      <c r="AK790" s="208"/>
      <c r="AL790" s="208"/>
      <c r="AM790" s="208"/>
      <c r="AN790" s="208"/>
      <c r="AO790" s="208"/>
      <c r="AP790" s="208"/>
      <c r="AQ790" s="208"/>
      <c r="AR790" s="208"/>
      <c r="AS790" s="208"/>
      <c r="AT790" s="208"/>
      <c r="AU790" s="208"/>
    </row>
    <row r="791">
      <c r="A791" s="208"/>
      <c r="B791" s="208"/>
      <c r="C791" s="208"/>
      <c r="D791" s="225"/>
      <c r="E791" s="208"/>
      <c r="F791" s="208"/>
      <c r="G791" s="208"/>
      <c r="H791" s="208"/>
      <c r="I791" s="208"/>
      <c r="J791" s="208"/>
      <c r="K791" s="208"/>
      <c r="L791" s="208"/>
      <c r="M791" s="208"/>
      <c r="N791" s="208"/>
      <c r="O791" s="208"/>
      <c r="P791" s="208"/>
      <c r="Q791" s="208"/>
      <c r="R791" s="208"/>
      <c r="S791" s="208"/>
      <c r="T791" s="208"/>
      <c r="U791" s="208"/>
      <c r="V791" s="208"/>
      <c r="W791" s="208"/>
      <c r="X791" s="208"/>
      <c r="Y791" s="208"/>
      <c r="Z791" s="208"/>
      <c r="AA791" s="208"/>
      <c r="AB791" s="208"/>
      <c r="AC791" s="208"/>
      <c r="AD791" s="208"/>
      <c r="AE791" s="208"/>
      <c r="AF791" s="208"/>
      <c r="AG791" s="208"/>
      <c r="AH791" s="208"/>
      <c r="AI791" s="208"/>
      <c r="AJ791" s="208"/>
      <c r="AK791" s="208"/>
      <c r="AL791" s="208"/>
      <c r="AM791" s="208"/>
      <c r="AN791" s="208"/>
      <c r="AO791" s="208"/>
      <c r="AP791" s="208"/>
      <c r="AQ791" s="208"/>
      <c r="AR791" s="208"/>
      <c r="AS791" s="208"/>
      <c r="AT791" s="208"/>
      <c r="AU791" s="208"/>
    </row>
    <row r="792">
      <c r="A792" s="208"/>
      <c r="B792" s="208"/>
      <c r="C792" s="208"/>
      <c r="D792" s="225"/>
      <c r="E792" s="208"/>
      <c r="F792" s="208"/>
      <c r="G792" s="208"/>
      <c r="H792" s="208"/>
      <c r="I792" s="208"/>
      <c r="J792" s="208"/>
      <c r="K792" s="208"/>
      <c r="L792" s="208"/>
      <c r="M792" s="208"/>
      <c r="N792" s="208"/>
      <c r="O792" s="208"/>
      <c r="P792" s="208"/>
      <c r="Q792" s="208"/>
      <c r="R792" s="208"/>
      <c r="S792" s="208"/>
      <c r="T792" s="208"/>
      <c r="U792" s="208"/>
      <c r="V792" s="208"/>
      <c r="W792" s="208"/>
      <c r="X792" s="208"/>
      <c r="Y792" s="208"/>
      <c r="Z792" s="208"/>
      <c r="AA792" s="208"/>
      <c r="AB792" s="208"/>
      <c r="AC792" s="208"/>
      <c r="AD792" s="208"/>
      <c r="AE792" s="208"/>
      <c r="AF792" s="208"/>
      <c r="AG792" s="208"/>
      <c r="AH792" s="208"/>
      <c r="AI792" s="208"/>
      <c r="AJ792" s="208"/>
      <c r="AK792" s="208"/>
      <c r="AL792" s="208"/>
      <c r="AM792" s="208"/>
      <c r="AN792" s="208"/>
      <c r="AO792" s="208"/>
      <c r="AP792" s="208"/>
      <c r="AQ792" s="208"/>
      <c r="AR792" s="208"/>
      <c r="AS792" s="208"/>
      <c r="AT792" s="208"/>
      <c r="AU792" s="208"/>
    </row>
    <row r="793">
      <c r="A793" s="208"/>
      <c r="B793" s="208"/>
      <c r="C793" s="208"/>
      <c r="D793" s="225"/>
      <c r="E793" s="208"/>
      <c r="F793" s="208"/>
      <c r="G793" s="208"/>
      <c r="H793" s="208"/>
      <c r="I793" s="208"/>
      <c r="J793" s="208"/>
      <c r="K793" s="208"/>
      <c r="L793" s="208"/>
      <c r="M793" s="208"/>
      <c r="N793" s="208"/>
      <c r="O793" s="208"/>
      <c r="P793" s="208"/>
      <c r="Q793" s="208"/>
      <c r="R793" s="208"/>
      <c r="S793" s="208"/>
      <c r="T793" s="208"/>
      <c r="U793" s="208"/>
      <c r="V793" s="208"/>
      <c r="W793" s="208"/>
      <c r="X793" s="208"/>
      <c r="Y793" s="208"/>
      <c r="Z793" s="208"/>
      <c r="AA793" s="208"/>
      <c r="AB793" s="208"/>
      <c r="AC793" s="208"/>
      <c r="AD793" s="208"/>
      <c r="AE793" s="208"/>
      <c r="AF793" s="208"/>
      <c r="AG793" s="208"/>
      <c r="AH793" s="208"/>
      <c r="AI793" s="208"/>
      <c r="AJ793" s="208"/>
      <c r="AK793" s="208"/>
      <c r="AL793" s="208"/>
      <c r="AM793" s="208"/>
      <c r="AN793" s="208"/>
      <c r="AO793" s="208"/>
      <c r="AP793" s="208"/>
      <c r="AQ793" s="208"/>
      <c r="AR793" s="208"/>
      <c r="AS793" s="208"/>
      <c r="AT793" s="208"/>
      <c r="AU793" s="208"/>
    </row>
    <row r="794">
      <c r="A794" s="208"/>
      <c r="B794" s="208"/>
      <c r="C794" s="208"/>
      <c r="D794" s="225"/>
      <c r="E794" s="208"/>
      <c r="F794" s="208"/>
      <c r="G794" s="208"/>
      <c r="H794" s="208"/>
      <c r="I794" s="208"/>
      <c r="J794" s="208"/>
      <c r="K794" s="208"/>
      <c r="L794" s="208"/>
      <c r="M794" s="208"/>
      <c r="N794" s="208"/>
      <c r="O794" s="208"/>
      <c r="P794" s="208"/>
      <c r="Q794" s="208"/>
      <c r="R794" s="208"/>
      <c r="S794" s="208"/>
      <c r="T794" s="208"/>
      <c r="U794" s="208"/>
      <c r="V794" s="208"/>
      <c r="W794" s="208"/>
      <c r="X794" s="208"/>
      <c r="Y794" s="208"/>
      <c r="Z794" s="208"/>
      <c r="AA794" s="208"/>
      <c r="AB794" s="208"/>
      <c r="AC794" s="208"/>
      <c r="AD794" s="208"/>
      <c r="AE794" s="208"/>
      <c r="AF794" s="208"/>
      <c r="AG794" s="208"/>
      <c r="AH794" s="208"/>
      <c r="AI794" s="208"/>
      <c r="AJ794" s="208"/>
      <c r="AK794" s="208"/>
      <c r="AL794" s="208"/>
      <c r="AM794" s="208"/>
      <c r="AN794" s="208"/>
      <c r="AO794" s="208"/>
      <c r="AP794" s="208"/>
      <c r="AQ794" s="208"/>
      <c r="AR794" s="208"/>
      <c r="AS794" s="208"/>
      <c r="AT794" s="208"/>
      <c r="AU794" s="208"/>
    </row>
    <row r="795">
      <c r="A795" s="208"/>
      <c r="B795" s="208"/>
      <c r="C795" s="208"/>
      <c r="D795" s="225"/>
      <c r="E795" s="208"/>
      <c r="F795" s="208"/>
      <c r="G795" s="208"/>
      <c r="H795" s="208"/>
      <c r="I795" s="208"/>
      <c r="J795" s="208"/>
      <c r="K795" s="208"/>
      <c r="L795" s="208"/>
      <c r="M795" s="208"/>
      <c r="N795" s="208"/>
      <c r="O795" s="208"/>
      <c r="P795" s="208"/>
      <c r="Q795" s="208"/>
      <c r="R795" s="208"/>
      <c r="S795" s="208"/>
      <c r="T795" s="208"/>
      <c r="U795" s="208"/>
      <c r="V795" s="208"/>
      <c r="W795" s="208"/>
      <c r="X795" s="208"/>
      <c r="Y795" s="208"/>
      <c r="Z795" s="208"/>
      <c r="AA795" s="208"/>
      <c r="AB795" s="208"/>
      <c r="AC795" s="208"/>
      <c r="AD795" s="208"/>
      <c r="AE795" s="208"/>
      <c r="AF795" s="208"/>
      <c r="AG795" s="208"/>
      <c r="AH795" s="208"/>
      <c r="AI795" s="208"/>
      <c r="AJ795" s="208"/>
      <c r="AK795" s="208"/>
      <c r="AL795" s="208"/>
      <c r="AM795" s="208"/>
      <c r="AN795" s="208"/>
      <c r="AO795" s="208"/>
      <c r="AP795" s="208"/>
      <c r="AQ795" s="208"/>
      <c r="AR795" s="208"/>
      <c r="AS795" s="208"/>
      <c r="AT795" s="208"/>
      <c r="AU795" s="208"/>
    </row>
    <row r="796">
      <c r="A796" s="208"/>
      <c r="B796" s="208"/>
      <c r="C796" s="208"/>
      <c r="D796" s="225"/>
      <c r="E796" s="208"/>
      <c r="F796" s="208"/>
      <c r="G796" s="208"/>
      <c r="H796" s="208"/>
      <c r="I796" s="208"/>
      <c r="J796" s="208"/>
      <c r="K796" s="208"/>
      <c r="L796" s="208"/>
      <c r="M796" s="208"/>
      <c r="N796" s="208"/>
      <c r="O796" s="208"/>
      <c r="P796" s="208"/>
      <c r="Q796" s="208"/>
      <c r="R796" s="208"/>
      <c r="S796" s="208"/>
      <c r="T796" s="208"/>
      <c r="U796" s="208"/>
      <c r="V796" s="208"/>
      <c r="W796" s="208"/>
      <c r="X796" s="208"/>
      <c r="Y796" s="208"/>
      <c r="Z796" s="208"/>
      <c r="AA796" s="208"/>
      <c r="AB796" s="208"/>
      <c r="AC796" s="208"/>
      <c r="AD796" s="208"/>
      <c r="AE796" s="208"/>
      <c r="AF796" s="208"/>
      <c r="AG796" s="208"/>
      <c r="AH796" s="208"/>
      <c r="AI796" s="208"/>
      <c r="AJ796" s="208"/>
      <c r="AK796" s="208"/>
      <c r="AL796" s="208"/>
      <c r="AM796" s="208"/>
      <c r="AN796" s="208"/>
      <c r="AO796" s="208"/>
      <c r="AP796" s="208"/>
      <c r="AQ796" s="208"/>
      <c r="AR796" s="208"/>
      <c r="AS796" s="208"/>
      <c r="AT796" s="208"/>
      <c r="AU796" s="208"/>
    </row>
    <row r="797">
      <c r="A797" s="208"/>
      <c r="B797" s="208"/>
      <c r="C797" s="208"/>
      <c r="D797" s="225"/>
      <c r="E797" s="208"/>
      <c r="F797" s="208"/>
      <c r="G797" s="208"/>
      <c r="H797" s="208"/>
      <c r="I797" s="208"/>
      <c r="J797" s="208"/>
      <c r="K797" s="208"/>
      <c r="L797" s="208"/>
      <c r="M797" s="208"/>
      <c r="N797" s="208"/>
      <c r="O797" s="208"/>
      <c r="P797" s="208"/>
      <c r="Q797" s="208"/>
      <c r="R797" s="208"/>
      <c r="S797" s="208"/>
      <c r="T797" s="208"/>
      <c r="U797" s="208"/>
      <c r="V797" s="208"/>
      <c r="W797" s="208"/>
      <c r="X797" s="208"/>
      <c r="Y797" s="208"/>
      <c r="Z797" s="208"/>
      <c r="AA797" s="208"/>
      <c r="AB797" s="208"/>
      <c r="AC797" s="208"/>
      <c r="AD797" s="208"/>
      <c r="AE797" s="208"/>
      <c r="AF797" s="208"/>
      <c r="AG797" s="208"/>
      <c r="AH797" s="208"/>
      <c r="AI797" s="208"/>
      <c r="AJ797" s="208"/>
      <c r="AK797" s="208"/>
      <c r="AL797" s="208"/>
      <c r="AM797" s="208"/>
      <c r="AN797" s="208"/>
      <c r="AO797" s="208"/>
      <c r="AP797" s="208"/>
      <c r="AQ797" s="208"/>
      <c r="AR797" s="208"/>
      <c r="AS797" s="208"/>
      <c r="AT797" s="208"/>
      <c r="AU797" s="208"/>
    </row>
    <row r="798">
      <c r="A798" s="208"/>
      <c r="B798" s="208"/>
      <c r="C798" s="208"/>
      <c r="D798" s="225"/>
      <c r="E798" s="208"/>
      <c r="F798" s="208"/>
      <c r="G798" s="208"/>
      <c r="H798" s="208"/>
      <c r="I798" s="208"/>
      <c r="J798" s="208"/>
      <c r="K798" s="208"/>
      <c r="L798" s="208"/>
      <c r="M798" s="208"/>
      <c r="N798" s="208"/>
      <c r="O798" s="208"/>
      <c r="P798" s="208"/>
      <c r="Q798" s="208"/>
      <c r="R798" s="208"/>
      <c r="S798" s="208"/>
      <c r="T798" s="208"/>
      <c r="U798" s="208"/>
      <c r="V798" s="208"/>
      <c r="W798" s="208"/>
      <c r="X798" s="208"/>
      <c r="Y798" s="208"/>
      <c r="Z798" s="208"/>
      <c r="AA798" s="208"/>
      <c r="AB798" s="208"/>
      <c r="AC798" s="208"/>
      <c r="AD798" s="208"/>
      <c r="AE798" s="208"/>
      <c r="AF798" s="208"/>
      <c r="AG798" s="208"/>
      <c r="AH798" s="208"/>
      <c r="AI798" s="208"/>
      <c r="AJ798" s="208"/>
      <c r="AK798" s="208"/>
      <c r="AL798" s="208"/>
      <c r="AM798" s="208"/>
      <c r="AN798" s="208"/>
      <c r="AO798" s="208"/>
      <c r="AP798" s="208"/>
      <c r="AQ798" s="208"/>
      <c r="AR798" s="208"/>
      <c r="AS798" s="208"/>
      <c r="AT798" s="208"/>
      <c r="AU798" s="208"/>
    </row>
    <row r="799">
      <c r="A799" s="208"/>
      <c r="B799" s="208"/>
      <c r="C799" s="208"/>
      <c r="D799" s="225"/>
      <c r="E799" s="208"/>
      <c r="F799" s="208"/>
      <c r="G799" s="208"/>
      <c r="H799" s="208"/>
      <c r="I799" s="208"/>
      <c r="J799" s="208"/>
      <c r="K799" s="208"/>
      <c r="L799" s="208"/>
      <c r="M799" s="208"/>
      <c r="N799" s="208"/>
      <c r="O799" s="208"/>
      <c r="P799" s="208"/>
      <c r="Q799" s="208"/>
      <c r="R799" s="208"/>
      <c r="S799" s="208"/>
      <c r="T799" s="208"/>
      <c r="U799" s="208"/>
      <c r="V799" s="208"/>
      <c r="W799" s="208"/>
      <c r="X799" s="208"/>
      <c r="Y799" s="208"/>
      <c r="Z799" s="208"/>
      <c r="AA799" s="208"/>
      <c r="AB799" s="208"/>
      <c r="AC799" s="208"/>
      <c r="AD799" s="208"/>
      <c r="AE799" s="208"/>
      <c r="AF799" s="208"/>
      <c r="AG799" s="208"/>
      <c r="AH799" s="208"/>
      <c r="AI799" s="208"/>
      <c r="AJ799" s="208"/>
      <c r="AK799" s="208"/>
      <c r="AL799" s="208"/>
      <c r="AM799" s="208"/>
      <c r="AN799" s="208"/>
      <c r="AO799" s="208"/>
      <c r="AP799" s="208"/>
      <c r="AQ799" s="208"/>
      <c r="AR799" s="208"/>
      <c r="AS799" s="208"/>
      <c r="AT799" s="208"/>
      <c r="AU799" s="208"/>
    </row>
    <row r="800">
      <c r="A800" s="208"/>
      <c r="B800" s="208"/>
      <c r="C800" s="208"/>
      <c r="D800" s="225"/>
      <c r="E800" s="208"/>
      <c r="F800" s="208"/>
      <c r="G800" s="208"/>
      <c r="H800" s="208"/>
      <c r="I800" s="208"/>
      <c r="J800" s="208"/>
      <c r="K800" s="208"/>
      <c r="L800" s="208"/>
      <c r="M800" s="208"/>
      <c r="N800" s="208"/>
      <c r="O800" s="208"/>
      <c r="P800" s="208"/>
      <c r="Q800" s="208"/>
      <c r="R800" s="208"/>
      <c r="S800" s="208"/>
      <c r="T800" s="208"/>
      <c r="U800" s="208"/>
      <c r="V800" s="208"/>
      <c r="W800" s="208"/>
      <c r="X800" s="208"/>
      <c r="Y800" s="208"/>
      <c r="Z800" s="208"/>
      <c r="AA800" s="208"/>
      <c r="AB800" s="208"/>
      <c r="AC800" s="208"/>
      <c r="AD800" s="208"/>
      <c r="AE800" s="208"/>
      <c r="AF800" s="208"/>
      <c r="AG800" s="208"/>
      <c r="AH800" s="208"/>
      <c r="AI800" s="208"/>
      <c r="AJ800" s="208"/>
      <c r="AK800" s="208"/>
      <c r="AL800" s="208"/>
      <c r="AM800" s="208"/>
      <c r="AN800" s="208"/>
      <c r="AO800" s="208"/>
      <c r="AP800" s="208"/>
      <c r="AQ800" s="208"/>
      <c r="AR800" s="208"/>
      <c r="AS800" s="208"/>
      <c r="AT800" s="208"/>
      <c r="AU800" s="208"/>
    </row>
    <row r="801">
      <c r="A801" s="208"/>
      <c r="B801" s="208"/>
      <c r="C801" s="208"/>
      <c r="D801" s="225"/>
      <c r="E801" s="208"/>
      <c r="F801" s="208"/>
      <c r="G801" s="208"/>
      <c r="H801" s="208"/>
      <c r="I801" s="208"/>
      <c r="J801" s="208"/>
      <c r="K801" s="208"/>
      <c r="L801" s="208"/>
      <c r="M801" s="208"/>
      <c r="N801" s="208"/>
      <c r="O801" s="208"/>
      <c r="P801" s="208"/>
      <c r="Q801" s="208"/>
      <c r="R801" s="208"/>
      <c r="S801" s="208"/>
      <c r="T801" s="208"/>
      <c r="U801" s="208"/>
      <c r="V801" s="208"/>
      <c r="W801" s="208"/>
      <c r="X801" s="208"/>
      <c r="Y801" s="208"/>
      <c r="Z801" s="208"/>
      <c r="AA801" s="208"/>
      <c r="AB801" s="208"/>
      <c r="AC801" s="208"/>
      <c r="AD801" s="208"/>
      <c r="AE801" s="208"/>
      <c r="AF801" s="208"/>
      <c r="AG801" s="208"/>
      <c r="AH801" s="208"/>
      <c r="AI801" s="208"/>
      <c r="AJ801" s="208"/>
      <c r="AK801" s="208"/>
      <c r="AL801" s="208"/>
      <c r="AM801" s="208"/>
      <c r="AN801" s="208"/>
      <c r="AO801" s="208"/>
      <c r="AP801" s="208"/>
      <c r="AQ801" s="208"/>
      <c r="AR801" s="208"/>
      <c r="AS801" s="208"/>
      <c r="AT801" s="208"/>
      <c r="AU801" s="208"/>
    </row>
    <row r="802">
      <c r="A802" s="208"/>
      <c r="B802" s="208"/>
      <c r="C802" s="208"/>
      <c r="D802" s="225"/>
      <c r="E802" s="208"/>
      <c r="F802" s="208"/>
      <c r="G802" s="208"/>
      <c r="H802" s="208"/>
      <c r="I802" s="208"/>
      <c r="J802" s="208"/>
      <c r="K802" s="208"/>
      <c r="L802" s="208"/>
      <c r="M802" s="208"/>
      <c r="N802" s="208"/>
      <c r="O802" s="208"/>
      <c r="P802" s="208"/>
      <c r="Q802" s="208"/>
      <c r="R802" s="208"/>
      <c r="S802" s="208"/>
      <c r="T802" s="208"/>
      <c r="U802" s="208"/>
      <c r="V802" s="208"/>
      <c r="W802" s="208"/>
      <c r="X802" s="208"/>
      <c r="Y802" s="208"/>
      <c r="Z802" s="208"/>
      <c r="AA802" s="208"/>
      <c r="AB802" s="208"/>
      <c r="AC802" s="208"/>
      <c r="AD802" s="208"/>
      <c r="AE802" s="208"/>
      <c r="AF802" s="208"/>
      <c r="AG802" s="208"/>
      <c r="AH802" s="208"/>
      <c r="AI802" s="208"/>
      <c r="AJ802" s="208"/>
      <c r="AK802" s="208"/>
      <c r="AL802" s="208"/>
      <c r="AM802" s="208"/>
      <c r="AN802" s="208"/>
      <c r="AO802" s="208"/>
      <c r="AP802" s="208"/>
      <c r="AQ802" s="208"/>
      <c r="AR802" s="208"/>
      <c r="AS802" s="208"/>
      <c r="AT802" s="208"/>
      <c r="AU802" s="208"/>
    </row>
    <row r="803">
      <c r="A803" s="208"/>
      <c r="B803" s="208"/>
      <c r="C803" s="208"/>
      <c r="D803" s="225"/>
      <c r="E803" s="208"/>
      <c r="F803" s="208"/>
      <c r="G803" s="208"/>
      <c r="H803" s="208"/>
      <c r="I803" s="208"/>
      <c r="J803" s="208"/>
      <c r="K803" s="208"/>
      <c r="L803" s="208"/>
      <c r="M803" s="208"/>
      <c r="N803" s="208"/>
      <c r="O803" s="208"/>
      <c r="P803" s="208"/>
      <c r="Q803" s="208"/>
      <c r="R803" s="208"/>
      <c r="S803" s="208"/>
      <c r="T803" s="208"/>
      <c r="U803" s="208"/>
      <c r="V803" s="208"/>
      <c r="W803" s="208"/>
      <c r="X803" s="208"/>
      <c r="Y803" s="208"/>
      <c r="Z803" s="208"/>
      <c r="AA803" s="208"/>
      <c r="AB803" s="208"/>
      <c r="AC803" s="208"/>
      <c r="AD803" s="208"/>
      <c r="AE803" s="208"/>
      <c r="AF803" s="208"/>
      <c r="AG803" s="208"/>
      <c r="AH803" s="208"/>
      <c r="AI803" s="208"/>
      <c r="AJ803" s="208"/>
      <c r="AK803" s="208"/>
      <c r="AL803" s="208"/>
      <c r="AM803" s="208"/>
      <c r="AN803" s="208"/>
      <c r="AO803" s="208"/>
      <c r="AP803" s="208"/>
      <c r="AQ803" s="208"/>
      <c r="AR803" s="208"/>
      <c r="AS803" s="208"/>
      <c r="AT803" s="208"/>
      <c r="AU803" s="208"/>
    </row>
    <row r="804">
      <c r="A804" s="208"/>
      <c r="B804" s="208"/>
      <c r="C804" s="208"/>
      <c r="D804" s="225"/>
      <c r="E804" s="208"/>
      <c r="F804" s="208"/>
      <c r="G804" s="208"/>
      <c r="H804" s="208"/>
      <c r="I804" s="208"/>
      <c r="J804" s="208"/>
      <c r="K804" s="208"/>
      <c r="L804" s="208"/>
      <c r="M804" s="208"/>
      <c r="N804" s="208"/>
      <c r="O804" s="208"/>
      <c r="P804" s="208"/>
      <c r="Q804" s="208"/>
      <c r="R804" s="208"/>
      <c r="S804" s="208"/>
      <c r="T804" s="208"/>
      <c r="U804" s="208"/>
      <c r="V804" s="208"/>
      <c r="W804" s="208"/>
      <c r="X804" s="208"/>
      <c r="Y804" s="208"/>
      <c r="Z804" s="208"/>
      <c r="AA804" s="208"/>
      <c r="AB804" s="208"/>
      <c r="AC804" s="208"/>
      <c r="AD804" s="208"/>
      <c r="AE804" s="208"/>
      <c r="AF804" s="208"/>
      <c r="AG804" s="208"/>
      <c r="AH804" s="208"/>
      <c r="AI804" s="208"/>
      <c r="AJ804" s="208"/>
      <c r="AK804" s="208"/>
      <c r="AL804" s="208"/>
      <c r="AM804" s="208"/>
      <c r="AN804" s="208"/>
      <c r="AO804" s="208"/>
      <c r="AP804" s="208"/>
      <c r="AQ804" s="208"/>
      <c r="AR804" s="208"/>
      <c r="AS804" s="208"/>
      <c r="AT804" s="208"/>
      <c r="AU804" s="208"/>
    </row>
    <row r="805">
      <c r="A805" s="208"/>
      <c r="B805" s="208"/>
      <c r="C805" s="208"/>
      <c r="D805" s="225"/>
      <c r="E805" s="208"/>
      <c r="F805" s="208"/>
      <c r="G805" s="208"/>
      <c r="H805" s="208"/>
      <c r="I805" s="208"/>
      <c r="J805" s="208"/>
      <c r="K805" s="208"/>
      <c r="L805" s="208"/>
      <c r="M805" s="208"/>
      <c r="N805" s="208"/>
      <c r="O805" s="208"/>
      <c r="P805" s="208"/>
      <c r="Q805" s="208"/>
      <c r="R805" s="208"/>
      <c r="S805" s="208"/>
      <c r="T805" s="208"/>
      <c r="U805" s="208"/>
      <c r="V805" s="208"/>
      <c r="W805" s="208"/>
      <c r="X805" s="208"/>
      <c r="Y805" s="208"/>
      <c r="Z805" s="208"/>
      <c r="AA805" s="208"/>
      <c r="AB805" s="208"/>
      <c r="AC805" s="208"/>
      <c r="AD805" s="208"/>
      <c r="AE805" s="208"/>
      <c r="AF805" s="208"/>
      <c r="AG805" s="208"/>
      <c r="AH805" s="208"/>
      <c r="AI805" s="208"/>
      <c r="AJ805" s="208"/>
      <c r="AK805" s="208"/>
      <c r="AL805" s="208"/>
      <c r="AM805" s="208"/>
      <c r="AN805" s="208"/>
      <c r="AO805" s="208"/>
      <c r="AP805" s="208"/>
      <c r="AQ805" s="208"/>
      <c r="AR805" s="208"/>
      <c r="AS805" s="208"/>
      <c r="AT805" s="208"/>
      <c r="AU805" s="208"/>
    </row>
    <row r="806">
      <c r="A806" s="208"/>
      <c r="B806" s="208"/>
      <c r="C806" s="208"/>
      <c r="D806" s="225"/>
      <c r="E806" s="208"/>
      <c r="F806" s="208"/>
      <c r="G806" s="208"/>
      <c r="H806" s="208"/>
      <c r="I806" s="208"/>
      <c r="J806" s="208"/>
      <c r="K806" s="208"/>
      <c r="L806" s="208"/>
      <c r="M806" s="208"/>
      <c r="N806" s="208"/>
      <c r="O806" s="208"/>
      <c r="P806" s="208"/>
      <c r="Q806" s="208"/>
      <c r="R806" s="208"/>
      <c r="S806" s="208"/>
      <c r="T806" s="208"/>
      <c r="U806" s="208"/>
      <c r="V806" s="208"/>
      <c r="W806" s="208"/>
      <c r="X806" s="208"/>
      <c r="Y806" s="208"/>
      <c r="Z806" s="208"/>
      <c r="AA806" s="208"/>
      <c r="AB806" s="208"/>
      <c r="AC806" s="208"/>
      <c r="AD806" s="208"/>
      <c r="AE806" s="208"/>
      <c r="AF806" s="208"/>
      <c r="AG806" s="208"/>
      <c r="AH806" s="208"/>
      <c r="AI806" s="208"/>
      <c r="AJ806" s="208"/>
      <c r="AK806" s="208"/>
      <c r="AL806" s="208"/>
      <c r="AM806" s="208"/>
      <c r="AN806" s="208"/>
      <c r="AO806" s="208"/>
      <c r="AP806" s="208"/>
      <c r="AQ806" s="208"/>
      <c r="AR806" s="208"/>
      <c r="AS806" s="208"/>
      <c r="AT806" s="208"/>
      <c r="AU806" s="208"/>
    </row>
    <row r="807">
      <c r="A807" s="208"/>
      <c r="B807" s="208"/>
      <c r="C807" s="208"/>
      <c r="D807" s="225"/>
      <c r="E807" s="208"/>
      <c r="F807" s="208"/>
      <c r="G807" s="208"/>
      <c r="H807" s="208"/>
      <c r="I807" s="208"/>
      <c r="J807" s="208"/>
      <c r="K807" s="208"/>
      <c r="L807" s="208"/>
      <c r="M807" s="208"/>
      <c r="N807" s="208"/>
      <c r="O807" s="208"/>
      <c r="P807" s="208"/>
      <c r="Q807" s="208"/>
      <c r="R807" s="208"/>
      <c r="S807" s="208"/>
      <c r="T807" s="208"/>
      <c r="U807" s="208"/>
      <c r="V807" s="208"/>
      <c r="W807" s="208"/>
      <c r="X807" s="208"/>
      <c r="Y807" s="208"/>
      <c r="Z807" s="208"/>
      <c r="AA807" s="208"/>
      <c r="AB807" s="208"/>
      <c r="AC807" s="208"/>
      <c r="AD807" s="208"/>
      <c r="AE807" s="208"/>
      <c r="AF807" s="208"/>
      <c r="AG807" s="208"/>
      <c r="AH807" s="208"/>
      <c r="AI807" s="208"/>
      <c r="AJ807" s="208"/>
      <c r="AK807" s="208"/>
      <c r="AL807" s="208"/>
      <c r="AM807" s="208"/>
      <c r="AN807" s="208"/>
      <c r="AO807" s="208"/>
      <c r="AP807" s="208"/>
      <c r="AQ807" s="208"/>
      <c r="AR807" s="208"/>
      <c r="AS807" s="208"/>
      <c r="AT807" s="208"/>
      <c r="AU807" s="208"/>
    </row>
    <row r="808">
      <c r="A808" s="208"/>
      <c r="B808" s="208"/>
      <c r="C808" s="208"/>
      <c r="D808" s="225"/>
      <c r="E808" s="208"/>
      <c r="F808" s="208"/>
      <c r="G808" s="208"/>
      <c r="H808" s="208"/>
      <c r="I808" s="208"/>
      <c r="J808" s="208"/>
      <c r="K808" s="208"/>
      <c r="L808" s="208"/>
      <c r="M808" s="208"/>
      <c r="N808" s="208"/>
      <c r="O808" s="208"/>
      <c r="P808" s="208"/>
      <c r="Q808" s="208"/>
      <c r="R808" s="208"/>
      <c r="S808" s="208"/>
      <c r="T808" s="208"/>
      <c r="U808" s="208"/>
      <c r="V808" s="208"/>
      <c r="W808" s="208"/>
      <c r="X808" s="208"/>
      <c r="Y808" s="208"/>
      <c r="Z808" s="208"/>
      <c r="AA808" s="208"/>
      <c r="AB808" s="208"/>
      <c r="AC808" s="208"/>
      <c r="AD808" s="208"/>
      <c r="AE808" s="208"/>
      <c r="AF808" s="208"/>
      <c r="AG808" s="208"/>
      <c r="AH808" s="208"/>
      <c r="AI808" s="208"/>
      <c r="AJ808" s="208"/>
      <c r="AK808" s="208"/>
      <c r="AL808" s="208"/>
      <c r="AM808" s="208"/>
      <c r="AN808" s="208"/>
      <c r="AO808" s="208"/>
      <c r="AP808" s="208"/>
      <c r="AQ808" s="208"/>
      <c r="AR808" s="208"/>
      <c r="AS808" s="208"/>
      <c r="AT808" s="208"/>
      <c r="AU808" s="208"/>
    </row>
    <row r="809">
      <c r="A809" s="208"/>
      <c r="B809" s="208"/>
      <c r="C809" s="208"/>
      <c r="D809" s="225"/>
      <c r="E809" s="208"/>
      <c r="F809" s="208"/>
      <c r="G809" s="208"/>
      <c r="H809" s="208"/>
      <c r="I809" s="208"/>
      <c r="J809" s="208"/>
      <c r="K809" s="208"/>
      <c r="L809" s="208"/>
      <c r="M809" s="208"/>
      <c r="N809" s="208"/>
      <c r="O809" s="208"/>
      <c r="P809" s="208"/>
      <c r="Q809" s="208"/>
      <c r="R809" s="208"/>
      <c r="S809" s="208"/>
      <c r="T809" s="208"/>
      <c r="U809" s="208"/>
      <c r="V809" s="208"/>
      <c r="W809" s="208"/>
      <c r="X809" s="208"/>
      <c r="Y809" s="208"/>
      <c r="Z809" s="208"/>
      <c r="AA809" s="208"/>
      <c r="AB809" s="208"/>
      <c r="AC809" s="208"/>
      <c r="AD809" s="208"/>
      <c r="AE809" s="208"/>
      <c r="AF809" s="208"/>
      <c r="AG809" s="208"/>
      <c r="AH809" s="208"/>
      <c r="AI809" s="208"/>
      <c r="AJ809" s="208"/>
      <c r="AK809" s="208"/>
      <c r="AL809" s="208"/>
      <c r="AM809" s="208"/>
      <c r="AN809" s="208"/>
      <c r="AO809" s="208"/>
      <c r="AP809" s="208"/>
      <c r="AQ809" s="208"/>
      <c r="AR809" s="208"/>
      <c r="AS809" s="208"/>
      <c r="AT809" s="208"/>
      <c r="AU809" s="208"/>
    </row>
    <row r="810">
      <c r="A810" s="208"/>
      <c r="B810" s="208"/>
      <c r="C810" s="208"/>
      <c r="D810" s="225"/>
      <c r="E810" s="208"/>
      <c r="F810" s="208"/>
      <c r="G810" s="208"/>
      <c r="H810" s="208"/>
      <c r="I810" s="208"/>
      <c r="J810" s="208"/>
      <c r="K810" s="208"/>
      <c r="L810" s="208"/>
      <c r="M810" s="208"/>
      <c r="N810" s="208"/>
      <c r="O810" s="208"/>
      <c r="P810" s="208"/>
      <c r="Q810" s="208"/>
      <c r="R810" s="208"/>
      <c r="S810" s="208"/>
      <c r="T810" s="208"/>
      <c r="U810" s="208"/>
      <c r="V810" s="208"/>
      <c r="W810" s="208"/>
      <c r="X810" s="208"/>
      <c r="Y810" s="208"/>
      <c r="Z810" s="208"/>
      <c r="AA810" s="208"/>
      <c r="AB810" s="208"/>
      <c r="AC810" s="208"/>
      <c r="AD810" s="208"/>
      <c r="AE810" s="208"/>
      <c r="AF810" s="208"/>
      <c r="AG810" s="208"/>
      <c r="AH810" s="208"/>
      <c r="AI810" s="208"/>
      <c r="AJ810" s="208"/>
      <c r="AK810" s="208"/>
      <c r="AL810" s="208"/>
      <c r="AM810" s="208"/>
      <c r="AN810" s="208"/>
      <c r="AO810" s="208"/>
      <c r="AP810" s="208"/>
      <c r="AQ810" s="208"/>
      <c r="AR810" s="208"/>
      <c r="AS810" s="208"/>
      <c r="AT810" s="208"/>
      <c r="AU810" s="208"/>
    </row>
    <row r="811">
      <c r="A811" s="208"/>
      <c r="B811" s="208"/>
      <c r="C811" s="208"/>
      <c r="D811" s="225"/>
      <c r="E811" s="208"/>
      <c r="F811" s="208"/>
      <c r="G811" s="208"/>
      <c r="H811" s="208"/>
      <c r="I811" s="208"/>
      <c r="J811" s="208"/>
      <c r="K811" s="208"/>
      <c r="L811" s="208"/>
      <c r="M811" s="208"/>
      <c r="N811" s="208"/>
      <c r="O811" s="208"/>
      <c r="P811" s="208"/>
      <c r="Q811" s="208"/>
      <c r="R811" s="208"/>
      <c r="S811" s="208"/>
      <c r="T811" s="208"/>
      <c r="U811" s="208"/>
      <c r="V811" s="208"/>
      <c r="W811" s="208"/>
      <c r="X811" s="208"/>
      <c r="Y811" s="208"/>
      <c r="Z811" s="208"/>
      <c r="AA811" s="208"/>
      <c r="AB811" s="208"/>
      <c r="AC811" s="208"/>
      <c r="AD811" s="208"/>
      <c r="AE811" s="208"/>
      <c r="AF811" s="208"/>
      <c r="AG811" s="208"/>
      <c r="AH811" s="208"/>
      <c r="AI811" s="208"/>
      <c r="AJ811" s="208"/>
      <c r="AK811" s="208"/>
      <c r="AL811" s="208"/>
      <c r="AM811" s="208"/>
      <c r="AN811" s="208"/>
      <c r="AO811" s="208"/>
      <c r="AP811" s="208"/>
      <c r="AQ811" s="208"/>
      <c r="AR811" s="208"/>
      <c r="AS811" s="208"/>
      <c r="AT811" s="208"/>
      <c r="AU811" s="208"/>
    </row>
    <row r="812">
      <c r="A812" s="208"/>
      <c r="B812" s="208"/>
      <c r="C812" s="208"/>
      <c r="D812" s="225"/>
      <c r="E812" s="208"/>
      <c r="F812" s="208"/>
      <c r="G812" s="208"/>
      <c r="H812" s="208"/>
      <c r="I812" s="208"/>
      <c r="J812" s="208"/>
      <c r="K812" s="208"/>
      <c r="L812" s="208"/>
      <c r="M812" s="208"/>
      <c r="N812" s="208"/>
      <c r="O812" s="208"/>
      <c r="P812" s="208"/>
      <c r="Q812" s="208"/>
      <c r="R812" s="208"/>
      <c r="S812" s="208"/>
      <c r="T812" s="208"/>
      <c r="U812" s="208"/>
      <c r="V812" s="208"/>
      <c r="W812" s="208"/>
      <c r="X812" s="208"/>
      <c r="Y812" s="208"/>
      <c r="Z812" s="208"/>
      <c r="AA812" s="208"/>
      <c r="AB812" s="208"/>
      <c r="AC812" s="208"/>
      <c r="AD812" s="208"/>
      <c r="AE812" s="208"/>
      <c r="AF812" s="208"/>
      <c r="AG812" s="208"/>
      <c r="AH812" s="208"/>
      <c r="AI812" s="208"/>
      <c r="AJ812" s="208"/>
      <c r="AK812" s="208"/>
      <c r="AL812" s="208"/>
      <c r="AM812" s="208"/>
      <c r="AN812" s="208"/>
      <c r="AO812" s="208"/>
      <c r="AP812" s="208"/>
      <c r="AQ812" s="208"/>
      <c r="AR812" s="208"/>
      <c r="AS812" s="208"/>
      <c r="AT812" s="208"/>
      <c r="AU812" s="208"/>
    </row>
    <row r="813">
      <c r="A813" s="208"/>
      <c r="B813" s="208"/>
      <c r="C813" s="208"/>
      <c r="D813" s="225"/>
      <c r="E813" s="208"/>
      <c r="F813" s="208"/>
      <c r="G813" s="208"/>
      <c r="H813" s="208"/>
      <c r="I813" s="208"/>
      <c r="J813" s="208"/>
      <c r="K813" s="208"/>
      <c r="L813" s="208"/>
      <c r="M813" s="208"/>
      <c r="N813" s="208"/>
      <c r="O813" s="208"/>
      <c r="P813" s="208"/>
      <c r="Q813" s="208"/>
      <c r="R813" s="208"/>
      <c r="S813" s="208"/>
      <c r="T813" s="208"/>
      <c r="U813" s="208"/>
      <c r="V813" s="208"/>
      <c r="W813" s="208"/>
      <c r="X813" s="208"/>
      <c r="Y813" s="208"/>
      <c r="Z813" s="208"/>
      <c r="AA813" s="208"/>
      <c r="AB813" s="208"/>
      <c r="AC813" s="208"/>
      <c r="AD813" s="208"/>
      <c r="AE813" s="208"/>
      <c r="AF813" s="208"/>
      <c r="AG813" s="208"/>
      <c r="AH813" s="208"/>
      <c r="AI813" s="208"/>
      <c r="AJ813" s="208"/>
      <c r="AK813" s="208"/>
      <c r="AL813" s="208"/>
      <c r="AM813" s="208"/>
      <c r="AN813" s="208"/>
      <c r="AO813" s="208"/>
      <c r="AP813" s="208"/>
      <c r="AQ813" s="208"/>
      <c r="AR813" s="208"/>
      <c r="AS813" s="208"/>
      <c r="AT813" s="208"/>
      <c r="AU813" s="208"/>
    </row>
    <row r="814">
      <c r="A814" s="208"/>
      <c r="B814" s="208"/>
      <c r="C814" s="208"/>
      <c r="D814" s="225"/>
      <c r="E814" s="208"/>
      <c r="F814" s="208"/>
      <c r="G814" s="208"/>
      <c r="H814" s="208"/>
      <c r="I814" s="208"/>
      <c r="J814" s="208"/>
      <c r="K814" s="208"/>
      <c r="L814" s="208"/>
      <c r="M814" s="208"/>
      <c r="N814" s="208"/>
      <c r="O814" s="208"/>
      <c r="P814" s="208"/>
      <c r="Q814" s="208"/>
      <c r="R814" s="208"/>
      <c r="S814" s="208"/>
      <c r="T814" s="208"/>
      <c r="U814" s="208"/>
      <c r="V814" s="208"/>
      <c r="W814" s="208"/>
      <c r="X814" s="208"/>
      <c r="Y814" s="208"/>
      <c r="Z814" s="208"/>
      <c r="AA814" s="208"/>
      <c r="AB814" s="208"/>
      <c r="AC814" s="208"/>
      <c r="AD814" s="208"/>
      <c r="AE814" s="208"/>
      <c r="AF814" s="208"/>
      <c r="AG814" s="208"/>
      <c r="AH814" s="208"/>
      <c r="AI814" s="208"/>
      <c r="AJ814" s="208"/>
      <c r="AK814" s="208"/>
      <c r="AL814" s="208"/>
      <c r="AM814" s="208"/>
      <c r="AN814" s="208"/>
      <c r="AO814" s="208"/>
      <c r="AP814" s="208"/>
      <c r="AQ814" s="208"/>
      <c r="AR814" s="208"/>
      <c r="AS814" s="208"/>
      <c r="AT814" s="208"/>
      <c r="AU814" s="208"/>
    </row>
    <row r="815">
      <c r="A815" s="208"/>
      <c r="B815" s="208"/>
      <c r="C815" s="208"/>
      <c r="D815" s="225"/>
      <c r="E815" s="208"/>
      <c r="F815" s="208"/>
      <c r="G815" s="208"/>
      <c r="H815" s="208"/>
      <c r="I815" s="208"/>
      <c r="J815" s="208"/>
      <c r="K815" s="208"/>
      <c r="L815" s="208"/>
      <c r="M815" s="208"/>
      <c r="N815" s="208"/>
      <c r="O815" s="208"/>
      <c r="P815" s="208"/>
      <c r="Q815" s="208"/>
      <c r="R815" s="208"/>
      <c r="S815" s="208"/>
      <c r="T815" s="208"/>
      <c r="U815" s="208"/>
      <c r="V815" s="208"/>
      <c r="W815" s="208"/>
      <c r="X815" s="208"/>
      <c r="Y815" s="208"/>
      <c r="Z815" s="208"/>
      <c r="AA815" s="208"/>
      <c r="AB815" s="208"/>
      <c r="AC815" s="208"/>
      <c r="AD815" s="208"/>
      <c r="AE815" s="208"/>
      <c r="AF815" s="208"/>
      <c r="AG815" s="208"/>
      <c r="AH815" s="208"/>
      <c r="AI815" s="208"/>
      <c r="AJ815" s="208"/>
      <c r="AK815" s="208"/>
      <c r="AL815" s="208"/>
      <c r="AM815" s="208"/>
      <c r="AN815" s="208"/>
      <c r="AO815" s="208"/>
      <c r="AP815" s="208"/>
      <c r="AQ815" s="208"/>
      <c r="AR815" s="208"/>
      <c r="AS815" s="208"/>
      <c r="AT815" s="208"/>
      <c r="AU815" s="208"/>
    </row>
    <row r="816">
      <c r="A816" s="208"/>
      <c r="B816" s="208"/>
      <c r="C816" s="208"/>
      <c r="D816" s="225"/>
      <c r="E816" s="208"/>
      <c r="F816" s="208"/>
      <c r="G816" s="208"/>
      <c r="H816" s="208"/>
      <c r="I816" s="208"/>
      <c r="J816" s="208"/>
      <c r="K816" s="208"/>
      <c r="L816" s="208"/>
      <c r="M816" s="208"/>
      <c r="N816" s="208"/>
      <c r="O816" s="208"/>
      <c r="P816" s="208"/>
      <c r="Q816" s="208"/>
      <c r="R816" s="208"/>
      <c r="S816" s="208"/>
      <c r="T816" s="208"/>
      <c r="U816" s="208"/>
      <c r="V816" s="208"/>
      <c r="W816" s="208"/>
      <c r="X816" s="208"/>
      <c r="Y816" s="208"/>
      <c r="Z816" s="208"/>
      <c r="AA816" s="208"/>
      <c r="AB816" s="208"/>
      <c r="AC816" s="208"/>
      <c r="AD816" s="208"/>
      <c r="AE816" s="208"/>
      <c r="AF816" s="208"/>
      <c r="AG816" s="208"/>
      <c r="AH816" s="208"/>
      <c r="AI816" s="208"/>
      <c r="AJ816" s="208"/>
      <c r="AK816" s="208"/>
      <c r="AL816" s="208"/>
      <c r="AM816" s="208"/>
      <c r="AN816" s="208"/>
      <c r="AO816" s="208"/>
      <c r="AP816" s="208"/>
      <c r="AQ816" s="208"/>
      <c r="AR816" s="208"/>
      <c r="AS816" s="208"/>
      <c r="AT816" s="208"/>
      <c r="AU816" s="208"/>
    </row>
    <row r="817">
      <c r="A817" s="208"/>
      <c r="B817" s="208"/>
      <c r="C817" s="208"/>
      <c r="D817" s="225"/>
      <c r="E817" s="208"/>
      <c r="F817" s="208"/>
      <c r="G817" s="208"/>
      <c r="H817" s="208"/>
      <c r="I817" s="208"/>
      <c r="J817" s="208"/>
      <c r="K817" s="208"/>
      <c r="L817" s="208"/>
      <c r="M817" s="208"/>
      <c r="N817" s="208"/>
      <c r="O817" s="208"/>
      <c r="P817" s="208"/>
      <c r="Q817" s="208"/>
      <c r="R817" s="208"/>
      <c r="S817" s="208"/>
      <c r="T817" s="208"/>
      <c r="U817" s="208"/>
      <c r="V817" s="208"/>
      <c r="W817" s="208"/>
      <c r="X817" s="208"/>
      <c r="Y817" s="208"/>
      <c r="Z817" s="208"/>
      <c r="AA817" s="208"/>
      <c r="AB817" s="208"/>
      <c r="AC817" s="208"/>
      <c r="AD817" s="208"/>
      <c r="AE817" s="208"/>
      <c r="AF817" s="208"/>
      <c r="AG817" s="208"/>
      <c r="AH817" s="208"/>
      <c r="AI817" s="208"/>
      <c r="AJ817" s="208"/>
      <c r="AK817" s="208"/>
      <c r="AL817" s="208"/>
      <c r="AM817" s="208"/>
      <c r="AN817" s="208"/>
      <c r="AO817" s="208"/>
      <c r="AP817" s="208"/>
      <c r="AQ817" s="208"/>
      <c r="AR817" s="208"/>
      <c r="AS817" s="208"/>
      <c r="AT817" s="208"/>
      <c r="AU817" s="208"/>
    </row>
    <row r="818">
      <c r="A818" s="208"/>
      <c r="B818" s="208"/>
      <c r="C818" s="208"/>
      <c r="D818" s="225"/>
      <c r="E818" s="208"/>
      <c r="F818" s="208"/>
      <c r="G818" s="208"/>
      <c r="H818" s="208"/>
      <c r="I818" s="208"/>
      <c r="J818" s="208"/>
      <c r="K818" s="208"/>
      <c r="L818" s="208"/>
      <c r="M818" s="208"/>
      <c r="N818" s="208"/>
      <c r="O818" s="208"/>
      <c r="P818" s="208"/>
      <c r="Q818" s="208"/>
      <c r="R818" s="208"/>
      <c r="S818" s="208"/>
      <c r="T818" s="208"/>
      <c r="U818" s="208"/>
      <c r="V818" s="208"/>
      <c r="W818" s="208"/>
      <c r="X818" s="208"/>
      <c r="Y818" s="208"/>
      <c r="Z818" s="208"/>
      <c r="AA818" s="208"/>
      <c r="AB818" s="208"/>
      <c r="AC818" s="208"/>
      <c r="AD818" s="208"/>
      <c r="AE818" s="208"/>
      <c r="AF818" s="208"/>
      <c r="AG818" s="208"/>
      <c r="AH818" s="208"/>
      <c r="AI818" s="208"/>
      <c r="AJ818" s="208"/>
      <c r="AK818" s="208"/>
      <c r="AL818" s="208"/>
      <c r="AM818" s="208"/>
      <c r="AN818" s="208"/>
      <c r="AO818" s="208"/>
      <c r="AP818" s="208"/>
      <c r="AQ818" s="208"/>
      <c r="AR818" s="208"/>
      <c r="AS818" s="208"/>
      <c r="AT818" s="208"/>
      <c r="AU818" s="208"/>
    </row>
    <row r="819">
      <c r="A819" s="208"/>
      <c r="B819" s="208"/>
      <c r="C819" s="208"/>
      <c r="D819" s="225"/>
      <c r="E819" s="208"/>
      <c r="F819" s="208"/>
      <c r="G819" s="208"/>
      <c r="H819" s="208"/>
      <c r="I819" s="208"/>
      <c r="J819" s="208"/>
      <c r="K819" s="208"/>
      <c r="L819" s="208"/>
      <c r="M819" s="208"/>
      <c r="N819" s="208"/>
      <c r="O819" s="208"/>
      <c r="P819" s="208"/>
      <c r="Q819" s="208"/>
      <c r="R819" s="208"/>
      <c r="S819" s="208"/>
      <c r="T819" s="208"/>
      <c r="U819" s="208"/>
      <c r="V819" s="208"/>
      <c r="W819" s="208"/>
      <c r="X819" s="208"/>
      <c r="Y819" s="208"/>
      <c r="Z819" s="208"/>
      <c r="AA819" s="208"/>
      <c r="AB819" s="208"/>
      <c r="AC819" s="208"/>
      <c r="AD819" s="208"/>
      <c r="AE819" s="208"/>
      <c r="AF819" s="208"/>
      <c r="AG819" s="208"/>
      <c r="AH819" s="208"/>
      <c r="AI819" s="208"/>
      <c r="AJ819" s="208"/>
      <c r="AK819" s="208"/>
      <c r="AL819" s="208"/>
      <c r="AM819" s="208"/>
      <c r="AN819" s="208"/>
      <c r="AO819" s="208"/>
      <c r="AP819" s="208"/>
      <c r="AQ819" s="208"/>
      <c r="AR819" s="208"/>
      <c r="AS819" s="208"/>
      <c r="AT819" s="208"/>
      <c r="AU819" s="208"/>
    </row>
    <row r="820">
      <c r="A820" s="208"/>
      <c r="B820" s="208"/>
      <c r="C820" s="208"/>
      <c r="D820" s="225"/>
      <c r="E820" s="208"/>
      <c r="F820" s="208"/>
      <c r="G820" s="208"/>
      <c r="H820" s="208"/>
      <c r="I820" s="208"/>
      <c r="J820" s="208"/>
      <c r="K820" s="208"/>
      <c r="L820" s="208"/>
      <c r="M820" s="208"/>
      <c r="N820" s="208"/>
      <c r="O820" s="208"/>
      <c r="P820" s="208"/>
      <c r="Q820" s="208"/>
      <c r="R820" s="208"/>
      <c r="S820" s="208"/>
      <c r="T820" s="208"/>
      <c r="U820" s="208"/>
      <c r="V820" s="208"/>
      <c r="W820" s="208"/>
      <c r="X820" s="208"/>
      <c r="Y820" s="208"/>
      <c r="Z820" s="208"/>
      <c r="AA820" s="208"/>
      <c r="AB820" s="208"/>
      <c r="AC820" s="208"/>
      <c r="AD820" s="208"/>
      <c r="AE820" s="208"/>
      <c r="AF820" s="208"/>
      <c r="AG820" s="208"/>
      <c r="AH820" s="208"/>
      <c r="AI820" s="208"/>
      <c r="AJ820" s="208"/>
      <c r="AK820" s="208"/>
      <c r="AL820" s="208"/>
      <c r="AM820" s="208"/>
      <c r="AN820" s="208"/>
      <c r="AO820" s="208"/>
      <c r="AP820" s="208"/>
      <c r="AQ820" s="208"/>
      <c r="AR820" s="208"/>
      <c r="AS820" s="208"/>
      <c r="AT820" s="208"/>
      <c r="AU820" s="208"/>
    </row>
    <row r="821">
      <c r="A821" s="208"/>
      <c r="B821" s="208"/>
      <c r="C821" s="208"/>
      <c r="D821" s="225"/>
      <c r="E821" s="208"/>
      <c r="F821" s="208"/>
      <c r="G821" s="208"/>
      <c r="H821" s="208"/>
      <c r="I821" s="208"/>
      <c r="J821" s="208"/>
      <c r="K821" s="208"/>
      <c r="L821" s="208"/>
      <c r="M821" s="208"/>
      <c r="N821" s="208"/>
      <c r="O821" s="208"/>
      <c r="P821" s="208"/>
      <c r="Q821" s="208"/>
      <c r="R821" s="208"/>
      <c r="S821" s="208"/>
      <c r="T821" s="208"/>
      <c r="U821" s="208"/>
      <c r="V821" s="208"/>
      <c r="W821" s="208"/>
      <c r="X821" s="208"/>
      <c r="Y821" s="208"/>
      <c r="Z821" s="208"/>
      <c r="AA821" s="208"/>
      <c r="AB821" s="208"/>
      <c r="AC821" s="208"/>
      <c r="AD821" s="208"/>
      <c r="AE821" s="208"/>
      <c r="AF821" s="208"/>
      <c r="AG821" s="208"/>
      <c r="AH821" s="208"/>
      <c r="AI821" s="208"/>
      <c r="AJ821" s="208"/>
      <c r="AK821" s="208"/>
      <c r="AL821" s="208"/>
      <c r="AM821" s="208"/>
      <c r="AN821" s="208"/>
      <c r="AO821" s="208"/>
      <c r="AP821" s="208"/>
      <c r="AQ821" s="208"/>
      <c r="AR821" s="208"/>
      <c r="AS821" s="208"/>
      <c r="AT821" s="208"/>
      <c r="AU821" s="208"/>
    </row>
    <row r="822">
      <c r="A822" s="208"/>
      <c r="B822" s="208"/>
      <c r="C822" s="208"/>
      <c r="D822" s="225"/>
      <c r="E822" s="208"/>
      <c r="F822" s="208"/>
      <c r="G822" s="208"/>
      <c r="H822" s="208"/>
      <c r="I822" s="208"/>
      <c r="J822" s="208"/>
      <c r="K822" s="208"/>
      <c r="L822" s="208"/>
      <c r="M822" s="208"/>
      <c r="N822" s="208"/>
      <c r="O822" s="208"/>
      <c r="P822" s="208"/>
      <c r="Q822" s="208"/>
      <c r="R822" s="208"/>
      <c r="S822" s="208"/>
      <c r="T822" s="208"/>
      <c r="U822" s="208"/>
      <c r="V822" s="208"/>
      <c r="W822" s="208"/>
      <c r="X822" s="208"/>
      <c r="Y822" s="208"/>
      <c r="Z822" s="208"/>
      <c r="AA822" s="208"/>
      <c r="AB822" s="208"/>
      <c r="AC822" s="208"/>
      <c r="AD822" s="208"/>
      <c r="AE822" s="208"/>
      <c r="AF822" s="208"/>
      <c r="AG822" s="208"/>
      <c r="AH822" s="208"/>
      <c r="AI822" s="208"/>
      <c r="AJ822" s="208"/>
      <c r="AK822" s="208"/>
      <c r="AL822" s="208"/>
      <c r="AM822" s="208"/>
      <c r="AN822" s="208"/>
      <c r="AO822" s="208"/>
      <c r="AP822" s="208"/>
      <c r="AQ822" s="208"/>
      <c r="AR822" s="208"/>
      <c r="AS822" s="208"/>
      <c r="AT822" s="208"/>
      <c r="AU822" s="208"/>
    </row>
    <row r="823">
      <c r="A823" s="208"/>
      <c r="B823" s="208"/>
      <c r="C823" s="208"/>
      <c r="D823" s="225"/>
      <c r="E823" s="208"/>
      <c r="F823" s="208"/>
      <c r="G823" s="208"/>
      <c r="H823" s="208"/>
      <c r="I823" s="208"/>
      <c r="J823" s="208"/>
      <c r="K823" s="208"/>
      <c r="L823" s="208"/>
      <c r="M823" s="208"/>
      <c r="N823" s="208"/>
      <c r="O823" s="208"/>
      <c r="P823" s="208"/>
      <c r="Q823" s="208"/>
      <c r="R823" s="208"/>
      <c r="S823" s="208"/>
      <c r="T823" s="208"/>
      <c r="U823" s="208"/>
      <c r="V823" s="208"/>
      <c r="W823" s="208"/>
      <c r="X823" s="208"/>
      <c r="Y823" s="208"/>
      <c r="Z823" s="208"/>
      <c r="AA823" s="208"/>
      <c r="AB823" s="208"/>
      <c r="AC823" s="208"/>
      <c r="AD823" s="208"/>
      <c r="AE823" s="208"/>
      <c r="AF823" s="208"/>
      <c r="AG823" s="208"/>
      <c r="AH823" s="208"/>
      <c r="AI823" s="208"/>
      <c r="AJ823" s="208"/>
      <c r="AK823" s="208"/>
      <c r="AL823" s="208"/>
      <c r="AM823" s="208"/>
      <c r="AN823" s="208"/>
      <c r="AO823" s="208"/>
      <c r="AP823" s="208"/>
      <c r="AQ823" s="208"/>
      <c r="AR823" s="208"/>
      <c r="AS823" s="208"/>
      <c r="AT823" s="208"/>
      <c r="AU823" s="208"/>
    </row>
    <row r="824">
      <c r="A824" s="208"/>
      <c r="B824" s="208"/>
      <c r="C824" s="208"/>
      <c r="D824" s="225"/>
      <c r="E824" s="208"/>
      <c r="F824" s="208"/>
      <c r="G824" s="208"/>
      <c r="H824" s="208"/>
      <c r="I824" s="208"/>
      <c r="J824" s="208"/>
      <c r="K824" s="208"/>
      <c r="L824" s="208"/>
      <c r="M824" s="208"/>
      <c r="N824" s="208"/>
      <c r="O824" s="208"/>
      <c r="P824" s="208"/>
      <c r="Q824" s="208"/>
      <c r="R824" s="208"/>
      <c r="S824" s="208"/>
      <c r="T824" s="208"/>
      <c r="U824" s="208"/>
      <c r="V824" s="208"/>
      <c r="W824" s="208"/>
      <c r="X824" s="208"/>
      <c r="Y824" s="208"/>
      <c r="Z824" s="208"/>
      <c r="AA824" s="208"/>
      <c r="AB824" s="208"/>
      <c r="AC824" s="208"/>
      <c r="AD824" s="208"/>
      <c r="AE824" s="208"/>
      <c r="AF824" s="208"/>
      <c r="AG824" s="208"/>
      <c r="AH824" s="208"/>
      <c r="AI824" s="208"/>
      <c r="AJ824" s="208"/>
      <c r="AK824" s="208"/>
      <c r="AL824" s="208"/>
      <c r="AM824" s="208"/>
      <c r="AN824" s="208"/>
      <c r="AO824" s="208"/>
      <c r="AP824" s="208"/>
      <c r="AQ824" s="208"/>
      <c r="AR824" s="208"/>
      <c r="AS824" s="208"/>
      <c r="AT824" s="208"/>
      <c r="AU824" s="208"/>
    </row>
    <row r="825">
      <c r="A825" s="208"/>
      <c r="B825" s="208"/>
      <c r="C825" s="208"/>
      <c r="D825" s="225"/>
      <c r="E825" s="208"/>
      <c r="F825" s="208"/>
      <c r="G825" s="208"/>
      <c r="H825" s="208"/>
      <c r="I825" s="208"/>
      <c r="J825" s="208"/>
      <c r="K825" s="208"/>
      <c r="L825" s="208"/>
      <c r="M825" s="208"/>
      <c r="N825" s="208"/>
      <c r="O825" s="208"/>
      <c r="P825" s="208"/>
      <c r="Q825" s="208"/>
      <c r="R825" s="208"/>
      <c r="S825" s="208"/>
      <c r="T825" s="208"/>
      <c r="U825" s="208"/>
      <c r="V825" s="208"/>
      <c r="W825" s="208"/>
      <c r="X825" s="208"/>
      <c r="Y825" s="208"/>
      <c r="Z825" s="208"/>
      <c r="AA825" s="208"/>
      <c r="AB825" s="208"/>
      <c r="AC825" s="208"/>
      <c r="AD825" s="208"/>
      <c r="AE825" s="208"/>
      <c r="AF825" s="208"/>
      <c r="AG825" s="208"/>
      <c r="AH825" s="208"/>
      <c r="AI825" s="208"/>
      <c r="AJ825" s="208"/>
      <c r="AK825" s="208"/>
      <c r="AL825" s="208"/>
      <c r="AM825" s="208"/>
      <c r="AN825" s="208"/>
      <c r="AO825" s="208"/>
      <c r="AP825" s="208"/>
      <c r="AQ825" s="208"/>
      <c r="AR825" s="208"/>
      <c r="AS825" s="208"/>
      <c r="AT825" s="208"/>
      <c r="AU825" s="208"/>
    </row>
    <row r="826">
      <c r="A826" s="208"/>
      <c r="B826" s="208"/>
      <c r="C826" s="208"/>
      <c r="D826" s="225"/>
      <c r="E826" s="208"/>
      <c r="F826" s="208"/>
      <c r="G826" s="208"/>
      <c r="H826" s="208"/>
      <c r="I826" s="208"/>
      <c r="J826" s="208"/>
      <c r="K826" s="208"/>
      <c r="L826" s="208"/>
      <c r="M826" s="208"/>
      <c r="N826" s="208"/>
      <c r="O826" s="208"/>
      <c r="P826" s="208"/>
      <c r="Q826" s="208"/>
      <c r="R826" s="208"/>
      <c r="S826" s="208"/>
      <c r="T826" s="208"/>
      <c r="U826" s="208"/>
      <c r="V826" s="208"/>
      <c r="W826" s="208"/>
      <c r="X826" s="208"/>
      <c r="Y826" s="208"/>
      <c r="Z826" s="208"/>
      <c r="AA826" s="208"/>
      <c r="AB826" s="208"/>
      <c r="AC826" s="208"/>
      <c r="AD826" s="208"/>
      <c r="AE826" s="208"/>
      <c r="AF826" s="208"/>
      <c r="AG826" s="208"/>
      <c r="AH826" s="208"/>
      <c r="AI826" s="208"/>
      <c r="AJ826" s="208"/>
      <c r="AK826" s="208"/>
      <c r="AL826" s="208"/>
      <c r="AM826" s="208"/>
      <c r="AN826" s="208"/>
      <c r="AO826" s="208"/>
      <c r="AP826" s="208"/>
      <c r="AQ826" s="208"/>
      <c r="AR826" s="208"/>
      <c r="AS826" s="208"/>
      <c r="AT826" s="208"/>
      <c r="AU826" s="208"/>
    </row>
    <row r="827">
      <c r="A827" s="208"/>
      <c r="B827" s="208"/>
      <c r="C827" s="208"/>
      <c r="D827" s="225"/>
      <c r="E827" s="208"/>
      <c r="F827" s="208"/>
      <c r="G827" s="208"/>
      <c r="H827" s="208"/>
      <c r="I827" s="208"/>
      <c r="J827" s="208"/>
      <c r="K827" s="208"/>
      <c r="L827" s="208"/>
      <c r="M827" s="208"/>
      <c r="N827" s="208"/>
      <c r="O827" s="208"/>
      <c r="P827" s="208"/>
      <c r="Q827" s="208"/>
      <c r="R827" s="208"/>
      <c r="S827" s="208"/>
      <c r="T827" s="208"/>
      <c r="U827" s="208"/>
      <c r="V827" s="208"/>
      <c r="W827" s="208"/>
      <c r="X827" s="208"/>
      <c r="Y827" s="208"/>
      <c r="Z827" s="208"/>
      <c r="AA827" s="208"/>
      <c r="AB827" s="208"/>
      <c r="AC827" s="208"/>
      <c r="AD827" s="208"/>
      <c r="AE827" s="208"/>
      <c r="AF827" s="208"/>
      <c r="AG827" s="208"/>
      <c r="AH827" s="208"/>
      <c r="AI827" s="208"/>
      <c r="AJ827" s="208"/>
      <c r="AK827" s="208"/>
      <c r="AL827" s="208"/>
      <c r="AM827" s="208"/>
      <c r="AN827" s="208"/>
      <c r="AO827" s="208"/>
      <c r="AP827" s="208"/>
      <c r="AQ827" s="208"/>
      <c r="AR827" s="208"/>
      <c r="AS827" s="208"/>
      <c r="AT827" s="208"/>
      <c r="AU827" s="208"/>
    </row>
    <row r="828">
      <c r="A828" s="208"/>
      <c r="B828" s="208"/>
      <c r="C828" s="208"/>
      <c r="D828" s="225"/>
      <c r="E828" s="208"/>
      <c r="F828" s="208"/>
      <c r="G828" s="208"/>
      <c r="H828" s="208"/>
      <c r="I828" s="208"/>
      <c r="J828" s="208"/>
      <c r="K828" s="208"/>
      <c r="L828" s="208"/>
      <c r="M828" s="208"/>
      <c r="N828" s="208"/>
      <c r="O828" s="208"/>
      <c r="P828" s="208"/>
      <c r="Q828" s="208"/>
      <c r="R828" s="208"/>
      <c r="S828" s="208"/>
      <c r="T828" s="208"/>
      <c r="U828" s="208"/>
      <c r="V828" s="208"/>
      <c r="W828" s="208"/>
      <c r="X828" s="208"/>
      <c r="Y828" s="208"/>
      <c r="Z828" s="208"/>
      <c r="AA828" s="208"/>
      <c r="AB828" s="208"/>
      <c r="AC828" s="208"/>
      <c r="AD828" s="208"/>
      <c r="AE828" s="208"/>
      <c r="AF828" s="208"/>
      <c r="AG828" s="208"/>
      <c r="AH828" s="208"/>
      <c r="AI828" s="208"/>
      <c r="AJ828" s="208"/>
      <c r="AK828" s="208"/>
      <c r="AL828" s="208"/>
      <c r="AM828" s="208"/>
      <c r="AN828" s="208"/>
      <c r="AO828" s="208"/>
      <c r="AP828" s="208"/>
      <c r="AQ828" s="208"/>
      <c r="AR828" s="208"/>
      <c r="AS828" s="208"/>
      <c r="AT828" s="208"/>
      <c r="AU828" s="208"/>
    </row>
    <row r="829">
      <c r="A829" s="208"/>
      <c r="B829" s="208"/>
      <c r="C829" s="208"/>
      <c r="D829" s="225"/>
      <c r="E829" s="208"/>
      <c r="F829" s="208"/>
      <c r="G829" s="208"/>
      <c r="H829" s="208"/>
      <c r="I829" s="208"/>
      <c r="J829" s="208"/>
      <c r="K829" s="208"/>
      <c r="L829" s="208"/>
      <c r="M829" s="208"/>
      <c r="N829" s="208"/>
      <c r="O829" s="208"/>
      <c r="P829" s="208"/>
      <c r="Q829" s="208"/>
      <c r="R829" s="208"/>
      <c r="S829" s="208"/>
      <c r="T829" s="208"/>
      <c r="U829" s="208"/>
      <c r="V829" s="208"/>
      <c r="W829" s="208"/>
      <c r="X829" s="208"/>
      <c r="Y829" s="208"/>
      <c r="Z829" s="208"/>
      <c r="AA829" s="208"/>
      <c r="AB829" s="208"/>
      <c r="AC829" s="208"/>
      <c r="AD829" s="208"/>
      <c r="AE829" s="208"/>
      <c r="AF829" s="208"/>
      <c r="AG829" s="208"/>
      <c r="AH829" s="208"/>
      <c r="AI829" s="208"/>
      <c r="AJ829" s="208"/>
      <c r="AK829" s="208"/>
      <c r="AL829" s="208"/>
      <c r="AM829" s="208"/>
      <c r="AN829" s="208"/>
      <c r="AO829" s="208"/>
      <c r="AP829" s="208"/>
      <c r="AQ829" s="208"/>
      <c r="AR829" s="208"/>
      <c r="AS829" s="208"/>
      <c r="AT829" s="208"/>
      <c r="AU829" s="208"/>
    </row>
    <row r="830">
      <c r="A830" s="208"/>
      <c r="B830" s="208"/>
      <c r="C830" s="208"/>
      <c r="D830" s="225"/>
      <c r="E830" s="208"/>
      <c r="F830" s="208"/>
      <c r="G830" s="208"/>
      <c r="H830" s="208"/>
      <c r="I830" s="208"/>
      <c r="J830" s="208"/>
      <c r="K830" s="208"/>
      <c r="L830" s="208"/>
      <c r="M830" s="208"/>
      <c r="N830" s="208"/>
      <c r="O830" s="208"/>
      <c r="P830" s="208"/>
      <c r="Q830" s="208"/>
      <c r="R830" s="208"/>
      <c r="S830" s="208"/>
      <c r="T830" s="208"/>
      <c r="U830" s="208"/>
      <c r="V830" s="208"/>
      <c r="W830" s="208"/>
      <c r="X830" s="208"/>
      <c r="Y830" s="208"/>
      <c r="Z830" s="208"/>
      <c r="AA830" s="208"/>
      <c r="AB830" s="208"/>
      <c r="AC830" s="208"/>
      <c r="AD830" s="208"/>
      <c r="AE830" s="208"/>
      <c r="AF830" s="208"/>
      <c r="AG830" s="208"/>
      <c r="AH830" s="208"/>
      <c r="AI830" s="208"/>
      <c r="AJ830" s="208"/>
      <c r="AK830" s="208"/>
      <c r="AL830" s="208"/>
      <c r="AM830" s="208"/>
      <c r="AN830" s="208"/>
      <c r="AO830" s="208"/>
      <c r="AP830" s="208"/>
      <c r="AQ830" s="208"/>
      <c r="AR830" s="208"/>
      <c r="AS830" s="208"/>
      <c r="AT830" s="208"/>
      <c r="AU830" s="208"/>
    </row>
    <row r="831">
      <c r="A831" s="208"/>
      <c r="B831" s="208"/>
      <c r="C831" s="208"/>
      <c r="D831" s="225"/>
      <c r="E831" s="208"/>
      <c r="F831" s="208"/>
      <c r="G831" s="208"/>
      <c r="H831" s="208"/>
      <c r="I831" s="208"/>
      <c r="J831" s="208"/>
      <c r="K831" s="208"/>
      <c r="L831" s="208"/>
      <c r="M831" s="208"/>
      <c r="N831" s="208"/>
      <c r="O831" s="208"/>
      <c r="P831" s="208"/>
      <c r="Q831" s="208"/>
      <c r="R831" s="208"/>
      <c r="S831" s="208"/>
      <c r="T831" s="208"/>
      <c r="U831" s="208"/>
      <c r="V831" s="208"/>
      <c r="W831" s="208"/>
      <c r="X831" s="208"/>
      <c r="Y831" s="208"/>
      <c r="Z831" s="208"/>
      <c r="AA831" s="208"/>
      <c r="AB831" s="208"/>
      <c r="AC831" s="208"/>
      <c r="AD831" s="208"/>
      <c r="AE831" s="208"/>
      <c r="AF831" s="208"/>
      <c r="AG831" s="208"/>
      <c r="AH831" s="208"/>
      <c r="AI831" s="208"/>
      <c r="AJ831" s="208"/>
      <c r="AK831" s="208"/>
      <c r="AL831" s="208"/>
      <c r="AM831" s="208"/>
      <c r="AN831" s="208"/>
      <c r="AO831" s="208"/>
      <c r="AP831" s="208"/>
      <c r="AQ831" s="208"/>
      <c r="AR831" s="208"/>
      <c r="AS831" s="208"/>
      <c r="AT831" s="208"/>
      <c r="AU831" s="208"/>
    </row>
    <row r="832">
      <c r="A832" s="208"/>
      <c r="B832" s="208"/>
      <c r="C832" s="208"/>
      <c r="D832" s="225"/>
      <c r="E832" s="208"/>
      <c r="F832" s="208"/>
      <c r="G832" s="208"/>
      <c r="H832" s="208"/>
      <c r="I832" s="208"/>
      <c r="J832" s="208"/>
      <c r="K832" s="208"/>
      <c r="L832" s="208"/>
      <c r="M832" s="208"/>
      <c r="N832" s="208"/>
      <c r="O832" s="208"/>
      <c r="P832" s="208"/>
      <c r="Q832" s="208"/>
      <c r="R832" s="208"/>
      <c r="S832" s="208"/>
      <c r="T832" s="208"/>
      <c r="U832" s="208"/>
      <c r="V832" s="208"/>
      <c r="W832" s="208"/>
      <c r="X832" s="208"/>
      <c r="Y832" s="208"/>
      <c r="Z832" s="208"/>
      <c r="AA832" s="208"/>
      <c r="AB832" s="208"/>
      <c r="AC832" s="208"/>
      <c r="AD832" s="208"/>
      <c r="AE832" s="208"/>
      <c r="AF832" s="208"/>
      <c r="AG832" s="208"/>
      <c r="AH832" s="208"/>
      <c r="AI832" s="208"/>
      <c r="AJ832" s="208"/>
      <c r="AK832" s="208"/>
      <c r="AL832" s="208"/>
      <c r="AM832" s="208"/>
      <c r="AN832" s="208"/>
      <c r="AO832" s="208"/>
      <c r="AP832" s="208"/>
      <c r="AQ832" s="208"/>
      <c r="AR832" s="208"/>
      <c r="AS832" s="208"/>
      <c r="AT832" s="208"/>
      <c r="AU832" s="208"/>
    </row>
    <row r="833">
      <c r="A833" s="208"/>
      <c r="B833" s="208"/>
      <c r="C833" s="208"/>
      <c r="D833" s="225"/>
      <c r="E833" s="208"/>
      <c r="F833" s="208"/>
      <c r="G833" s="208"/>
      <c r="H833" s="208"/>
      <c r="I833" s="208"/>
      <c r="J833" s="208"/>
      <c r="K833" s="208"/>
      <c r="L833" s="208"/>
      <c r="M833" s="208"/>
      <c r="N833" s="208"/>
      <c r="O833" s="208"/>
      <c r="P833" s="208"/>
      <c r="Q833" s="208"/>
      <c r="R833" s="208"/>
      <c r="S833" s="208"/>
      <c r="T833" s="208"/>
      <c r="U833" s="208"/>
      <c r="V833" s="208"/>
      <c r="W833" s="208"/>
      <c r="X833" s="208"/>
      <c r="Y833" s="208"/>
      <c r="Z833" s="208"/>
      <c r="AA833" s="208"/>
      <c r="AB833" s="208"/>
      <c r="AC833" s="208"/>
      <c r="AD833" s="208"/>
      <c r="AE833" s="208"/>
      <c r="AF833" s="208"/>
      <c r="AG833" s="208"/>
      <c r="AH833" s="208"/>
      <c r="AI833" s="208"/>
      <c r="AJ833" s="208"/>
      <c r="AK833" s="208"/>
      <c r="AL833" s="208"/>
      <c r="AM833" s="208"/>
      <c r="AN833" s="208"/>
      <c r="AO833" s="208"/>
      <c r="AP833" s="208"/>
      <c r="AQ833" s="208"/>
      <c r="AR833" s="208"/>
      <c r="AS833" s="208"/>
      <c r="AT833" s="208"/>
      <c r="AU833" s="208"/>
    </row>
    <row r="834">
      <c r="A834" s="208"/>
      <c r="B834" s="208"/>
      <c r="C834" s="208"/>
      <c r="D834" s="225"/>
      <c r="E834" s="208"/>
      <c r="F834" s="208"/>
      <c r="G834" s="208"/>
      <c r="H834" s="208"/>
      <c r="I834" s="208"/>
      <c r="J834" s="208"/>
      <c r="K834" s="208"/>
      <c r="L834" s="208"/>
      <c r="M834" s="208"/>
      <c r="N834" s="208"/>
      <c r="O834" s="208"/>
      <c r="P834" s="208"/>
      <c r="Q834" s="208"/>
      <c r="R834" s="208"/>
      <c r="S834" s="208"/>
      <c r="T834" s="208"/>
      <c r="U834" s="208"/>
      <c r="V834" s="208"/>
      <c r="W834" s="208"/>
      <c r="X834" s="208"/>
      <c r="Y834" s="208"/>
      <c r="Z834" s="208"/>
      <c r="AA834" s="208"/>
      <c r="AB834" s="208"/>
      <c r="AC834" s="208"/>
      <c r="AD834" s="208"/>
      <c r="AE834" s="208"/>
      <c r="AF834" s="208"/>
      <c r="AG834" s="208"/>
      <c r="AH834" s="208"/>
      <c r="AI834" s="208"/>
      <c r="AJ834" s="208"/>
      <c r="AK834" s="208"/>
      <c r="AL834" s="208"/>
      <c r="AM834" s="208"/>
      <c r="AN834" s="208"/>
      <c r="AO834" s="208"/>
      <c r="AP834" s="208"/>
      <c r="AQ834" s="208"/>
      <c r="AR834" s="208"/>
      <c r="AS834" s="208"/>
      <c r="AT834" s="208"/>
      <c r="AU834" s="208"/>
    </row>
    <row r="835">
      <c r="A835" s="208"/>
      <c r="B835" s="208"/>
      <c r="C835" s="208"/>
      <c r="D835" s="225"/>
      <c r="E835" s="208"/>
      <c r="F835" s="208"/>
      <c r="G835" s="208"/>
      <c r="H835" s="208"/>
      <c r="I835" s="208"/>
      <c r="J835" s="208"/>
      <c r="K835" s="208"/>
      <c r="L835" s="208"/>
      <c r="M835" s="208"/>
      <c r="N835" s="208"/>
      <c r="O835" s="208"/>
      <c r="P835" s="208"/>
      <c r="Q835" s="208"/>
      <c r="R835" s="208"/>
      <c r="S835" s="208"/>
      <c r="T835" s="208"/>
      <c r="U835" s="208"/>
      <c r="V835" s="208"/>
      <c r="W835" s="208"/>
      <c r="X835" s="208"/>
      <c r="Y835" s="208"/>
      <c r="Z835" s="208"/>
      <c r="AA835" s="208"/>
      <c r="AB835" s="208"/>
      <c r="AC835" s="208"/>
      <c r="AD835" s="208"/>
      <c r="AE835" s="208"/>
      <c r="AF835" s="208"/>
      <c r="AG835" s="208"/>
      <c r="AH835" s="208"/>
      <c r="AI835" s="208"/>
      <c r="AJ835" s="208"/>
      <c r="AK835" s="208"/>
      <c r="AL835" s="208"/>
      <c r="AM835" s="208"/>
      <c r="AN835" s="208"/>
      <c r="AO835" s="208"/>
      <c r="AP835" s="208"/>
      <c r="AQ835" s="208"/>
      <c r="AR835" s="208"/>
      <c r="AS835" s="208"/>
      <c r="AT835" s="208"/>
      <c r="AU835" s="208"/>
    </row>
    <row r="836">
      <c r="A836" s="208"/>
      <c r="B836" s="208"/>
      <c r="C836" s="208"/>
      <c r="D836" s="225"/>
      <c r="E836" s="208"/>
      <c r="F836" s="208"/>
      <c r="G836" s="208"/>
      <c r="H836" s="208"/>
      <c r="I836" s="208"/>
      <c r="J836" s="208"/>
      <c r="K836" s="208"/>
      <c r="L836" s="208"/>
      <c r="M836" s="208"/>
      <c r="N836" s="208"/>
      <c r="O836" s="208"/>
      <c r="P836" s="208"/>
      <c r="Q836" s="208"/>
      <c r="R836" s="208"/>
      <c r="S836" s="208"/>
      <c r="T836" s="208"/>
      <c r="U836" s="208"/>
      <c r="V836" s="208"/>
      <c r="W836" s="208"/>
      <c r="X836" s="208"/>
      <c r="Y836" s="208"/>
      <c r="Z836" s="208"/>
      <c r="AA836" s="208"/>
      <c r="AB836" s="208"/>
      <c r="AC836" s="208"/>
      <c r="AD836" s="208"/>
      <c r="AE836" s="208"/>
      <c r="AF836" s="208"/>
      <c r="AG836" s="208"/>
      <c r="AH836" s="208"/>
      <c r="AI836" s="208"/>
      <c r="AJ836" s="208"/>
      <c r="AK836" s="208"/>
      <c r="AL836" s="208"/>
      <c r="AM836" s="208"/>
      <c r="AN836" s="208"/>
      <c r="AO836" s="208"/>
      <c r="AP836" s="208"/>
      <c r="AQ836" s="208"/>
      <c r="AR836" s="208"/>
      <c r="AS836" s="208"/>
      <c r="AT836" s="208"/>
      <c r="AU836" s="208"/>
    </row>
    <row r="837">
      <c r="A837" s="208"/>
      <c r="B837" s="208"/>
      <c r="C837" s="208"/>
      <c r="D837" s="225"/>
      <c r="E837" s="208"/>
      <c r="F837" s="208"/>
      <c r="G837" s="208"/>
      <c r="H837" s="208"/>
      <c r="I837" s="208"/>
      <c r="J837" s="208"/>
      <c r="K837" s="208"/>
      <c r="L837" s="208"/>
      <c r="M837" s="208"/>
      <c r="N837" s="208"/>
      <c r="O837" s="208"/>
      <c r="P837" s="208"/>
      <c r="Q837" s="208"/>
      <c r="R837" s="208"/>
      <c r="S837" s="208"/>
      <c r="T837" s="208"/>
      <c r="U837" s="208"/>
      <c r="V837" s="208"/>
      <c r="W837" s="208"/>
      <c r="X837" s="208"/>
      <c r="Y837" s="208"/>
      <c r="Z837" s="208"/>
      <c r="AA837" s="208"/>
      <c r="AB837" s="208"/>
      <c r="AC837" s="208"/>
      <c r="AD837" s="208"/>
      <c r="AE837" s="208"/>
      <c r="AF837" s="208"/>
      <c r="AG837" s="208"/>
      <c r="AH837" s="208"/>
      <c r="AI837" s="208"/>
      <c r="AJ837" s="208"/>
      <c r="AK837" s="208"/>
      <c r="AL837" s="208"/>
      <c r="AM837" s="208"/>
      <c r="AN837" s="208"/>
      <c r="AO837" s="208"/>
      <c r="AP837" s="208"/>
      <c r="AQ837" s="208"/>
      <c r="AR837" s="208"/>
      <c r="AS837" s="208"/>
      <c r="AT837" s="208"/>
      <c r="AU837" s="208"/>
    </row>
    <row r="838">
      <c r="A838" s="208"/>
      <c r="B838" s="208"/>
      <c r="C838" s="208"/>
      <c r="D838" s="225"/>
      <c r="E838" s="208"/>
      <c r="F838" s="208"/>
      <c r="G838" s="208"/>
      <c r="H838" s="208"/>
      <c r="I838" s="208"/>
      <c r="J838" s="208"/>
      <c r="K838" s="208"/>
      <c r="L838" s="208"/>
      <c r="M838" s="208"/>
      <c r="N838" s="208"/>
      <c r="O838" s="208"/>
      <c r="P838" s="208"/>
      <c r="Q838" s="208"/>
      <c r="R838" s="208"/>
      <c r="S838" s="208"/>
      <c r="T838" s="208"/>
      <c r="U838" s="208"/>
      <c r="V838" s="208"/>
      <c r="W838" s="208"/>
      <c r="X838" s="208"/>
      <c r="Y838" s="208"/>
      <c r="Z838" s="208"/>
      <c r="AA838" s="208"/>
      <c r="AB838" s="208"/>
      <c r="AC838" s="208"/>
      <c r="AD838" s="208"/>
      <c r="AE838" s="208"/>
      <c r="AF838" s="208"/>
      <c r="AG838" s="208"/>
      <c r="AH838" s="208"/>
      <c r="AI838" s="208"/>
      <c r="AJ838" s="208"/>
      <c r="AK838" s="208"/>
      <c r="AL838" s="208"/>
      <c r="AM838" s="208"/>
      <c r="AN838" s="208"/>
      <c r="AO838" s="208"/>
      <c r="AP838" s="208"/>
      <c r="AQ838" s="208"/>
      <c r="AR838" s="208"/>
      <c r="AS838" s="208"/>
      <c r="AT838" s="208"/>
      <c r="AU838" s="208"/>
    </row>
    <row r="839">
      <c r="A839" s="208"/>
      <c r="B839" s="208"/>
      <c r="C839" s="208"/>
      <c r="D839" s="225"/>
      <c r="E839" s="208"/>
      <c r="F839" s="208"/>
      <c r="G839" s="208"/>
      <c r="H839" s="208"/>
      <c r="I839" s="208"/>
      <c r="J839" s="208"/>
      <c r="K839" s="208"/>
      <c r="L839" s="208"/>
      <c r="M839" s="208"/>
      <c r="N839" s="208"/>
      <c r="O839" s="208"/>
      <c r="P839" s="208"/>
      <c r="Q839" s="208"/>
      <c r="R839" s="208"/>
      <c r="S839" s="208"/>
      <c r="T839" s="208"/>
      <c r="U839" s="208"/>
      <c r="V839" s="208"/>
      <c r="W839" s="208"/>
      <c r="X839" s="208"/>
      <c r="Y839" s="208"/>
      <c r="Z839" s="208"/>
      <c r="AA839" s="208"/>
      <c r="AB839" s="208"/>
      <c r="AC839" s="208"/>
      <c r="AD839" s="208"/>
      <c r="AE839" s="208"/>
      <c r="AF839" s="208"/>
      <c r="AG839" s="208"/>
      <c r="AH839" s="208"/>
      <c r="AI839" s="208"/>
      <c r="AJ839" s="208"/>
      <c r="AK839" s="208"/>
      <c r="AL839" s="208"/>
      <c r="AM839" s="208"/>
      <c r="AN839" s="208"/>
      <c r="AO839" s="208"/>
      <c r="AP839" s="208"/>
      <c r="AQ839" s="208"/>
      <c r="AR839" s="208"/>
      <c r="AS839" s="208"/>
      <c r="AT839" s="208"/>
      <c r="AU839" s="208"/>
    </row>
    <row r="840">
      <c r="A840" s="208"/>
      <c r="B840" s="208"/>
      <c r="C840" s="208"/>
      <c r="D840" s="225"/>
      <c r="E840" s="208"/>
      <c r="F840" s="208"/>
      <c r="G840" s="208"/>
      <c r="H840" s="208"/>
      <c r="I840" s="208"/>
      <c r="J840" s="208"/>
      <c r="K840" s="208"/>
      <c r="L840" s="208"/>
      <c r="M840" s="208"/>
      <c r="N840" s="208"/>
      <c r="O840" s="208"/>
      <c r="P840" s="208"/>
      <c r="Q840" s="208"/>
      <c r="R840" s="208"/>
      <c r="S840" s="208"/>
      <c r="T840" s="208"/>
      <c r="U840" s="208"/>
      <c r="V840" s="208"/>
      <c r="W840" s="208"/>
      <c r="X840" s="208"/>
      <c r="Y840" s="208"/>
      <c r="Z840" s="208"/>
      <c r="AA840" s="208"/>
      <c r="AB840" s="208"/>
      <c r="AC840" s="208"/>
      <c r="AD840" s="208"/>
      <c r="AE840" s="208"/>
      <c r="AF840" s="208"/>
      <c r="AG840" s="208"/>
      <c r="AH840" s="208"/>
      <c r="AI840" s="208"/>
      <c r="AJ840" s="208"/>
      <c r="AK840" s="208"/>
      <c r="AL840" s="208"/>
      <c r="AM840" s="208"/>
      <c r="AN840" s="208"/>
      <c r="AO840" s="208"/>
      <c r="AP840" s="208"/>
      <c r="AQ840" s="208"/>
      <c r="AR840" s="208"/>
      <c r="AS840" s="208"/>
      <c r="AT840" s="208"/>
      <c r="AU840" s="208"/>
    </row>
    <row r="841">
      <c r="A841" s="208"/>
      <c r="B841" s="208"/>
      <c r="C841" s="208"/>
      <c r="D841" s="225"/>
      <c r="E841" s="208"/>
      <c r="F841" s="208"/>
      <c r="G841" s="208"/>
      <c r="H841" s="208"/>
      <c r="I841" s="208"/>
      <c r="J841" s="208"/>
      <c r="K841" s="208"/>
      <c r="L841" s="208"/>
      <c r="M841" s="208"/>
      <c r="N841" s="208"/>
      <c r="O841" s="208"/>
      <c r="P841" s="208"/>
      <c r="Q841" s="208"/>
      <c r="R841" s="208"/>
      <c r="S841" s="208"/>
      <c r="T841" s="208"/>
      <c r="U841" s="208"/>
      <c r="V841" s="208"/>
      <c r="W841" s="208"/>
      <c r="X841" s="208"/>
      <c r="Y841" s="208"/>
      <c r="Z841" s="208"/>
      <c r="AA841" s="208"/>
      <c r="AB841" s="208"/>
      <c r="AC841" s="208"/>
      <c r="AD841" s="208"/>
      <c r="AE841" s="208"/>
      <c r="AF841" s="208"/>
      <c r="AG841" s="208"/>
      <c r="AH841" s="208"/>
      <c r="AI841" s="208"/>
      <c r="AJ841" s="208"/>
      <c r="AK841" s="208"/>
      <c r="AL841" s="208"/>
      <c r="AM841" s="208"/>
      <c r="AN841" s="208"/>
      <c r="AO841" s="208"/>
      <c r="AP841" s="208"/>
      <c r="AQ841" s="208"/>
      <c r="AR841" s="208"/>
      <c r="AS841" s="208"/>
      <c r="AT841" s="208"/>
      <c r="AU841" s="208"/>
    </row>
    <row r="842">
      <c r="A842" s="208"/>
      <c r="B842" s="208"/>
      <c r="C842" s="208"/>
      <c r="D842" s="225"/>
      <c r="E842" s="208"/>
      <c r="F842" s="208"/>
      <c r="G842" s="208"/>
      <c r="H842" s="208"/>
      <c r="I842" s="208"/>
      <c r="J842" s="208"/>
      <c r="K842" s="208"/>
      <c r="L842" s="208"/>
      <c r="M842" s="208"/>
      <c r="N842" s="208"/>
      <c r="O842" s="208"/>
      <c r="P842" s="208"/>
      <c r="Q842" s="208"/>
      <c r="R842" s="208"/>
      <c r="S842" s="208"/>
      <c r="T842" s="208"/>
      <c r="U842" s="208"/>
      <c r="V842" s="208"/>
      <c r="W842" s="208"/>
      <c r="X842" s="208"/>
      <c r="Y842" s="208"/>
      <c r="Z842" s="208"/>
      <c r="AA842" s="208"/>
      <c r="AB842" s="208"/>
      <c r="AC842" s="208"/>
      <c r="AD842" s="208"/>
      <c r="AE842" s="208"/>
      <c r="AF842" s="208"/>
      <c r="AG842" s="208"/>
      <c r="AH842" s="208"/>
      <c r="AI842" s="208"/>
      <c r="AJ842" s="208"/>
      <c r="AK842" s="208"/>
      <c r="AL842" s="208"/>
      <c r="AM842" s="208"/>
      <c r="AN842" s="208"/>
      <c r="AO842" s="208"/>
      <c r="AP842" s="208"/>
      <c r="AQ842" s="208"/>
      <c r="AR842" s="208"/>
      <c r="AS842" s="208"/>
      <c r="AT842" s="208"/>
      <c r="AU842" s="208"/>
    </row>
    <row r="843">
      <c r="A843" s="208"/>
      <c r="B843" s="208"/>
      <c r="C843" s="208"/>
      <c r="D843" s="225"/>
      <c r="E843" s="208"/>
      <c r="F843" s="208"/>
      <c r="G843" s="208"/>
      <c r="H843" s="208"/>
      <c r="I843" s="208"/>
      <c r="J843" s="208"/>
      <c r="K843" s="208"/>
      <c r="L843" s="208"/>
      <c r="M843" s="208"/>
      <c r="N843" s="208"/>
      <c r="O843" s="208"/>
      <c r="P843" s="208"/>
      <c r="Q843" s="208"/>
      <c r="R843" s="208"/>
      <c r="S843" s="208"/>
      <c r="T843" s="208"/>
      <c r="U843" s="208"/>
      <c r="V843" s="208"/>
      <c r="W843" s="208"/>
      <c r="X843" s="208"/>
      <c r="Y843" s="208"/>
      <c r="Z843" s="208"/>
      <c r="AA843" s="208"/>
      <c r="AB843" s="208"/>
      <c r="AC843" s="208"/>
      <c r="AD843" s="208"/>
      <c r="AE843" s="208"/>
      <c r="AF843" s="208"/>
      <c r="AG843" s="208"/>
      <c r="AH843" s="208"/>
      <c r="AI843" s="208"/>
      <c r="AJ843" s="208"/>
      <c r="AK843" s="208"/>
      <c r="AL843" s="208"/>
      <c r="AM843" s="208"/>
      <c r="AN843" s="208"/>
      <c r="AO843" s="208"/>
      <c r="AP843" s="208"/>
      <c r="AQ843" s="208"/>
      <c r="AR843" s="208"/>
      <c r="AS843" s="208"/>
      <c r="AT843" s="208"/>
      <c r="AU843" s="208"/>
    </row>
    <row r="844">
      <c r="A844" s="208"/>
      <c r="B844" s="208"/>
      <c r="C844" s="208"/>
      <c r="D844" s="225"/>
      <c r="E844" s="208"/>
      <c r="F844" s="208"/>
      <c r="G844" s="208"/>
      <c r="H844" s="208"/>
      <c r="I844" s="208"/>
      <c r="J844" s="208"/>
      <c r="K844" s="208"/>
      <c r="L844" s="208"/>
      <c r="M844" s="208"/>
      <c r="N844" s="208"/>
      <c r="O844" s="208"/>
      <c r="P844" s="208"/>
      <c r="Q844" s="208"/>
      <c r="R844" s="208"/>
      <c r="S844" s="208"/>
      <c r="T844" s="208"/>
      <c r="U844" s="208"/>
      <c r="V844" s="208"/>
      <c r="W844" s="208"/>
      <c r="X844" s="208"/>
      <c r="Y844" s="208"/>
      <c r="Z844" s="208"/>
      <c r="AA844" s="208"/>
      <c r="AB844" s="208"/>
      <c r="AC844" s="208"/>
      <c r="AD844" s="208"/>
      <c r="AE844" s="208"/>
      <c r="AF844" s="208"/>
      <c r="AG844" s="208"/>
      <c r="AH844" s="208"/>
      <c r="AI844" s="208"/>
      <c r="AJ844" s="208"/>
      <c r="AK844" s="208"/>
      <c r="AL844" s="208"/>
      <c r="AM844" s="208"/>
      <c r="AN844" s="208"/>
      <c r="AO844" s="208"/>
      <c r="AP844" s="208"/>
      <c r="AQ844" s="208"/>
      <c r="AR844" s="208"/>
      <c r="AS844" s="208"/>
      <c r="AT844" s="208"/>
      <c r="AU844" s="208"/>
    </row>
    <row r="845">
      <c r="A845" s="208"/>
      <c r="B845" s="208"/>
      <c r="C845" s="208"/>
      <c r="D845" s="225"/>
      <c r="E845" s="208"/>
      <c r="F845" s="208"/>
      <c r="G845" s="208"/>
      <c r="H845" s="208"/>
      <c r="I845" s="208"/>
      <c r="J845" s="208"/>
      <c r="K845" s="208"/>
      <c r="L845" s="208"/>
      <c r="M845" s="208"/>
      <c r="N845" s="208"/>
      <c r="O845" s="208"/>
      <c r="P845" s="208"/>
      <c r="Q845" s="208"/>
      <c r="R845" s="208"/>
      <c r="S845" s="208"/>
      <c r="T845" s="208"/>
      <c r="U845" s="208"/>
      <c r="V845" s="208"/>
      <c r="W845" s="208"/>
      <c r="X845" s="208"/>
      <c r="Y845" s="208"/>
      <c r="Z845" s="208"/>
      <c r="AA845" s="208"/>
      <c r="AB845" s="208"/>
      <c r="AC845" s="208"/>
      <c r="AD845" s="208"/>
      <c r="AE845" s="208"/>
      <c r="AF845" s="208"/>
      <c r="AG845" s="208"/>
      <c r="AH845" s="208"/>
      <c r="AI845" s="208"/>
      <c r="AJ845" s="208"/>
      <c r="AK845" s="208"/>
      <c r="AL845" s="208"/>
      <c r="AM845" s="208"/>
      <c r="AN845" s="208"/>
      <c r="AO845" s="208"/>
      <c r="AP845" s="208"/>
      <c r="AQ845" s="208"/>
      <c r="AR845" s="208"/>
      <c r="AS845" s="208"/>
      <c r="AT845" s="208"/>
      <c r="AU845" s="208"/>
    </row>
    <row r="846">
      <c r="A846" s="208"/>
      <c r="B846" s="208"/>
      <c r="C846" s="208"/>
      <c r="D846" s="225"/>
      <c r="E846" s="208"/>
      <c r="F846" s="208"/>
      <c r="G846" s="208"/>
      <c r="H846" s="208"/>
      <c r="I846" s="208"/>
      <c r="J846" s="208"/>
      <c r="K846" s="208"/>
      <c r="L846" s="208"/>
      <c r="M846" s="208"/>
      <c r="N846" s="208"/>
      <c r="O846" s="208"/>
      <c r="P846" s="208"/>
      <c r="Q846" s="208"/>
      <c r="R846" s="208"/>
      <c r="S846" s="208"/>
      <c r="T846" s="208"/>
      <c r="U846" s="208"/>
      <c r="V846" s="208"/>
      <c r="W846" s="208"/>
      <c r="X846" s="208"/>
      <c r="Y846" s="208"/>
      <c r="Z846" s="208"/>
      <c r="AA846" s="208"/>
      <c r="AB846" s="208"/>
      <c r="AC846" s="208"/>
      <c r="AD846" s="208"/>
      <c r="AE846" s="208"/>
      <c r="AF846" s="208"/>
      <c r="AG846" s="208"/>
      <c r="AH846" s="208"/>
      <c r="AI846" s="208"/>
      <c r="AJ846" s="208"/>
      <c r="AK846" s="208"/>
      <c r="AL846" s="208"/>
      <c r="AM846" s="208"/>
      <c r="AN846" s="208"/>
      <c r="AO846" s="208"/>
      <c r="AP846" s="208"/>
      <c r="AQ846" s="208"/>
      <c r="AR846" s="208"/>
      <c r="AS846" s="208"/>
      <c r="AT846" s="208"/>
      <c r="AU846" s="208"/>
    </row>
    <row r="847">
      <c r="A847" s="208"/>
      <c r="B847" s="208"/>
      <c r="C847" s="208"/>
      <c r="D847" s="225"/>
      <c r="E847" s="208"/>
      <c r="F847" s="208"/>
      <c r="G847" s="208"/>
      <c r="H847" s="208"/>
      <c r="I847" s="208"/>
      <c r="J847" s="208"/>
      <c r="K847" s="208"/>
      <c r="L847" s="208"/>
      <c r="M847" s="208"/>
      <c r="N847" s="208"/>
      <c r="O847" s="208"/>
      <c r="P847" s="208"/>
      <c r="Q847" s="208"/>
      <c r="R847" s="208"/>
      <c r="S847" s="208"/>
      <c r="T847" s="208"/>
      <c r="U847" s="208"/>
      <c r="V847" s="208"/>
      <c r="W847" s="208"/>
      <c r="X847" s="208"/>
      <c r="Y847" s="208"/>
      <c r="Z847" s="208"/>
      <c r="AA847" s="208"/>
      <c r="AB847" s="208"/>
      <c r="AC847" s="208"/>
      <c r="AD847" s="208"/>
      <c r="AE847" s="208"/>
      <c r="AF847" s="208"/>
      <c r="AG847" s="208"/>
      <c r="AH847" s="208"/>
      <c r="AI847" s="208"/>
      <c r="AJ847" s="208"/>
      <c r="AK847" s="208"/>
      <c r="AL847" s="208"/>
      <c r="AM847" s="208"/>
      <c r="AN847" s="208"/>
      <c r="AO847" s="208"/>
      <c r="AP847" s="208"/>
      <c r="AQ847" s="208"/>
      <c r="AR847" s="208"/>
      <c r="AS847" s="208"/>
      <c r="AT847" s="208"/>
      <c r="AU847" s="208"/>
    </row>
    <row r="848">
      <c r="A848" s="208"/>
      <c r="B848" s="208"/>
      <c r="C848" s="208"/>
      <c r="D848" s="225"/>
      <c r="E848" s="208"/>
      <c r="F848" s="208"/>
      <c r="G848" s="208"/>
      <c r="H848" s="208"/>
      <c r="I848" s="208"/>
      <c r="J848" s="208"/>
      <c r="K848" s="208"/>
      <c r="L848" s="208"/>
      <c r="M848" s="208"/>
      <c r="N848" s="208"/>
      <c r="O848" s="208"/>
      <c r="P848" s="208"/>
      <c r="Q848" s="208"/>
      <c r="R848" s="208"/>
      <c r="S848" s="208"/>
      <c r="T848" s="208"/>
      <c r="U848" s="208"/>
      <c r="V848" s="208"/>
      <c r="W848" s="208"/>
      <c r="X848" s="208"/>
      <c r="Y848" s="208"/>
      <c r="Z848" s="208"/>
      <c r="AA848" s="208"/>
      <c r="AB848" s="208"/>
      <c r="AC848" s="208"/>
      <c r="AD848" s="208"/>
      <c r="AE848" s="208"/>
      <c r="AF848" s="208"/>
      <c r="AG848" s="208"/>
      <c r="AH848" s="208"/>
      <c r="AI848" s="208"/>
      <c r="AJ848" s="208"/>
      <c r="AK848" s="208"/>
      <c r="AL848" s="208"/>
      <c r="AM848" s="208"/>
      <c r="AN848" s="208"/>
      <c r="AO848" s="208"/>
      <c r="AP848" s="208"/>
      <c r="AQ848" s="208"/>
      <c r="AR848" s="208"/>
      <c r="AS848" s="208"/>
      <c r="AT848" s="208"/>
      <c r="AU848" s="208"/>
    </row>
    <row r="849">
      <c r="A849" s="208"/>
      <c r="B849" s="208"/>
      <c r="C849" s="208"/>
      <c r="D849" s="225"/>
      <c r="E849" s="208"/>
      <c r="F849" s="208"/>
      <c r="G849" s="208"/>
      <c r="H849" s="208"/>
      <c r="I849" s="208"/>
      <c r="J849" s="208"/>
      <c r="K849" s="208"/>
      <c r="L849" s="208"/>
      <c r="M849" s="208"/>
      <c r="N849" s="208"/>
      <c r="O849" s="208"/>
      <c r="P849" s="208"/>
      <c r="Q849" s="208"/>
      <c r="R849" s="208"/>
      <c r="S849" s="208"/>
      <c r="T849" s="208"/>
      <c r="U849" s="208"/>
      <c r="V849" s="208"/>
      <c r="W849" s="208"/>
      <c r="X849" s="208"/>
      <c r="Y849" s="208"/>
      <c r="Z849" s="208"/>
      <c r="AA849" s="208"/>
      <c r="AB849" s="208"/>
      <c r="AC849" s="208"/>
      <c r="AD849" s="208"/>
      <c r="AE849" s="208"/>
      <c r="AF849" s="208"/>
      <c r="AG849" s="208"/>
      <c r="AH849" s="208"/>
      <c r="AI849" s="208"/>
      <c r="AJ849" s="208"/>
      <c r="AK849" s="208"/>
      <c r="AL849" s="208"/>
      <c r="AM849" s="208"/>
      <c r="AN849" s="208"/>
      <c r="AO849" s="208"/>
      <c r="AP849" s="208"/>
      <c r="AQ849" s="208"/>
      <c r="AR849" s="208"/>
      <c r="AS849" s="208"/>
      <c r="AT849" s="208"/>
      <c r="AU849" s="208"/>
    </row>
    <row r="850">
      <c r="A850" s="208"/>
      <c r="B850" s="208"/>
      <c r="C850" s="208"/>
      <c r="D850" s="225"/>
      <c r="E850" s="208"/>
      <c r="F850" s="208"/>
      <c r="G850" s="208"/>
      <c r="H850" s="208"/>
      <c r="I850" s="208"/>
      <c r="J850" s="208"/>
      <c r="K850" s="208"/>
      <c r="L850" s="208"/>
      <c r="M850" s="208"/>
      <c r="N850" s="208"/>
      <c r="O850" s="208"/>
      <c r="P850" s="208"/>
      <c r="Q850" s="208"/>
      <c r="R850" s="208"/>
      <c r="S850" s="208"/>
      <c r="T850" s="208"/>
      <c r="U850" s="208"/>
      <c r="V850" s="208"/>
      <c r="W850" s="208"/>
      <c r="X850" s="208"/>
      <c r="Y850" s="208"/>
      <c r="Z850" s="208"/>
      <c r="AA850" s="208"/>
      <c r="AB850" s="208"/>
      <c r="AC850" s="208"/>
      <c r="AD850" s="208"/>
      <c r="AE850" s="208"/>
      <c r="AF850" s="208"/>
      <c r="AG850" s="208"/>
      <c r="AH850" s="208"/>
      <c r="AI850" s="208"/>
      <c r="AJ850" s="208"/>
      <c r="AK850" s="208"/>
      <c r="AL850" s="208"/>
      <c r="AM850" s="208"/>
      <c r="AN850" s="208"/>
      <c r="AO850" s="208"/>
      <c r="AP850" s="208"/>
      <c r="AQ850" s="208"/>
      <c r="AR850" s="208"/>
      <c r="AS850" s="208"/>
      <c r="AT850" s="208"/>
      <c r="AU850" s="208"/>
    </row>
    <row r="851">
      <c r="A851" s="208"/>
      <c r="B851" s="208"/>
      <c r="C851" s="208"/>
      <c r="D851" s="225"/>
      <c r="E851" s="208"/>
      <c r="F851" s="208"/>
      <c r="G851" s="208"/>
      <c r="H851" s="208"/>
      <c r="I851" s="208"/>
      <c r="J851" s="208"/>
      <c r="K851" s="208"/>
      <c r="L851" s="208"/>
      <c r="M851" s="208"/>
      <c r="N851" s="208"/>
      <c r="O851" s="208"/>
      <c r="P851" s="208"/>
      <c r="Q851" s="208"/>
      <c r="R851" s="208"/>
      <c r="S851" s="208"/>
      <c r="T851" s="208"/>
      <c r="U851" s="208"/>
      <c r="V851" s="208"/>
      <c r="W851" s="208"/>
      <c r="X851" s="208"/>
      <c r="Y851" s="208"/>
      <c r="Z851" s="208"/>
      <c r="AA851" s="208"/>
      <c r="AB851" s="208"/>
      <c r="AC851" s="208"/>
      <c r="AD851" s="208"/>
      <c r="AE851" s="208"/>
      <c r="AF851" s="208"/>
      <c r="AG851" s="208"/>
      <c r="AH851" s="208"/>
      <c r="AI851" s="208"/>
      <c r="AJ851" s="208"/>
      <c r="AK851" s="208"/>
      <c r="AL851" s="208"/>
      <c r="AM851" s="208"/>
      <c r="AN851" s="208"/>
      <c r="AO851" s="208"/>
      <c r="AP851" s="208"/>
      <c r="AQ851" s="208"/>
      <c r="AR851" s="208"/>
      <c r="AS851" s="208"/>
      <c r="AT851" s="208"/>
      <c r="AU851" s="208"/>
    </row>
    <row r="852">
      <c r="A852" s="208"/>
      <c r="B852" s="208"/>
      <c r="C852" s="208"/>
      <c r="D852" s="225"/>
      <c r="E852" s="208"/>
      <c r="F852" s="208"/>
      <c r="G852" s="208"/>
      <c r="H852" s="208"/>
      <c r="I852" s="208"/>
      <c r="J852" s="208"/>
      <c r="K852" s="208"/>
      <c r="L852" s="208"/>
      <c r="M852" s="208"/>
      <c r="N852" s="208"/>
      <c r="O852" s="208"/>
      <c r="P852" s="208"/>
      <c r="Q852" s="208"/>
      <c r="R852" s="208"/>
      <c r="S852" s="208"/>
      <c r="T852" s="208"/>
      <c r="U852" s="208"/>
      <c r="V852" s="208"/>
      <c r="W852" s="208"/>
      <c r="X852" s="208"/>
      <c r="Y852" s="208"/>
      <c r="Z852" s="208"/>
      <c r="AA852" s="208"/>
      <c r="AB852" s="208"/>
      <c r="AC852" s="208"/>
      <c r="AD852" s="208"/>
      <c r="AE852" s="208"/>
      <c r="AF852" s="208"/>
      <c r="AG852" s="208"/>
      <c r="AH852" s="208"/>
      <c r="AI852" s="208"/>
      <c r="AJ852" s="208"/>
      <c r="AK852" s="208"/>
      <c r="AL852" s="208"/>
      <c r="AM852" s="208"/>
      <c r="AN852" s="208"/>
      <c r="AO852" s="208"/>
      <c r="AP852" s="208"/>
      <c r="AQ852" s="208"/>
      <c r="AR852" s="208"/>
      <c r="AS852" s="208"/>
      <c r="AT852" s="208"/>
      <c r="AU852" s="208"/>
    </row>
    <row r="853">
      <c r="A853" s="208"/>
      <c r="B853" s="208"/>
      <c r="C853" s="208"/>
      <c r="D853" s="225"/>
      <c r="E853" s="208"/>
      <c r="F853" s="208"/>
      <c r="G853" s="208"/>
      <c r="H853" s="208"/>
      <c r="I853" s="208"/>
      <c r="J853" s="208"/>
      <c r="K853" s="208"/>
      <c r="L853" s="208"/>
      <c r="M853" s="208"/>
      <c r="N853" s="208"/>
      <c r="O853" s="208"/>
      <c r="P853" s="208"/>
      <c r="Q853" s="208"/>
      <c r="R853" s="208"/>
      <c r="S853" s="208"/>
      <c r="T853" s="208"/>
      <c r="U853" s="208"/>
      <c r="V853" s="208"/>
      <c r="W853" s="208"/>
      <c r="X853" s="208"/>
      <c r="Y853" s="208"/>
      <c r="Z853" s="208"/>
      <c r="AA853" s="208"/>
      <c r="AB853" s="208"/>
      <c r="AC853" s="208"/>
      <c r="AD853" s="208"/>
      <c r="AE853" s="208"/>
      <c r="AF853" s="208"/>
      <c r="AG853" s="208"/>
      <c r="AH853" s="208"/>
      <c r="AI853" s="208"/>
      <c r="AJ853" s="208"/>
      <c r="AK853" s="208"/>
      <c r="AL853" s="208"/>
      <c r="AM853" s="208"/>
      <c r="AN853" s="208"/>
      <c r="AO853" s="208"/>
      <c r="AP853" s="208"/>
      <c r="AQ853" s="208"/>
      <c r="AR853" s="208"/>
      <c r="AS853" s="208"/>
      <c r="AT853" s="208"/>
      <c r="AU853" s="208"/>
    </row>
    <row r="854">
      <c r="A854" s="208"/>
      <c r="B854" s="208"/>
      <c r="C854" s="208"/>
      <c r="D854" s="225"/>
      <c r="E854" s="208"/>
      <c r="F854" s="208"/>
      <c r="G854" s="208"/>
      <c r="H854" s="208"/>
      <c r="I854" s="208"/>
      <c r="J854" s="208"/>
      <c r="K854" s="208"/>
      <c r="L854" s="208"/>
      <c r="M854" s="208"/>
      <c r="N854" s="208"/>
      <c r="O854" s="208"/>
      <c r="P854" s="208"/>
      <c r="Q854" s="208"/>
      <c r="R854" s="208"/>
      <c r="S854" s="208"/>
      <c r="T854" s="208"/>
      <c r="U854" s="208"/>
      <c r="V854" s="208"/>
      <c r="W854" s="208"/>
      <c r="X854" s="208"/>
      <c r="Y854" s="208"/>
      <c r="Z854" s="208"/>
      <c r="AA854" s="208"/>
      <c r="AB854" s="208"/>
      <c r="AC854" s="208"/>
      <c r="AD854" s="208"/>
      <c r="AE854" s="208"/>
      <c r="AF854" s="208"/>
      <c r="AG854" s="208"/>
      <c r="AH854" s="208"/>
      <c r="AI854" s="208"/>
      <c r="AJ854" s="208"/>
      <c r="AK854" s="208"/>
      <c r="AL854" s="208"/>
      <c r="AM854" s="208"/>
      <c r="AN854" s="208"/>
      <c r="AO854" s="208"/>
      <c r="AP854" s="208"/>
      <c r="AQ854" s="208"/>
      <c r="AR854" s="208"/>
      <c r="AS854" s="208"/>
      <c r="AT854" s="208"/>
      <c r="AU854" s="208"/>
    </row>
    <row r="855">
      <c r="A855" s="208"/>
      <c r="B855" s="208"/>
      <c r="C855" s="208"/>
      <c r="D855" s="225"/>
      <c r="E855" s="208"/>
      <c r="F855" s="208"/>
      <c r="G855" s="208"/>
      <c r="H855" s="208"/>
      <c r="I855" s="208"/>
      <c r="J855" s="208"/>
      <c r="K855" s="208"/>
      <c r="L855" s="208"/>
      <c r="M855" s="208"/>
      <c r="N855" s="208"/>
      <c r="O855" s="208"/>
      <c r="P855" s="208"/>
      <c r="Q855" s="208"/>
      <c r="R855" s="208"/>
      <c r="S855" s="208"/>
      <c r="T855" s="208"/>
      <c r="U855" s="208"/>
      <c r="V855" s="208"/>
      <c r="W855" s="208"/>
      <c r="X855" s="208"/>
      <c r="Y855" s="208"/>
      <c r="Z855" s="208"/>
      <c r="AA855" s="208"/>
      <c r="AB855" s="208"/>
      <c r="AC855" s="208"/>
      <c r="AD855" s="208"/>
      <c r="AE855" s="208"/>
      <c r="AF855" s="208"/>
      <c r="AG855" s="208"/>
      <c r="AH855" s="208"/>
      <c r="AI855" s="208"/>
      <c r="AJ855" s="208"/>
      <c r="AK855" s="208"/>
      <c r="AL855" s="208"/>
      <c r="AM855" s="208"/>
      <c r="AN855" s="208"/>
      <c r="AO855" s="208"/>
      <c r="AP855" s="208"/>
      <c r="AQ855" s="208"/>
      <c r="AR855" s="208"/>
      <c r="AS855" s="208"/>
      <c r="AT855" s="208"/>
      <c r="AU855" s="208"/>
    </row>
    <row r="856">
      <c r="A856" s="208"/>
      <c r="B856" s="208"/>
      <c r="C856" s="208"/>
      <c r="D856" s="225"/>
      <c r="E856" s="208"/>
      <c r="F856" s="208"/>
      <c r="G856" s="208"/>
      <c r="H856" s="208"/>
      <c r="I856" s="208"/>
      <c r="J856" s="208"/>
      <c r="K856" s="208"/>
      <c r="L856" s="208"/>
      <c r="M856" s="208"/>
      <c r="N856" s="208"/>
      <c r="O856" s="208"/>
      <c r="P856" s="208"/>
      <c r="Q856" s="208"/>
      <c r="R856" s="208"/>
      <c r="S856" s="208"/>
      <c r="T856" s="208"/>
      <c r="U856" s="208"/>
      <c r="V856" s="208"/>
      <c r="W856" s="208"/>
      <c r="X856" s="208"/>
      <c r="Y856" s="208"/>
      <c r="Z856" s="208"/>
      <c r="AA856" s="208"/>
      <c r="AB856" s="208"/>
      <c r="AC856" s="208"/>
      <c r="AD856" s="208"/>
      <c r="AE856" s="208"/>
      <c r="AF856" s="208"/>
      <c r="AG856" s="208"/>
      <c r="AH856" s="208"/>
      <c r="AI856" s="208"/>
      <c r="AJ856" s="208"/>
      <c r="AK856" s="208"/>
      <c r="AL856" s="208"/>
      <c r="AM856" s="208"/>
      <c r="AN856" s="208"/>
      <c r="AO856" s="208"/>
      <c r="AP856" s="208"/>
      <c r="AQ856" s="208"/>
      <c r="AR856" s="208"/>
      <c r="AS856" s="208"/>
      <c r="AT856" s="208"/>
      <c r="AU856" s="208"/>
    </row>
    <row r="857">
      <c r="A857" s="208"/>
      <c r="B857" s="208"/>
      <c r="C857" s="208"/>
      <c r="D857" s="225"/>
      <c r="E857" s="208"/>
      <c r="F857" s="208"/>
      <c r="G857" s="208"/>
      <c r="H857" s="208"/>
      <c r="I857" s="208"/>
      <c r="J857" s="208"/>
      <c r="K857" s="208"/>
      <c r="L857" s="208"/>
      <c r="M857" s="208"/>
      <c r="N857" s="208"/>
      <c r="O857" s="208"/>
      <c r="P857" s="208"/>
      <c r="Q857" s="208"/>
      <c r="R857" s="208"/>
      <c r="S857" s="208"/>
      <c r="T857" s="208"/>
      <c r="U857" s="208"/>
      <c r="V857" s="208"/>
      <c r="W857" s="208"/>
      <c r="X857" s="208"/>
      <c r="Y857" s="208"/>
      <c r="Z857" s="208"/>
      <c r="AA857" s="208"/>
      <c r="AB857" s="208"/>
      <c r="AC857" s="208"/>
      <c r="AD857" s="208"/>
      <c r="AE857" s="208"/>
      <c r="AF857" s="208"/>
      <c r="AG857" s="208"/>
      <c r="AH857" s="208"/>
      <c r="AI857" s="208"/>
      <c r="AJ857" s="208"/>
      <c r="AK857" s="208"/>
      <c r="AL857" s="208"/>
      <c r="AM857" s="208"/>
      <c r="AN857" s="208"/>
      <c r="AO857" s="208"/>
      <c r="AP857" s="208"/>
      <c r="AQ857" s="208"/>
      <c r="AR857" s="208"/>
      <c r="AS857" s="208"/>
      <c r="AT857" s="208"/>
      <c r="AU857" s="208"/>
    </row>
    <row r="858">
      <c r="A858" s="208"/>
      <c r="B858" s="208"/>
      <c r="C858" s="208"/>
      <c r="D858" s="225"/>
      <c r="E858" s="208"/>
      <c r="F858" s="208"/>
      <c r="G858" s="208"/>
      <c r="H858" s="208"/>
      <c r="I858" s="208"/>
      <c r="J858" s="208"/>
      <c r="K858" s="208"/>
      <c r="L858" s="208"/>
      <c r="M858" s="208"/>
      <c r="N858" s="208"/>
      <c r="O858" s="208"/>
      <c r="P858" s="208"/>
      <c r="Q858" s="208"/>
      <c r="R858" s="208"/>
      <c r="S858" s="208"/>
      <c r="T858" s="208"/>
      <c r="U858" s="208"/>
      <c r="V858" s="208"/>
      <c r="W858" s="208"/>
      <c r="X858" s="208"/>
      <c r="Y858" s="208"/>
      <c r="Z858" s="208"/>
      <c r="AA858" s="208"/>
      <c r="AB858" s="208"/>
      <c r="AC858" s="208"/>
      <c r="AD858" s="208"/>
      <c r="AE858" s="208"/>
      <c r="AF858" s="208"/>
      <c r="AG858" s="208"/>
      <c r="AH858" s="208"/>
      <c r="AI858" s="208"/>
      <c r="AJ858" s="208"/>
      <c r="AK858" s="208"/>
      <c r="AL858" s="208"/>
      <c r="AM858" s="208"/>
      <c r="AN858" s="208"/>
      <c r="AO858" s="208"/>
      <c r="AP858" s="208"/>
      <c r="AQ858" s="208"/>
      <c r="AR858" s="208"/>
      <c r="AS858" s="208"/>
      <c r="AT858" s="208"/>
      <c r="AU858" s="208"/>
    </row>
    <row r="859">
      <c r="A859" s="208"/>
      <c r="B859" s="208"/>
      <c r="C859" s="208"/>
      <c r="D859" s="225"/>
      <c r="E859" s="208"/>
      <c r="F859" s="208"/>
      <c r="G859" s="208"/>
      <c r="H859" s="208"/>
      <c r="I859" s="208"/>
      <c r="J859" s="208"/>
      <c r="K859" s="208"/>
      <c r="L859" s="208"/>
      <c r="M859" s="208"/>
      <c r="N859" s="208"/>
      <c r="O859" s="208"/>
      <c r="P859" s="208"/>
      <c r="Q859" s="208"/>
      <c r="R859" s="208"/>
      <c r="S859" s="208"/>
      <c r="T859" s="208"/>
      <c r="U859" s="208"/>
      <c r="V859" s="208"/>
      <c r="W859" s="208"/>
      <c r="X859" s="208"/>
      <c r="Y859" s="208"/>
      <c r="Z859" s="208"/>
      <c r="AA859" s="208"/>
      <c r="AB859" s="208"/>
      <c r="AC859" s="208"/>
      <c r="AD859" s="208"/>
      <c r="AE859" s="208"/>
      <c r="AF859" s="208"/>
      <c r="AG859" s="208"/>
      <c r="AH859" s="208"/>
      <c r="AI859" s="208"/>
      <c r="AJ859" s="208"/>
      <c r="AK859" s="208"/>
      <c r="AL859" s="208"/>
      <c r="AM859" s="208"/>
      <c r="AN859" s="208"/>
      <c r="AO859" s="208"/>
      <c r="AP859" s="208"/>
      <c r="AQ859" s="208"/>
      <c r="AR859" s="208"/>
      <c r="AS859" s="208"/>
      <c r="AT859" s="208"/>
      <c r="AU859" s="208"/>
    </row>
    <row r="860">
      <c r="A860" s="208"/>
      <c r="B860" s="208"/>
      <c r="C860" s="208"/>
      <c r="D860" s="225"/>
      <c r="E860" s="208"/>
      <c r="F860" s="208"/>
      <c r="G860" s="208"/>
      <c r="H860" s="208"/>
      <c r="I860" s="208"/>
      <c r="J860" s="208"/>
      <c r="K860" s="208"/>
      <c r="L860" s="208"/>
      <c r="M860" s="208"/>
      <c r="N860" s="208"/>
      <c r="O860" s="208"/>
      <c r="P860" s="208"/>
      <c r="Q860" s="208"/>
      <c r="R860" s="208"/>
      <c r="S860" s="208"/>
      <c r="T860" s="208"/>
      <c r="U860" s="208"/>
      <c r="V860" s="208"/>
      <c r="W860" s="208"/>
      <c r="X860" s="208"/>
      <c r="Y860" s="208"/>
      <c r="Z860" s="208"/>
      <c r="AA860" s="208"/>
      <c r="AB860" s="208"/>
      <c r="AC860" s="208"/>
      <c r="AD860" s="208"/>
      <c r="AE860" s="208"/>
      <c r="AF860" s="208"/>
      <c r="AG860" s="208"/>
      <c r="AH860" s="208"/>
      <c r="AI860" s="208"/>
      <c r="AJ860" s="208"/>
      <c r="AK860" s="208"/>
      <c r="AL860" s="208"/>
      <c r="AM860" s="208"/>
      <c r="AN860" s="208"/>
      <c r="AO860" s="208"/>
      <c r="AP860" s="208"/>
      <c r="AQ860" s="208"/>
      <c r="AR860" s="208"/>
      <c r="AS860" s="208"/>
      <c r="AT860" s="208"/>
      <c r="AU860" s="208"/>
    </row>
    <row r="861">
      <c r="A861" s="208"/>
      <c r="B861" s="208"/>
      <c r="C861" s="208"/>
      <c r="D861" s="225"/>
      <c r="E861" s="208"/>
      <c r="F861" s="208"/>
      <c r="G861" s="208"/>
      <c r="H861" s="208"/>
      <c r="I861" s="208"/>
      <c r="J861" s="208"/>
      <c r="K861" s="208"/>
      <c r="L861" s="208"/>
      <c r="M861" s="208"/>
      <c r="N861" s="208"/>
      <c r="O861" s="208"/>
      <c r="P861" s="208"/>
      <c r="Q861" s="208"/>
      <c r="R861" s="208"/>
      <c r="S861" s="208"/>
      <c r="T861" s="208"/>
      <c r="U861" s="208"/>
      <c r="V861" s="208"/>
      <c r="W861" s="208"/>
      <c r="X861" s="208"/>
      <c r="Y861" s="208"/>
      <c r="Z861" s="208"/>
      <c r="AA861" s="208"/>
      <c r="AB861" s="208"/>
      <c r="AC861" s="208"/>
      <c r="AD861" s="208"/>
      <c r="AE861" s="208"/>
      <c r="AF861" s="208"/>
      <c r="AG861" s="208"/>
      <c r="AH861" s="208"/>
      <c r="AI861" s="208"/>
      <c r="AJ861" s="208"/>
      <c r="AK861" s="208"/>
      <c r="AL861" s="208"/>
      <c r="AM861" s="208"/>
      <c r="AN861" s="208"/>
      <c r="AO861" s="208"/>
      <c r="AP861" s="208"/>
      <c r="AQ861" s="208"/>
      <c r="AR861" s="208"/>
      <c r="AS861" s="208"/>
      <c r="AT861" s="208"/>
      <c r="AU861" s="208"/>
    </row>
    <row r="862">
      <c r="A862" s="208"/>
      <c r="B862" s="208"/>
      <c r="C862" s="208"/>
      <c r="D862" s="225"/>
      <c r="E862" s="208"/>
      <c r="F862" s="208"/>
      <c r="G862" s="208"/>
      <c r="H862" s="208"/>
      <c r="I862" s="208"/>
      <c r="J862" s="208"/>
      <c r="K862" s="208"/>
      <c r="L862" s="208"/>
      <c r="M862" s="208"/>
      <c r="N862" s="208"/>
      <c r="O862" s="208"/>
      <c r="P862" s="208"/>
      <c r="Q862" s="208"/>
      <c r="R862" s="208"/>
      <c r="S862" s="208"/>
      <c r="T862" s="208"/>
      <c r="U862" s="208"/>
      <c r="V862" s="208"/>
      <c r="W862" s="208"/>
      <c r="X862" s="208"/>
      <c r="Y862" s="208"/>
      <c r="Z862" s="208"/>
      <c r="AA862" s="208"/>
      <c r="AB862" s="208"/>
      <c r="AC862" s="208"/>
      <c r="AD862" s="208"/>
      <c r="AE862" s="208"/>
      <c r="AF862" s="208"/>
      <c r="AG862" s="208"/>
      <c r="AH862" s="208"/>
      <c r="AI862" s="208"/>
      <c r="AJ862" s="208"/>
      <c r="AK862" s="208"/>
      <c r="AL862" s="208"/>
      <c r="AM862" s="208"/>
      <c r="AN862" s="208"/>
      <c r="AO862" s="208"/>
      <c r="AP862" s="208"/>
      <c r="AQ862" s="208"/>
      <c r="AR862" s="208"/>
      <c r="AS862" s="208"/>
      <c r="AT862" s="208"/>
      <c r="AU862" s="208"/>
    </row>
    <row r="863">
      <c r="A863" s="208"/>
      <c r="B863" s="208"/>
      <c r="C863" s="208"/>
      <c r="D863" s="225"/>
      <c r="E863" s="208"/>
      <c r="F863" s="208"/>
      <c r="G863" s="208"/>
      <c r="H863" s="208"/>
      <c r="I863" s="208"/>
      <c r="J863" s="208"/>
      <c r="K863" s="208"/>
      <c r="L863" s="208"/>
      <c r="M863" s="208"/>
      <c r="N863" s="208"/>
      <c r="O863" s="208"/>
      <c r="P863" s="208"/>
      <c r="Q863" s="208"/>
      <c r="R863" s="208"/>
      <c r="S863" s="208"/>
      <c r="T863" s="208"/>
      <c r="U863" s="208"/>
      <c r="V863" s="208"/>
      <c r="W863" s="208"/>
      <c r="X863" s="208"/>
      <c r="Y863" s="208"/>
      <c r="Z863" s="208"/>
      <c r="AA863" s="208"/>
      <c r="AB863" s="208"/>
      <c r="AC863" s="208"/>
      <c r="AD863" s="208"/>
      <c r="AE863" s="208"/>
      <c r="AF863" s="208"/>
      <c r="AG863" s="208"/>
      <c r="AH863" s="208"/>
      <c r="AI863" s="208"/>
      <c r="AJ863" s="208"/>
      <c r="AK863" s="208"/>
      <c r="AL863" s="208"/>
      <c r="AM863" s="208"/>
      <c r="AN863" s="208"/>
      <c r="AO863" s="208"/>
      <c r="AP863" s="208"/>
      <c r="AQ863" s="208"/>
      <c r="AR863" s="208"/>
      <c r="AS863" s="208"/>
      <c r="AT863" s="208"/>
      <c r="AU863" s="208"/>
    </row>
    <row r="864">
      <c r="A864" s="208"/>
      <c r="B864" s="208"/>
      <c r="C864" s="208"/>
      <c r="D864" s="225"/>
      <c r="E864" s="208"/>
      <c r="F864" s="208"/>
      <c r="G864" s="208"/>
      <c r="H864" s="208"/>
      <c r="I864" s="208"/>
      <c r="J864" s="208"/>
      <c r="K864" s="208"/>
      <c r="L864" s="208"/>
      <c r="M864" s="208"/>
      <c r="N864" s="208"/>
      <c r="O864" s="208"/>
      <c r="P864" s="208"/>
      <c r="Q864" s="208"/>
      <c r="R864" s="208"/>
      <c r="S864" s="208"/>
      <c r="T864" s="208"/>
      <c r="U864" s="208"/>
      <c r="V864" s="208"/>
      <c r="W864" s="208"/>
      <c r="X864" s="208"/>
      <c r="Y864" s="208"/>
      <c r="Z864" s="208"/>
      <c r="AA864" s="208"/>
      <c r="AB864" s="208"/>
      <c r="AC864" s="208"/>
      <c r="AD864" s="208"/>
      <c r="AE864" s="208"/>
      <c r="AF864" s="208"/>
      <c r="AG864" s="208"/>
      <c r="AH864" s="208"/>
      <c r="AI864" s="208"/>
      <c r="AJ864" s="208"/>
      <c r="AK864" s="208"/>
      <c r="AL864" s="208"/>
      <c r="AM864" s="208"/>
      <c r="AN864" s="208"/>
      <c r="AO864" s="208"/>
      <c r="AP864" s="208"/>
      <c r="AQ864" s="208"/>
      <c r="AR864" s="208"/>
      <c r="AS864" s="208"/>
      <c r="AT864" s="208"/>
      <c r="AU864" s="208"/>
    </row>
    <row r="865">
      <c r="A865" s="208"/>
      <c r="B865" s="208"/>
      <c r="C865" s="208"/>
      <c r="D865" s="225"/>
      <c r="E865" s="208"/>
      <c r="F865" s="208"/>
      <c r="G865" s="208"/>
      <c r="H865" s="208"/>
      <c r="I865" s="208"/>
      <c r="J865" s="208"/>
      <c r="K865" s="208"/>
      <c r="L865" s="208"/>
      <c r="M865" s="208"/>
      <c r="N865" s="208"/>
      <c r="O865" s="208"/>
      <c r="P865" s="208"/>
      <c r="Q865" s="208"/>
      <c r="R865" s="208"/>
      <c r="S865" s="208"/>
      <c r="T865" s="208"/>
      <c r="U865" s="208"/>
      <c r="V865" s="208"/>
      <c r="W865" s="208"/>
      <c r="X865" s="208"/>
      <c r="Y865" s="208"/>
      <c r="Z865" s="208"/>
      <c r="AA865" s="208"/>
      <c r="AB865" s="208"/>
      <c r="AC865" s="208"/>
      <c r="AD865" s="208"/>
      <c r="AE865" s="208"/>
      <c r="AF865" s="208"/>
      <c r="AG865" s="208"/>
      <c r="AH865" s="208"/>
      <c r="AI865" s="208"/>
      <c r="AJ865" s="208"/>
      <c r="AK865" s="208"/>
      <c r="AL865" s="208"/>
      <c r="AM865" s="208"/>
      <c r="AN865" s="208"/>
      <c r="AO865" s="208"/>
      <c r="AP865" s="208"/>
      <c r="AQ865" s="208"/>
      <c r="AR865" s="208"/>
      <c r="AS865" s="208"/>
      <c r="AT865" s="208"/>
      <c r="AU865" s="208"/>
    </row>
    <row r="866">
      <c r="A866" s="208"/>
      <c r="B866" s="208"/>
      <c r="C866" s="208"/>
      <c r="D866" s="225"/>
      <c r="E866" s="208"/>
      <c r="F866" s="208"/>
      <c r="G866" s="208"/>
      <c r="H866" s="208"/>
      <c r="I866" s="208"/>
      <c r="J866" s="208"/>
      <c r="K866" s="208"/>
      <c r="L866" s="208"/>
      <c r="M866" s="208"/>
      <c r="N866" s="208"/>
      <c r="O866" s="208"/>
      <c r="P866" s="208"/>
      <c r="Q866" s="208"/>
      <c r="R866" s="208"/>
      <c r="S866" s="208"/>
      <c r="T866" s="208"/>
      <c r="U866" s="208"/>
      <c r="V866" s="208"/>
      <c r="W866" s="208"/>
      <c r="X866" s="208"/>
      <c r="Y866" s="208"/>
      <c r="Z866" s="208"/>
      <c r="AA866" s="208"/>
      <c r="AB866" s="208"/>
      <c r="AC866" s="208"/>
      <c r="AD866" s="208"/>
      <c r="AE866" s="208"/>
      <c r="AF866" s="208"/>
      <c r="AG866" s="208"/>
      <c r="AH866" s="208"/>
      <c r="AI866" s="208"/>
      <c r="AJ866" s="208"/>
      <c r="AK866" s="208"/>
      <c r="AL866" s="208"/>
      <c r="AM866" s="208"/>
      <c r="AN866" s="208"/>
      <c r="AO866" s="208"/>
      <c r="AP866" s="208"/>
      <c r="AQ866" s="208"/>
      <c r="AR866" s="208"/>
      <c r="AS866" s="208"/>
      <c r="AT866" s="208"/>
      <c r="AU866" s="208"/>
    </row>
    <row r="867">
      <c r="A867" s="208"/>
      <c r="B867" s="208"/>
      <c r="C867" s="208"/>
      <c r="D867" s="225"/>
      <c r="E867" s="208"/>
      <c r="F867" s="208"/>
      <c r="G867" s="208"/>
      <c r="H867" s="208"/>
      <c r="I867" s="208"/>
      <c r="J867" s="208"/>
      <c r="K867" s="208"/>
      <c r="L867" s="208"/>
      <c r="M867" s="208"/>
      <c r="N867" s="208"/>
      <c r="O867" s="208"/>
      <c r="P867" s="208"/>
      <c r="Q867" s="208"/>
      <c r="R867" s="208"/>
      <c r="S867" s="208"/>
      <c r="T867" s="208"/>
      <c r="U867" s="208"/>
      <c r="V867" s="208"/>
      <c r="W867" s="208"/>
      <c r="X867" s="208"/>
      <c r="Y867" s="208"/>
      <c r="Z867" s="208"/>
      <c r="AA867" s="208"/>
      <c r="AB867" s="208"/>
      <c r="AC867" s="208"/>
      <c r="AD867" s="208"/>
      <c r="AE867" s="208"/>
      <c r="AF867" s="208"/>
      <c r="AG867" s="208"/>
      <c r="AH867" s="208"/>
      <c r="AI867" s="208"/>
      <c r="AJ867" s="208"/>
      <c r="AK867" s="208"/>
      <c r="AL867" s="208"/>
      <c r="AM867" s="208"/>
      <c r="AN867" s="208"/>
      <c r="AO867" s="208"/>
      <c r="AP867" s="208"/>
      <c r="AQ867" s="208"/>
      <c r="AR867" s="208"/>
      <c r="AS867" s="208"/>
      <c r="AT867" s="208"/>
      <c r="AU867" s="208"/>
    </row>
    <row r="868">
      <c r="A868" s="208"/>
      <c r="B868" s="208"/>
      <c r="C868" s="208"/>
      <c r="D868" s="225"/>
      <c r="E868" s="208"/>
      <c r="F868" s="208"/>
      <c r="G868" s="208"/>
      <c r="H868" s="208"/>
      <c r="I868" s="208"/>
      <c r="J868" s="208"/>
      <c r="K868" s="208"/>
      <c r="L868" s="208"/>
      <c r="M868" s="208"/>
      <c r="N868" s="208"/>
      <c r="O868" s="208"/>
      <c r="P868" s="208"/>
      <c r="Q868" s="208"/>
      <c r="R868" s="208"/>
      <c r="S868" s="208"/>
      <c r="T868" s="208"/>
      <c r="U868" s="208"/>
      <c r="V868" s="208"/>
      <c r="W868" s="208"/>
      <c r="X868" s="208"/>
      <c r="Y868" s="208"/>
      <c r="Z868" s="208"/>
      <c r="AA868" s="208"/>
      <c r="AB868" s="208"/>
      <c r="AC868" s="208"/>
      <c r="AD868" s="208"/>
      <c r="AE868" s="208"/>
      <c r="AF868" s="208"/>
      <c r="AG868" s="208"/>
      <c r="AH868" s="208"/>
      <c r="AI868" s="208"/>
      <c r="AJ868" s="208"/>
      <c r="AK868" s="208"/>
      <c r="AL868" s="208"/>
      <c r="AM868" s="208"/>
      <c r="AN868" s="208"/>
      <c r="AO868" s="208"/>
      <c r="AP868" s="208"/>
      <c r="AQ868" s="208"/>
      <c r="AR868" s="208"/>
      <c r="AS868" s="208"/>
      <c r="AT868" s="208"/>
      <c r="AU868" s="208"/>
    </row>
    <row r="869">
      <c r="A869" s="208"/>
      <c r="B869" s="208"/>
      <c r="C869" s="208"/>
      <c r="D869" s="225"/>
      <c r="E869" s="208"/>
      <c r="F869" s="208"/>
      <c r="G869" s="208"/>
      <c r="H869" s="208"/>
      <c r="I869" s="208"/>
      <c r="J869" s="208"/>
      <c r="K869" s="208"/>
      <c r="L869" s="208"/>
      <c r="M869" s="208"/>
      <c r="N869" s="208"/>
      <c r="O869" s="208"/>
      <c r="P869" s="208"/>
      <c r="Q869" s="208"/>
      <c r="R869" s="208"/>
      <c r="S869" s="208"/>
      <c r="T869" s="208"/>
      <c r="U869" s="208"/>
      <c r="V869" s="208"/>
      <c r="W869" s="208"/>
      <c r="X869" s="208"/>
      <c r="Y869" s="208"/>
      <c r="Z869" s="208"/>
      <c r="AA869" s="208"/>
      <c r="AB869" s="208"/>
      <c r="AC869" s="208"/>
      <c r="AD869" s="208"/>
      <c r="AE869" s="208"/>
      <c r="AF869" s="208"/>
      <c r="AG869" s="208"/>
      <c r="AH869" s="208"/>
      <c r="AI869" s="208"/>
      <c r="AJ869" s="208"/>
      <c r="AK869" s="208"/>
      <c r="AL869" s="208"/>
      <c r="AM869" s="208"/>
      <c r="AN869" s="208"/>
      <c r="AO869" s="208"/>
      <c r="AP869" s="208"/>
      <c r="AQ869" s="208"/>
      <c r="AR869" s="208"/>
      <c r="AS869" s="208"/>
      <c r="AT869" s="208"/>
      <c r="AU869" s="208"/>
    </row>
    <row r="870">
      <c r="A870" s="208"/>
      <c r="B870" s="208"/>
      <c r="C870" s="208"/>
      <c r="D870" s="225"/>
      <c r="E870" s="208"/>
      <c r="F870" s="208"/>
      <c r="G870" s="208"/>
      <c r="H870" s="208"/>
      <c r="I870" s="208"/>
      <c r="J870" s="208"/>
      <c r="K870" s="208"/>
      <c r="L870" s="208"/>
      <c r="M870" s="208"/>
      <c r="N870" s="208"/>
      <c r="O870" s="208"/>
      <c r="P870" s="208"/>
      <c r="Q870" s="208"/>
      <c r="R870" s="208"/>
      <c r="S870" s="208"/>
      <c r="T870" s="208"/>
      <c r="U870" s="208"/>
      <c r="V870" s="208"/>
      <c r="W870" s="208"/>
      <c r="X870" s="208"/>
      <c r="Y870" s="208"/>
      <c r="Z870" s="208"/>
      <c r="AA870" s="208"/>
      <c r="AB870" s="208"/>
      <c r="AC870" s="208"/>
      <c r="AD870" s="208"/>
      <c r="AE870" s="208"/>
      <c r="AF870" s="208"/>
      <c r="AG870" s="208"/>
      <c r="AH870" s="208"/>
      <c r="AI870" s="208"/>
      <c r="AJ870" s="208"/>
      <c r="AK870" s="208"/>
      <c r="AL870" s="208"/>
      <c r="AM870" s="208"/>
      <c r="AN870" s="208"/>
      <c r="AO870" s="208"/>
      <c r="AP870" s="208"/>
      <c r="AQ870" s="208"/>
      <c r="AR870" s="208"/>
      <c r="AS870" s="208"/>
      <c r="AT870" s="208"/>
      <c r="AU870" s="208"/>
    </row>
    <row r="871">
      <c r="A871" s="208"/>
      <c r="B871" s="208"/>
      <c r="C871" s="208"/>
      <c r="D871" s="225"/>
      <c r="E871" s="208"/>
      <c r="F871" s="208"/>
      <c r="G871" s="208"/>
      <c r="H871" s="208"/>
      <c r="I871" s="208"/>
      <c r="J871" s="208"/>
      <c r="K871" s="208"/>
      <c r="L871" s="208"/>
      <c r="M871" s="208"/>
      <c r="N871" s="208"/>
      <c r="O871" s="208"/>
      <c r="P871" s="208"/>
      <c r="Q871" s="208"/>
      <c r="R871" s="208"/>
      <c r="S871" s="208"/>
      <c r="T871" s="208"/>
      <c r="U871" s="208"/>
      <c r="V871" s="208"/>
      <c r="W871" s="208"/>
      <c r="X871" s="208"/>
      <c r="Y871" s="208"/>
      <c r="Z871" s="208"/>
      <c r="AA871" s="208"/>
      <c r="AB871" s="208"/>
      <c r="AC871" s="208"/>
      <c r="AD871" s="208"/>
      <c r="AE871" s="208"/>
      <c r="AF871" s="208"/>
      <c r="AG871" s="208"/>
      <c r="AH871" s="208"/>
      <c r="AI871" s="208"/>
      <c r="AJ871" s="208"/>
      <c r="AK871" s="208"/>
      <c r="AL871" s="208"/>
      <c r="AM871" s="208"/>
      <c r="AN871" s="208"/>
      <c r="AO871" s="208"/>
      <c r="AP871" s="208"/>
      <c r="AQ871" s="208"/>
      <c r="AR871" s="208"/>
      <c r="AS871" s="208"/>
      <c r="AT871" s="208"/>
      <c r="AU871" s="208"/>
    </row>
    <row r="872">
      <c r="A872" s="208"/>
      <c r="B872" s="208"/>
      <c r="C872" s="208"/>
      <c r="D872" s="225"/>
      <c r="E872" s="208"/>
      <c r="F872" s="208"/>
      <c r="G872" s="208"/>
      <c r="H872" s="208"/>
      <c r="I872" s="208"/>
      <c r="J872" s="208"/>
      <c r="K872" s="208"/>
      <c r="L872" s="208"/>
      <c r="M872" s="208"/>
      <c r="N872" s="208"/>
      <c r="O872" s="208"/>
      <c r="P872" s="208"/>
      <c r="Q872" s="208"/>
      <c r="R872" s="208"/>
      <c r="S872" s="208"/>
      <c r="T872" s="208"/>
      <c r="U872" s="208"/>
      <c r="V872" s="208"/>
      <c r="W872" s="208"/>
      <c r="X872" s="208"/>
      <c r="Y872" s="208"/>
      <c r="Z872" s="208"/>
      <c r="AA872" s="208"/>
      <c r="AB872" s="208"/>
      <c r="AC872" s="208"/>
      <c r="AD872" s="208"/>
      <c r="AE872" s="208"/>
      <c r="AF872" s="208"/>
      <c r="AG872" s="208"/>
      <c r="AH872" s="208"/>
      <c r="AI872" s="208"/>
      <c r="AJ872" s="208"/>
      <c r="AK872" s="208"/>
      <c r="AL872" s="208"/>
      <c r="AM872" s="208"/>
      <c r="AN872" s="208"/>
      <c r="AO872" s="208"/>
      <c r="AP872" s="208"/>
      <c r="AQ872" s="208"/>
      <c r="AR872" s="208"/>
      <c r="AS872" s="208"/>
      <c r="AT872" s="208"/>
      <c r="AU872" s="208"/>
    </row>
    <row r="873">
      <c r="A873" s="208"/>
      <c r="B873" s="208"/>
      <c r="C873" s="208"/>
      <c r="D873" s="225"/>
      <c r="E873" s="208"/>
      <c r="F873" s="208"/>
      <c r="G873" s="208"/>
      <c r="H873" s="208"/>
      <c r="I873" s="208"/>
      <c r="J873" s="208"/>
      <c r="K873" s="208"/>
      <c r="L873" s="208"/>
      <c r="M873" s="208"/>
      <c r="N873" s="208"/>
      <c r="O873" s="208"/>
      <c r="P873" s="208"/>
      <c r="Q873" s="208"/>
      <c r="R873" s="208"/>
      <c r="S873" s="208"/>
      <c r="T873" s="208"/>
      <c r="U873" s="208"/>
      <c r="V873" s="208"/>
      <c r="W873" s="208"/>
      <c r="X873" s="208"/>
      <c r="Y873" s="208"/>
      <c r="Z873" s="208"/>
      <c r="AA873" s="208"/>
      <c r="AB873" s="208"/>
      <c r="AC873" s="208"/>
      <c r="AD873" s="208"/>
      <c r="AE873" s="208"/>
      <c r="AF873" s="208"/>
      <c r="AG873" s="208"/>
      <c r="AH873" s="208"/>
      <c r="AI873" s="208"/>
      <c r="AJ873" s="208"/>
      <c r="AK873" s="208"/>
      <c r="AL873" s="208"/>
      <c r="AM873" s="208"/>
      <c r="AN873" s="208"/>
      <c r="AO873" s="208"/>
      <c r="AP873" s="208"/>
      <c r="AQ873" s="208"/>
      <c r="AR873" s="208"/>
      <c r="AS873" s="208"/>
      <c r="AT873" s="208"/>
      <c r="AU873" s="208"/>
    </row>
    <row r="874">
      <c r="A874" s="208"/>
      <c r="B874" s="208"/>
      <c r="C874" s="208"/>
      <c r="D874" s="225"/>
      <c r="E874" s="208"/>
      <c r="F874" s="208"/>
      <c r="G874" s="208"/>
      <c r="H874" s="208"/>
      <c r="I874" s="208"/>
      <c r="J874" s="208"/>
      <c r="K874" s="208"/>
      <c r="L874" s="208"/>
      <c r="M874" s="208"/>
      <c r="N874" s="208"/>
      <c r="O874" s="208"/>
      <c r="P874" s="208"/>
      <c r="Q874" s="208"/>
      <c r="R874" s="208"/>
      <c r="S874" s="208"/>
      <c r="T874" s="208"/>
      <c r="U874" s="208"/>
      <c r="V874" s="208"/>
      <c r="W874" s="208"/>
      <c r="X874" s="208"/>
      <c r="Y874" s="208"/>
      <c r="Z874" s="208"/>
      <c r="AA874" s="208"/>
      <c r="AB874" s="208"/>
      <c r="AC874" s="208"/>
      <c r="AD874" s="208"/>
      <c r="AE874" s="208"/>
      <c r="AF874" s="208"/>
      <c r="AG874" s="208"/>
      <c r="AH874" s="208"/>
      <c r="AI874" s="208"/>
      <c r="AJ874" s="208"/>
      <c r="AK874" s="208"/>
      <c r="AL874" s="208"/>
      <c r="AM874" s="208"/>
      <c r="AN874" s="208"/>
      <c r="AO874" s="208"/>
      <c r="AP874" s="208"/>
      <c r="AQ874" s="208"/>
      <c r="AR874" s="208"/>
      <c r="AS874" s="208"/>
      <c r="AT874" s="208"/>
      <c r="AU874" s="208"/>
    </row>
    <row r="875">
      <c r="A875" s="208"/>
      <c r="B875" s="208"/>
      <c r="C875" s="208"/>
      <c r="D875" s="225"/>
      <c r="E875" s="208"/>
      <c r="F875" s="208"/>
      <c r="G875" s="208"/>
      <c r="H875" s="208"/>
      <c r="I875" s="208"/>
      <c r="J875" s="208"/>
      <c r="K875" s="208"/>
      <c r="L875" s="208"/>
      <c r="M875" s="208"/>
      <c r="N875" s="208"/>
      <c r="O875" s="208"/>
      <c r="P875" s="208"/>
      <c r="Q875" s="208"/>
      <c r="R875" s="208"/>
      <c r="S875" s="208"/>
      <c r="T875" s="208"/>
      <c r="U875" s="208"/>
      <c r="V875" s="208"/>
      <c r="W875" s="208"/>
      <c r="X875" s="208"/>
      <c r="Y875" s="208"/>
      <c r="Z875" s="208"/>
      <c r="AA875" s="208"/>
      <c r="AB875" s="208"/>
      <c r="AC875" s="208"/>
      <c r="AD875" s="208"/>
      <c r="AE875" s="208"/>
      <c r="AF875" s="208"/>
      <c r="AG875" s="208"/>
      <c r="AH875" s="208"/>
      <c r="AI875" s="208"/>
      <c r="AJ875" s="208"/>
      <c r="AK875" s="208"/>
      <c r="AL875" s="208"/>
      <c r="AM875" s="208"/>
      <c r="AN875" s="208"/>
      <c r="AO875" s="208"/>
      <c r="AP875" s="208"/>
      <c r="AQ875" s="208"/>
      <c r="AR875" s="208"/>
      <c r="AS875" s="208"/>
      <c r="AT875" s="208"/>
      <c r="AU875" s="208"/>
    </row>
    <row r="876">
      <c r="A876" s="208"/>
      <c r="B876" s="208"/>
      <c r="C876" s="208"/>
      <c r="D876" s="225"/>
      <c r="E876" s="208"/>
      <c r="F876" s="208"/>
      <c r="G876" s="208"/>
      <c r="H876" s="208"/>
      <c r="I876" s="208"/>
      <c r="J876" s="208"/>
      <c r="K876" s="208"/>
      <c r="L876" s="208"/>
      <c r="M876" s="208"/>
      <c r="N876" s="208"/>
      <c r="O876" s="208"/>
      <c r="P876" s="208"/>
      <c r="Q876" s="208"/>
      <c r="R876" s="208"/>
      <c r="S876" s="208"/>
      <c r="T876" s="208"/>
      <c r="U876" s="208"/>
      <c r="V876" s="208"/>
      <c r="W876" s="208"/>
      <c r="X876" s="208"/>
      <c r="Y876" s="208"/>
      <c r="Z876" s="208"/>
      <c r="AA876" s="208"/>
      <c r="AB876" s="208"/>
      <c r="AC876" s="208"/>
      <c r="AD876" s="208"/>
      <c r="AE876" s="208"/>
      <c r="AF876" s="208"/>
      <c r="AG876" s="208"/>
      <c r="AH876" s="208"/>
      <c r="AI876" s="208"/>
      <c r="AJ876" s="208"/>
      <c r="AK876" s="208"/>
      <c r="AL876" s="208"/>
      <c r="AM876" s="208"/>
      <c r="AN876" s="208"/>
      <c r="AO876" s="208"/>
      <c r="AP876" s="208"/>
      <c r="AQ876" s="208"/>
      <c r="AR876" s="208"/>
      <c r="AS876" s="208"/>
      <c r="AT876" s="208"/>
      <c r="AU876" s="208"/>
    </row>
    <row r="877">
      <c r="A877" s="208"/>
      <c r="B877" s="208"/>
      <c r="C877" s="208"/>
      <c r="D877" s="225"/>
      <c r="E877" s="208"/>
      <c r="F877" s="208"/>
      <c r="G877" s="208"/>
      <c r="H877" s="208"/>
      <c r="I877" s="208"/>
      <c r="J877" s="208"/>
      <c r="K877" s="208"/>
      <c r="L877" s="208"/>
      <c r="M877" s="208"/>
      <c r="N877" s="208"/>
      <c r="O877" s="208"/>
      <c r="P877" s="208"/>
      <c r="Q877" s="208"/>
      <c r="R877" s="208"/>
      <c r="S877" s="208"/>
      <c r="T877" s="208"/>
      <c r="U877" s="208"/>
      <c r="V877" s="208"/>
      <c r="W877" s="208"/>
      <c r="X877" s="208"/>
      <c r="Y877" s="208"/>
      <c r="Z877" s="208"/>
      <c r="AA877" s="208"/>
      <c r="AB877" s="208"/>
      <c r="AC877" s="208"/>
      <c r="AD877" s="208"/>
      <c r="AE877" s="208"/>
      <c r="AF877" s="208"/>
      <c r="AG877" s="208"/>
      <c r="AH877" s="208"/>
      <c r="AI877" s="208"/>
      <c r="AJ877" s="208"/>
      <c r="AK877" s="208"/>
      <c r="AL877" s="208"/>
      <c r="AM877" s="208"/>
      <c r="AN877" s="208"/>
      <c r="AO877" s="208"/>
      <c r="AP877" s="208"/>
      <c r="AQ877" s="208"/>
      <c r="AR877" s="208"/>
      <c r="AS877" s="208"/>
      <c r="AT877" s="208"/>
      <c r="AU877" s="208"/>
    </row>
    <row r="878">
      <c r="A878" s="208"/>
      <c r="B878" s="208"/>
      <c r="C878" s="208"/>
      <c r="D878" s="225"/>
      <c r="E878" s="208"/>
      <c r="F878" s="208"/>
      <c r="G878" s="208"/>
      <c r="H878" s="208"/>
      <c r="I878" s="208"/>
      <c r="J878" s="208"/>
      <c r="K878" s="208"/>
      <c r="L878" s="208"/>
      <c r="M878" s="208"/>
      <c r="N878" s="208"/>
      <c r="O878" s="208"/>
      <c r="P878" s="208"/>
      <c r="Q878" s="208"/>
      <c r="R878" s="208"/>
      <c r="S878" s="208"/>
      <c r="T878" s="208"/>
      <c r="U878" s="208"/>
      <c r="V878" s="208"/>
      <c r="W878" s="208"/>
      <c r="X878" s="208"/>
      <c r="Y878" s="208"/>
      <c r="Z878" s="208"/>
      <c r="AA878" s="208"/>
      <c r="AB878" s="208"/>
      <c r="AC878" s="208"/>
      <c r="AD878" s="208"/>
      <c r="AE878" s="208"/>
      <c r="AF878" s="208"/>
      <c r="AG878" s="208"/>
      <c r="AH878" s="208"/>
      <c r="AI878" s="208"/>
      <c r="AJ878" s="208"/>
      <c r="AK878" s="208"/>
      <c r="AL878" s="208"/>
      <c r="AM878" s="208"/>
      <c r="AN878" s="208"/>
      <c r="AO878" s="208"/>
      <c r="AP878" s="208"/>
      <c r="AQ878" s="208"/>
      <c r="AR878" s="208"/>
      <c r="AS878" s="208"/>
      <c r="AT878" s="208"/>
      <c r="AU878" s="208"/>
    </row>
    <row r="879">
      <c r="A879" s="208"/>
      <c r="B879" s="208"/>
      <c r="C879" s="208"/>
      <c r="D879" s="225"/>
      <c r="E879" s="208"/>
      <c r="F879" s="208"/>
      <c r="G879" s="208"/>
      <c r="H879" s="208"/>
      <c r="I879" s="208"/>
      <c r="J879" s="208"/>
      <c r="K879" s="208"/>
      <c r="L879" s="208"/>
      <c r="M879" s="208"/>
      <c r="N879" s="208"/>
      <c r="O879" s="208"/>
      <c r="P879" s="208"/>
      <c r="Q879" s="208"/>
      <c r="R879" s="208"/>
      <c r="S879" s="208"/>
      <c r="T879" s="208"/>
      <c r="U879" s="208"/>
      <c r="V879" s="208"/>
      <c r="W879" s="208"/>
      <c r="X879" s="208"/>
      <c r="Y879" s="208"/>
      <c r="Z879" s="208"/>
      <c r="AA879" s="208"/>
      <c r="AB879" s="208"/>
      <c r="AC879" s="208"/>
      <c r="AD879" s="208"/>
      <c r="AE879" s="208"/>
      <c r="AF879" s="208"/>
      <c r="AG879" s="208"/>
      <c r="AH879" s="208"/>
      <c r="AI879" s="208"/>
      <c r="AJ879" s="208"/>
      <c r="AK879" s="208"/>
      <c r="AL879" s="208"/>
      <c r="AM879" s="208"/>
      <c r="AN879" s="208"/>
      <c r="AO879" s="208"/>
      <c r="AP879" s="208"/>
      <c r="AQ879" s="208"/>
      <c r="AR879" s="208"/>
      <c r="AS879" s="208"/>
      <c r="AT879" s="208"/>
      <c r="AU879" s="208"/>
    </row>
    <row r="880">
      <c r="A880" s="208"/>
      <c r="B880" s="208"/>
      <c r="C880" s="208"/>
      <c r="D880" s="225"/>
      <c r="E880" s="208"/>
      <c r="F880" s="208"/>
      <c r="G880" s="208"/>
      <c r="H880" s="208"/>
      <c r="I880" s="208"/>
      <c r="J880" s="208"/>
      <c r="K880" s="208"/>
      <c r="L880" s="208"/>
      <c r="M880" s="208"/>
      <c r="N880" s="208"/>
      <c r="O880" s="208"/>
      <c r="P880" s="208"/>
      <c r="Q880" s="208"/>
      <c r="R880" s="208"/>
      <c r="S880" s="208"/>
      <c r="T880" s="208"/>
      <c r="U880" s="208"/>
      <c r="V880" s="208"/>
      <c r="W880" s="208"/>
      <c r="X880" s="208"/>
      <c r="Y880" s="208"/>
      <c r="Z880" s="208"/>
      <c r="AA880" s="208"/>
      <c r="AB880" s="208"/>
      <c r="AC880" s="208"/>
      <c r="AD880" s="208"/>
      <c r="AE880" s="208"/>
      <c r="AF880" s="208"/>
      <c r="AG880" s="208"/>
      <c r="AH880" s="208"/>
      <c r="AI880" s="208"/>
      <c r="AJ880" s="208"/>
      <c r="AK880" s="208"/>
      <c r="AL880" s="208"/>
      <c r="AM880" s="208"/>
      <c r="AN880" s="208"/>
      <c r="AO880" s="208"/>
      <c r="AP880" s="208"/>
      <c r="AQ880" s="208"/>
      <c r="AR880" s="208"/>
      <c r="AS880" s="208"/>
      <c r="AT880" s="208"/>
      <c r="AU880" s="208"/>
    </row>
    <row r="881">
      <c r="A881" s="208"/>
      <c r="B881" s="208"/>
      <c r="C881" s="208"/>
      <c r="D881" s="225"/>
      <c r="E881" s="208"/>
      <c r="F881" s="208"/>
      <c r="G881" s="208"/>
      <c r="H881" s="208"/>
      <c r="I881" s="208"/>
      <c r="J881" s="208"/>
      <c r="K881" s="208"/>
      <c r="L881" s="208"/>
      <c r="M881" s="208"/>
      <c r="N881" s="208"/>
      <c r="O881" s="208"/>
      <c r="P881" s="208"/>
      <c r="Q881" s="208"/>
      <c r="R881" s="208"/>
      <c r="S881" s="208"/>
      <c r="T881" s="208"/>
      <c r="U881" s="208"/>
      <c r="V881" s="208"/>
      <c r="W881" s="208"/>
      <c r="X881" s="208"/>
      <c r="Y881" s="208"/>
      <c r="Z881" s="208"/>
      <c r="AA881" s="208"/>
      <c r="AB881" s="208"/>
      <c r="AC881" s="208"/>
      <c r="AD881" s="208"/>
      <c r="AE881" s="208"/>
      <c r="AF881" s="208"/>
      <c r="AG881" s="208"/>
      <c r="AH881" s="208"/>
      <c r="AI881" s="208"/>
      <c r="AJ881" s="208"/>
      <c r="AK881" s="208"/>
      <c r="AL881" s="208"/>
      <c r="AM881" s="208"/>
      <c r="AN881" s="208"/>
      <c r="AO881" s="208"/>
      <c r="AP881" s="208"/>
      <c r="AQ881" s="208"/>
      <c r="AR881" s="208"/>
      <c r="AS881" s="208"/>
      <c r="AT881" s="208"/>
      <c r="AU881" s="208"/>
    </row>
    <row r="882">
      <c r="A882" s="208"/>
      <c r="B882" s="208"/>
      <c r="C882" s="208"/>
      <c r="D882" s="225"/>
      <c r="E882" s="208"/>
      <c r="F882" s="208"/>
      <c r="G882" s="208"/>
      <c r="H882" s="208"/>
      <c r="I882" s="208"/>
      <c r="J882" s="208"/>
      <c r="K882" s="208"/>
      <c r="L882" s="208"/>
      <c r="M882" s="208"/>
      <c r="N882" s="208"/>
      <c r="O882" s="208"/>
      <c r="P882" s="208"/>
      <c r="Q882" s="208"/>
      <c r="R882" s="208"/>
      <c r="S882" s="208"/>
      <c r="T882" s="208"/>
      <c r="U882" s="208"/>
      <c r="V882" s="208"/>
      <c r="W882" s="208"/>
      <c r="X882" s="208"/>
      <c r="Y882" s="208"/>
      <c r="Z882" s="208"/>
      <c r="AA882" s="208"/>
      <c r="AB882" s="208"/>
      <c r="AC882" s="208"/>
      <c r="AD882" s="208"/>
      <c r="AE882" s="208"/>
      <c r="AF882" s="208"/>
      <c r="AG882" s="208"/>
      <c r="AH882" s="208"/>
      <c r="AI882" s="208"/>
      <c r="AJ882" s="208"/>
      <c r="AK882" s="208"/>
      <c r="AL882" s="208"/>
      <c r="AM882" s="208"/>
      <c r="AN882" s="208"/>
      <c r="AO882" s="208"/>
      <c r="AP882" s="208"/>
      <c r="AQ882" s="208"/>
      <c r="AR882" s="208"/>
      <c r="AS882" s="208"/>
      <c r="AT882" s="208"/>
      <c r="AU882" s="208"/>
    </row>
    <row r="883">
      <c r="A883" s="208"/>
      <c r="B883" s="208"/>
      <c r="C883" s="208"/>
      <c r="D883" s="225"/>
      <c r="E883" s="208"/>
      <c r="F883" s="208"/>
      <c r="G883" s="208"/>
      <c r="H883" s="208"/>
      <c r="I883" s="208"/>
      <c r="J883" s="208"/>
      <c r="K883" s="208"/>
      <c r="L883" s="208"/>
      <c r="M883" s="208"/>
      <c r="N883" s="208"/>
      <c r="O883" s="208"/>
      <c r="P883" s="208"/>
      <c r="Q883" s="208"/>
      <c r="R883" s="208"/>
      <c r="S883" s="208"/>
      <c r="T883" s="208"/>
      <c r="U883" s="208"/>
      <c r="V883" s="208"/>
      <c r="W883" s="208"/>
      <c r="X883" s="208"/>
      <c r="Y883" s="208"/>
      <c r="Z883" s="208"/>
      <c r="AA883" s="208"/>
      <c r="AB883" s="208"/>
      <c r="AC883" s="208"/>
      <c r="AD883" s="208"/>
      <c r="AE883" s="208"/>
      <c r="AF883" s="208"/>
      <c r="AG883" s="208"/>
      <c r="AH883" s="208"/>
      <c r="AI883" s="208"/>
      <c r="AJ883" s="208"/>
      <c r="AK883" s="208"/>
      <c r="AL883" s="208"/>
      <c r="AM883" s="208"/>
      <c r="AN883" s="208"/>
      <c r="AO883" s="208"/>
      <c r="AP883" s="208"/>
      <c r="AQ883" s="208"/>
      <c r="AR883" s="208"/>
      <c r="AS883" s="208"/>
      <c r="AT883" s="208"/>
      <c r="AU883" s="208"/>
    </row>
    <row r="884">
      <c r="A884" s="208"/>
      <c r="B884" s="208"/>
      <c r="C884" s="208"/>
      <c r="D884" s="225"/>
      <c r="E884" s="208"/>
      <c r="F884" s="208"/>
      <c r="G884" s="208"/>
      <c r="H884" s="208"/>
      <c r="I884" s="208"/>
      <c r="J884" s="208"/>
      <c r="K884" s="208"/>
      <c r="L884" s="208"/>
      <c r="M884" s="208"/>
      <c r="N884" s="208"/>
      <c r="O884" s="208"/>
      <c r="P884" s="208"/>
      <c r="Q884" s="208"/>
      <c r="R884" s="208"/>
      <c r="S884" s="208"/>
      <c r="T884" s="208"/>
      <c r="U884" s="208"/>
      <c r="V884" s="208"/>
      <c r="W884" s="208"/>
      <c r="X884" s="208"/>
      <c r="Y884" s="208"/>
      <c r="Z884" s="208"/>
      <c r="AA884" s="208"/>
      <c r="AB884" s="208"/>
      <c r="AC884" s="208"/>
      <c r="AD884" s="208"/>
      <c r="AE884" s="208"/>
      <c r="AF884" s="208"/>
      <c r="AG884" s="208"/>
      <c r="AH884" s="208"/>
      <c r="AI884" s="208"/>
      <c r="AJ884" s="208"/>
      <c r="AK884" s="208"/>
      <c r="AL884" s="208"/>
      <c r="AM884" s="208"/>
      <c r="AN884" s="208"/>
      <c r="AO884" s="208"/>
      <c r="AP884" s="208"/>
      <c r="AQ884" s="208"/>
      <c r="AR884" s="208"/>
      <c r="AS884" s="208"/>
      <c r="AT884" s="208"/>
      <c r="AU884" s="208"/>
    </row>
    <row r="885">
      <c r="A885" s="208"/>
      <c r="B885" s="208"/>
      <c r="C885" s="208"/>
      <c r="D885" s="225"/>
      <c r="E885" s="208"/>
      <c r="F885" s="208"/>
      <c r="G885" s="208"/>
      <c r="H885" s="208"/>
      <c r="I885" s="208"/>
      <c r="J885" s="208"/>
      <c r="K885" s="208"/>
      <c r="L885" s="208"/>
      <c r="M885" s="208"/>
      <c r="N885" s="208"/>
      <c r="O885" s="208"/>
      <c r="P885" s="208"/>
      <c r="Q885" s="208"/>
      <c r="R885" s="208"/>
      <c r="S885" s="208"/>
      <c r="T885" s="208"/>
      <c r="U885" s="208"/>
      <c r="V885" s="208"/>
      <c r="W885" s="208"/>
      <c r="X885" s="208"/>
      <c r="Y885" s="208"/>
      <c r="Z885" s="208"/>
      <c r="AA885" s="208"/>
      <c r="AB885" s="208"/>
      <c r="AC885" s="208"/>
      <c r="AD885" s="208"/>
      <c r="AE885" s="208"/>
      <c r="AF885" s="208"/>
      <c r="AG885" s="208"/>
      <c r="AH885" s="208"/>
      <c r="AI885" s="208"/>
      <c r="AJ885" s="208"/>
      <c r="AK885" s="208"/>
      <c r="AL885" s="208"/>
      <c r="AM885" s="208"/>
      <c r="AN885" s="208"/>
      <c r="AO885" s="208"/>
      <c r="AP885" s="208"/>
      <c r="AQ885" s="208"/>
      <c r="AR885" s="208"/>
      <c r="AS885" s="208"/>
      <c r="AT885" s="208"/>
      <c r="AU885" s="208"/>
    </row>
    <row r="886">
      <c r="A886" s="208"/>
      <c r="B886" s="208"/>
      <c r="C886" s="208"/>
      <c r="D886" s="225"/>
      <c r="E886" s="208"/>
      <c r="F886" s="208"/>
      <c r="G886" s="208"/>
      <c r="H886" s="208"/>
      <c r="I886" s="208"/>
      <c r="J886" s="208"/>
      <c r="K886" s="208"/>
      <c r="L886" s="208"/>
      <c r="M886" s="208"/>
      <c r="N886" s="208"/>
      <c r="O886" s="208"/>
      <c r="P886" s="208"/>
      <c r="Q886" s="208"/>
      <c r="R886" s="208"/>
      <c r="S886" s="208"/>
      <c r="T886" s="208"/>
      <c r="U886" s="208"/>
      <c r="V886" s="208"/>
      <c r="W886" s="208"/>
      <c r="X886" s="208"/>
      <c r="Y886" s="208"/>
      <c r="Z886" s="208"/>
      <c r="AA886" s="208"/>
      <c r="AB886" s="208"/>
      <c r="AC886" s="208"/>
      <c r="AD886" s="208"/>
      <c r="AE886" s="208"/>
      <c r="AF886" s="208"/>
      <c r="AG886" s="208"/>
      <c r="AH886" s="208"/>
      <c r="AI886" s="208"/>
      <c r="AJ886" s="208"/>
      <c r="AK886" s="208"/>
      <c r="AL886" s="208"/>
      <c r="AM886" s="208"/>
      <c r="AN886" s="208"/>
      <c r="AO886" s="208"/>
      <c r="AP886" s="208"/>
      <c r="AQ886" s="208"/>
      <c r="AR886" s="208"/>
      <c r="AS886" s="208"/>
      <c r="AT886" s="208"/>
      <c r="AU886" s="208"/>
    </row>
    <row r="887">
      <c r="A887" s="208"/>
      <c r="B887" s="208"/>
      <c r="C887" s="208"/>
      <c r="D887" s="225"/>
      <c r="E887" s="208"/>
      <c r="F887" s="208"/>
      <c r="G887" s="208"/>
      <c r="H887" s="208"/>
      <c r="I887" s="208"/>
      <c r="J887" s="208"/>
      <c r="K887" s="208"/>
      <c r="L887" s="208"/>
      <c r="M887" s="208"/>
      <c r="N887" s="208"/>
      <c r="O887" s="208"/>
      <c r="P887" s="208"/>
      <c r="Q887" s="208"/>
      <c r="R887" s="208"/>
      <c r="S887" s="208"/>
      <c r="T887" s="208"/>
      <c r="U887" s="208"/>
      <c r="V887" s="208"/>
      <c r="W887" s="208"/>
      <c r="X887" s="208"/>
      <c r="Y887" s="208"/>
      <c r="Z887" s="208"/>
      <c r="AA887" s="208"/>
      <c r="AB887" s="208"/>
      <c r="AC887" s="208"/>
      <c r="AD887" s="208"/>
      <c r="AE887" s="208"/>
      <c r="AF887" s="208"/>
      <c r="AG887" s="208"/>
      <c r="AH887" s="208"/>
      <c r="AI887" s="208"/>
      <c r="AJ887" s="208"/>
      <c r="AK887" s="208"/>
      <c r="AL887" s="208"/>
      <c r="AM887" s="208"/>
      <c r="AN887" s="208"/>
      <c r="AO887" s="208"/>
      <c r="AP887" s="208"/>
      <c r="AQ887" s="208"/>
      <c r="AR887" s="208"/>
      <c r="AS887" s="208"/>
      <c r="AT887" s="208"/>
      <c r="AU887" s="208"/>
    </row>
    <row r="888">
      <c r="A888" s="208"/>
      <c r="B888" s="208"/>
      <c r="C888" s="208"/>
      <c r="D888" s="225"/>
      <c r="E888" s="208"/>
      <c r="F888" s="208"/>
      <c r="G888" s="208"/>
      <c r="H888" s="208"/>
      <c r="I888" s="208"/>
      <c r="J888" s="208"/>
      <c r="K888" s="208"/>
      <c r="L888" s="208"/>
      <c r="M888" s="208"/>
      <c r="N888" s="208"/>
      <c r="O888" s="208"/>
      <c r="P888" s="208"/>
      <c r="Q888" s="208"/>
      <c r="R888" s="208"/>
      <c r="S888" s="208"/>
      <c r="T888" s="208"/>
      <c r="U888" s="208"/>
      <c r="V888" s="208"/>
      <c r="W888" s="208"/>
      <c r="X888" s="208"/>
      <c r="Y888" s="208"/>
      <c r="Z888" s="208"/>
      <c r="AA888" s="208"/>
      <c r="AB888" s="208"/>
      <c r="AC888" s="208"/>
      <c r="AD888" s="208"/>
      <c r="AE888" s="208"/>
      <c r="AF888" s="208"/>
      <c r="AG888" s="208"/>
      <c r="AH888" s="208"/>
      <c r="AI888" s="208"/>
      <c r="AJ888" s="208"/>
      <c r="AK888" s="208"/>
      <c r="AL888" s="208"/>
      <c r="AM888" s="208"/>
      <c r="AN888" s="208"/>
      <c r="AO888" s="208"/>
      <c r="AP888" s="208"/>
      <c r="AQ888" s="208"/>
      <c r="AR888" s="208"/>
      <c r="AS888" s="208"/>
      <c r="AT888" s="208"/>
      <c r="AU888" s="208"/>
    </row>
    <row r="889">
      <c r="A889" s="208"/>
      <c r="B889" s="208"/>
      <c r="C889" s="208"/>
      <c r="D889" s="225"/>
      <c r="E889" s="208"/>
      <c r="F889" s="208"/>
      <c r="G889" s="208"/>
      <c r="H889" s="208"/>
      <c r="I889" s="208"/>
      <c r="J889" s="208"/>
      <c r="K889" s="208"/>
      <c r="L889" s="208"/>
      <c r="M889" s="208"/>
      <c r="N889" s="208"/>
      <c r="O889" s="208"/>
      <c r="P889" s="208"/>
      <c r="Q889" s="208"/>
      <c r="R889" s="208"/>
      <c r="S889" s="208"/>
      <c r="T889" s="208"/>
      <c r="U889" s="208"/>
      <c r="V889" s="208"/>
      <c r="W889" s="208"/>
      <c r="X889" s="208"/>
      <c r="Y889" s="208"/>
      <c r="Z889" s="208"/>
      <c r="AA889" s="208"/>
      <c r="AB889" s="208"/>
      <c r="AC889" s="208"/>
      <c r="AD889" s="208"/>
      <c r="AE889" s="208"/>
      <c r="AF889" s="208"/>
      <c r="AG889" s="208"/>
      <c r="AH889" s="208"/>
      <c r="AI889" s="208"/>
      <c r="AJ889" s="208"/>
      <c r="AK889" s="208"/>
      <c r="AL889" s="208"/>
      <c r="AM889" s="208"/>
      <c r="AN889" s="208"/>
      <c r="AO889" s="208"/>
      <c r="AP889" s="208"/>
      <c r="AQ889" s="208"/>
      <c r="AR889" s="208"/>
      <c r="AS889" s="208"/>
      <c r="AT889" s="208"/>
      <c r="AU889" s="208"/>
    </row>
    <row r="890">
      <c r="A890" s="208"/>
      <c r="B890" s="208"/>
      <c r="C890" s="208"/>
      <c r="D890" s="225"/>
      <c r="E890" s="208"/>
      <c r="F890" s="208"/>
      <c r="G890" s="208"/>
      <c r="H890" s="208"/>
      <c r="I890" s="208"/>
      <c r="J890" s="208"/>
      <c r="K890" s="208"/>
      <c r="L890" s="208"/>
      <c r="M890" s="208"/>
      <c r="N890" s="208"/>
      <c r="O890" s="208"/>
      <c r="P890" s="208"/>
      <c r="Q890" s="208"/>
      <c r="R890" s="208"/>
      <c r="S890" s="208"/>
      <c r="T890" s="208"/>
      <c r="U890" s="208"/>
      <c r="V890" s="208"/>
      <c r="W890" s="208"/>
      <c r="X890" s="208"/>
      <c r="Y890" s="208"/>
      <c r="Z890" s="208"/>
      <c r="AA890" s="208"/>
      <c r="AB890" s="208"/>
      <c r="AC890" s="208"/>
      <c r="AD890" s="208"/>
      <c r="AE890" s="208"/>
      <c r="AF890" s="208"/>
      <c r="AG890" s="208"/>
      <c r="AH890" s="208"/>
      <c r="AI890" s="208"/>
      <c r="AJ890" s="208"/>
      <c r="AK890" s="208"/>
      <c r="AL890" s="208"/>
      <c r="AM890" s="208"/>
      <c r="AN890" s="208"/>
      <c r="AO890" s="208"/>
      <c r="AP890" s="208"/>
      <c r="AQ890" s="208"/>
      <c r="AR890" s="208"/>
      <c r="AS890" s="208"/>
      <c r="AT890" s="208"/>
      <c r="AU890" s="208"/>
    </row>
    <row r="891">
      <c r="A891" s="208"/>
      <c r="B891" s="208"/>
      <c r="C891" s="208"/>
      <c r="D891" s="225"/>
      <c r="E891" s="208"/>
      <c r="F891" s="208"/>
      <c r="G891" s="208"/>
      <c r="H891" s="208"/>
      <c r="I891" s="208"/>
      <c r="J891" s="208"/>
      <c r="K891" s="208"/>
      <c r="L891" s="208"/>
      <c r="M891" s="208"/>
      <c r="N891" s="208"/>
      <c r="O891" s="208"/>
      <c r="P891" s="208"/>
      <c r="Q891" s="208"/>
      <c r="R891" s="208"/>
      <c r="S891" s="208"/>
      <c r="T891" s="208"/>
      <c r="U891" s="208"/>
      <c r="V891" s="208"/>
      <c r="W891" s="208"/>
      <c r="X891" s="208"/>
      <c r="Y891" s="208"/>
      <c r="Z891" s="208"/>
      <c r="AA891" s="208"/>
      <c r="AB891" s="208"/>
      <c r="AC891" s="208"/>
      <c r="AD891" s="208"/>
      <c r="AE891" s="208"/>
      <c r="AF891" s="208"/>
      <c r="AG891" s="208"/>
      <c r="AH891" s="208"/>
      <c r="AI891" s="208"/>
      <c r="AJ891" s="208"/>
      <c r="AK891" s="208"/>
      <c r="AL891" s="208"/>
      <c r="AM891" s="208"/>
      <c r="AN891" s="208"/>
      <c r="AO891" s="208"/>
      <c r="AP891" s="208"/>
      <c r="AQ891" s="208"/>
      <c r="AR891" s="208"/>
      <c r="AS891" s="208"/>
      <c r="AT891" s="208"/>
      <c r="AU891" s="208"/>
    </row>
    <row r="892">
      <c r="A892" s="208"/>
      <c r="B892" s="208"/>
      <c r="C892" s="208"/>
      <c r="D892" s="225"/>
      <c r="E892" s="208"/>
      <c r="F892" s="208"/>
      <c r="G892" s="208"/>
      <c r="H892" s="208"/>
      <c r="I892" s="208"/>
      <c r="J892" s="208"/>
      <c r="K892" s="208"/>
      <c r="L892" s="208"/>
      <c r="M892" s="208"/>
      <c r="N892" s="208"/>
      <c r="O892" s="208"/>
      <c r="P892" s="208"/>
      <c r="Q892" s="208"/>
      <c r="R892" s="208"/>
      <c r="S892" s="208"/>
      <c r="T892" s="208"/>
      <c r="U892" s="208"/>
      <c r="V892" s="208"/>
      <c r="W892" s="208"/>
      <c r="X892" s="208"/>
      <c r="Y892" s="208"/>
      <c r="Z892" s="208"/>
      <c r="AA892" s="208"/>
      <c r="AB892" s="208"/>
      <c r="AC892" s="208"/>
      <c r="AD892" s="208"/>
      <c r="AE892" s="208"/>
      <c r="AF892" s="208"/>
      <c r="AG892" s="208"/>
      <c r="AH892" s="208"/>
      <c r="AI892" s="208"/>
      <c r="AJ892" s="208"/>
      <c r="AK892" s="208"/>
      <c r="AL892" s="208"/>
      <c r="AM892" s="208"/>
      <c r="AN892" s="208"/>
      <c r="AO892" s="208"/>
      <c r="AP892" s="208"/>
      <c r="AQ892" s="208"/>
      <c r="AR892" s="208"/>
      <c r="AS892" s="208"/>
      <c r="AT892" s="208"/>
      <c r="AU892" s="208"/>
    </row>
    <row r="893">
      <c r="A893" s="208"/>
      <c r="B893" s="208"/>
      <c r="C893" s="208"/>
      <c r="D893" s="225"/>
      <c r="E893" s="208"/>
      <c r="F893" s="208"/>
      <c r="G893" s="208"/>
      <c r="H893" s="208"/>
      <c r="I893" s="208"/>
      <c r="J893" s="208"/>
      <c r="K893" s="208"/>
      <c r="L893" s="208"/>
      <c r="M893" s="208"/>
      <c r="N893" s="208"/>
      <c r="O893" s="208"/>
      <c r="P893" s="208"/>
      <c r="Q893" s="208"/>
      <c r="R893" s="208"/>
      <c r="S893" s="208"/>
      <c r="T893" s="208"/>
      <c r="U893" s="208"/>
      <c r="V893" s="208"/>
      <c r="W893" s="208"/>
      <c r="X893" s="208"/>
      <c r="Y893" s="208"/>
      <c r="Z893" s="208"/>
      <c r="AA893" s="208"/>
      <c r="AB893" s="208"/>
      <c r="AC893" s="208"/>
      <c r="AD893" s="208"/>
      <c r="AE893" s="208"/>
      <c r="AF893" s="208"/>
      <c r="AG893" s="208"/>
      <c r="AH893" s="208"/>
      <c r="AI893" s="208"/>
      <c r="AJ893" s="208"/>
      <c r="AK893" s="208"/>
      <c r="AL893" s="208"/>
      <c r="AM893" s="208"/>
      <c r="AN893" s="208"/>
      <c r="AO893" s="208"/>
      <c r="AP893" s="208"/>
      <c r="AQ893" s="208"/>
      <c r="AR893" s="208"/>
      <c r="AS893" s="208"/>
      <c r="AT893" s="208"/>
      <c r="AU893" s="208"/>
    </row>
    <row r="894">
      <c r="A894" s="208"/>
      <c r="B894" s="208"/>
      <c r="C894" s="208"/>
      <c r="D894" s="225"/>
      <c r="E894" s="208"/>
      <c r="F894" s="208"/>
      <c r="G894" s="208"/>
      <c r="H894" s="208"/>
      <c r="I894" s="208"/>
      <c r="J894" s="208"/>
      <c r="K894" s="208"/>
      <c r="L894" s="208"/>
      <c r="M894" s="208"/>
      <c r="N894" s="208"/>
      <c r="O894" s="208"/>
      <c r="P894" s="208"/>
      <c r="Q894" s="208"/>
      <c r="R894" s="208"/>
      <c r="S894" s="208"/>
      <c r="T894" s="208"/>
      <c r="U894" s="208"/>
      <c r="V894" s="208"/>
      <c r="W894" s="208"/>
      <c r="X894" s="208"/>
      <c r="Y894" s="208"/>
      <c r="Z894" s="208"/>
      <c r="AA894" s="208"/>
      <c r="AB894" s="208"/>
      <c r="AC894" s="208"/>
      <c r="AD894" s="208"/>
      <c r="AE894" s="208"/>
      <c r="AF894" s="208"/>
      <c r="AG894" s="208"/>
      <c r="AH894" s="208"/>
      <c r="AI894" s="208"/>
      <c r="AJ894" s="208"/>
      <c r="AK894" s="208"/>
      <c r="AL894" s="208"/>
      <c r="AM894" s="208"/>
      <c r="AN894" s="208"/>
      <c r="AO894" s="208"/>
      <c r="AP894" s="208"/>
      <c r="AQ894" s="208"/>
      <c r="AR894" s="208"/>
      <c r="AS894" s="208"/>
      <c r="AT894" s="208"/>
      <c r="AU894" s="208"/>
    </row>
    <row r="895">
      <c r="A895" s="208"/>
      <c r="B895" s="208"/>
      <c r="C895" s="208"/>
      <c r="D895" s="225"/>
      <c r="E895" s="208"/>
      <c r="F895" s="208"/>
      <c r="G895" s="208"/>
      <c r="H895" s="208"/>
      <c r="I895" s="208"/>
      <c r="J895" s="208"/>
      <c r="K895" s="208"/>
      <c r="L895" s="208"/>
      <c r="M895" s="208"/>
      <c r="N895" s="208"/>
      <c r="O895" s="208"/>
      <c r="P895" s="208"/>
      <c r="Q895" s="208"/>
      <c r="R895" s="208"/>
      <c r="S895" s="208"/>
      <c r="T895" s="208"/>
      <c r="U895" s="208"/>
      <c r="V895" s="208"/>
      <c r="W895" s="208"/>
      <c r="X895" s="208"/>
      <c r="Y895" s="208"/>
      <c r="Z895" s="208"/>
      <c r="AA895" s="208"/>
      <c r="AB895" s="208"/>
      <c r="AC895" s="208"/>
      <c r="AD895" s="208"/>
      <c r="AE895" s="208"/>
      <c r="AF895" s="208"/>
      <c r="AG895" s="208"/>
      <c r="AH895" s="208"/>
      <c r="AI895" s="208"/>
      <c r="AJ895" s="208"/>
      <c r="AK895" s="208"/>
      <c r="AL895" s="208"/>
      <c r="AM895" s="208"/>
      <c r="AN895" s="208"/>
      <c r="AO895" s="208"/>
      <c r="AP895" s="208"/>
      <c r="AQ895" s="208"/>
      <c r="AR895" s="208"/>
      <c r="AS895" s="208"/>
      <c r="AT895" s="208"/>
      <c r="AU895" s="208"/>
    </row>
    <row r="896">
      <c r="A896" s="208"/>
      <c r="B896" s="208"/>
      <c r="C896" s="208"/>
      <c r="D896" s="225"/>
      <c r="E896" s="208"/>
      <c r="F896" s="208"/>
      <c r="G896" s="208"/>
      <c r="H896" s="208"/>
      <c r="I896" s="208"/>
      <c r="J896" s="208"/>
      <c r="K896" s="208"/>
      <c r="L896" s="208"/>
      <c r="M896" s="208"/>
      <c r="N896" s="208"/>
      <c r="O896" s="208"/>
      <c r="P896" s="208"/>
      <c r="Q896" s="208"/>
      <c r="R896" s="208"/>
      <c r="S896" s="208"/>
      <c r="T896" s="208"/>
      <c r="U896" s="208"/>
      <c r="V896" s="208"/>
      <c r="W896" s="208"/>
      <c r="X896" s="208"/>
      <c r="Y896" s="208"/>
      <c r="Z896" s="208"/>
      <c r="AA896" s="208"/>
      <c r="AB896" s="208"/>
      <c r="AC896" s="208"/>
      <c r="AD896" s="208"/>
      <c r="AE896" s="208"/>
      <c r="AF896" s="208"/>
      <c r="AG896" s="208"/>
      <c r="AH896" s="208"/>
      <c r="AI896" s="208"/>
      <c r="AJ896" s="208"/>
      <c r="AK896" s="208"/>
      <c r="AL896" s="208"/>
      <c r="AM896" s="208"/>
      <c r="AN896" s="208"/>
      <c r="AO896" s="208"/>
      <c r="AP896" s="208"/>
      <c r="AQ896" s="208"/>
      <c r="AR896" s="208"/>
      <c r="AS896" s="208"/>
      <c r="AT896" s="208"/>
      <c r="AU896" s="208"/>
    </row>
    <row r="897">
      <c r="A897" s="208"/>
      <c r="B897" s="208"/>
      <c r="C897" s="208"/>
      <c r="D897" s="225"/>
      <c r="E897" s="208"/>
      <c r="F897" s="208"/>
      <c r="G897" s="208"/>
      <c r="H897" s="208"/>
      <c r="I897" s="208"/>
      <c r="J897" s="208"/>
      <c r="K897" s="208"/>
      <c r="L897" s="208"/>
      <c r="M897" s="208"/>
      <c r="N897" s="208"/>
      <c r="O897" s="208"/>
      <c r="P897" s="208"/>
      <c r="Q897" s="208"/>
      <c r="R897" s="208"/>
      <c r="S897" s="208"/>
      <c r="T897" s="208"/>
      <c r="U897" s="208"/>
      <c r="V897" s="208"/>
      <c r="W897" s="208"/>
      <c r="X897" s="208"/>
      <c r="Y897" s="208"/>
      <c r="Z897" s="208"/>
      <c r="AA897" s="208"/>
      <c r="AB897" s="208"/>
      <c r="AC897" s="208"/>
      <c r="AD897" s="208"/>
      <c r="AE897" s="208"/>
      <c r="AF897" s="208"/>
      <c r="AG897" s="208"/>
      <c r="AH897" s="208"/>
      <c r="AI897" s="208"/>
      <c r="AJ897" s="208"/>
      <c r="AK897" s="208"/>
      <c r="AL897" s="208"/>
      <c r="AM897" s="208"/>
      <c r="AN897" s="208"/>
      <c r="AO897" s="208"/>
      <c r="AP897" s="208"/>
      <c r="AQ897" s="208"/>
      <c r="AR897" s="208"/>
      <c r="AS897" s="208"/>
      <c r="AT897" s="208"/>
      <c r="AU897" s="208"/>
    </row>
    <row r="898">
      <c r="A898" s="208"/>
      <c r="B898" s="208"/>
      <c r="C898" s="208"/>
      <c r="D898" s="225"/>
      <c r="E898" s="208"/>
      <c r="F898" s="208"/>
      <c r="G898" s="208"/>
      <c r="H898" s="208"/>
      <c r="I898" s="208"/>
      <c r="J898" s="208"/>
      <c r="K898" s="208"/>
      <c r="L898" s="208"/>
      <c r="M898" s="208"/>
      <c r="N898" s="208"/>
      <c r="O898" s="208"/>
      <c r="P898" s="208"/>
      <c r="Q898" s="208"/>
      <c r="R898" s="208"/>
      <c r="S898" s="208"/>
      <c r="T898" s="208"/>
      <c r="U898" s="208"/>
      <c r="V898" s="208"/>
      <c r="W898" s="208"/>
      <c r="X898" s="208"/>
      <c r="Y898" s="208"/>
      <c r="Z898" s="208"/>
      <c r="AA898" s="208"/>
      <c r="AB898" s="208"/>
      <c r="AC898" s="208"/>
      <c r="AD898" s="208"/>
      <c r="AE898" s="208"/>
      <c r="AF898" s="208"/>
      <c r="AG898" s="208"/>
      <c r="AH898" s="208"/>
      <c r="AI898" s="208"/>
      <c r="AJ898" s="208"/>
      <c r="AK898" s="208"/>
      <c r="AL898" s="208"/>
      <c r="AM898" s="208"/>
      <c r="AN898" s="208"/>
      <c r="AO898" s="208"/>
      <c r="AP898" s="208"/>
      <c r="AQ898" s="208"/>
      <c r="AR898" s="208"/>
      <c r="AS898" s="208"/>
      <c r="AT898" s="208"/>
      <c r="AU898" s="208"/>
    </row>
    <row r="899">
      <c r="A899" s="208"/>
      <c r="B899" s="208"/>
      <c r="C899" s="208"/>
      <c r="D899" s="225"/>
      <c r="E899" s="208"/>
      <c r="F899" s="208"/>
      <c r="G899" s="208"/>
      <c r="H899" s="208"/>
      <c r="I899" s="208"/>
      <c r="J899" s="208"/>
      <c r="K899" s="208"/>
      <c r="L899" s="208"/>
      <c r="M899" s="208"/>
      <c r="N899" s="208"/>
      <c r="O899" s="208"/>
      <c r="P899" s="208"/>
      <c r="Q899" s="208"/>
      <c r="R899" s="208"/>
      <c r="S899" s="208"/>
      <c r="T899" s="208"/>
      <c r="U899" s="208"/>
      <c r="V899" s="208"/>
      <c r="W899" s="208"/>
      <c r="X899" s="208"/>
      <c r="Y899" s="208"/>
      <c r="Z899" s="208"/>
      <c r="AA899" s="208"/>
      <c r="AB899" s="208"/>
      <c r="AC899" s="208"/>
      <c r="AD899" s="208"/>
      <c r="AE899" s="208"/>
      <c r="AF899" s="208"/>
      <c r="AG899" s="208"/>
      <c r="AH899" s="208"/>
      <c r="AI899" s="208"/>
      <c r="AJ899" s="208"/>
      <c r="AK899" s="208"/>
      <c r="AL899" s="208"/>
      <c r="AM899" s="208"/>
      <c r="AN899" s="208"/>
      <c r="AO899" s="208"/>
      <c r="AP899" s="208"/>
      <c r="AQ899" s="208"/>
      <c r="AR899" s="208"/>
      <c r="AS899" s="208"/>
      <c r="AT899" s="208"/>
      <c r="AU899" s="208"/>
    </row>
    <row r="900">
      <c r="A900" s="208"/>
      <c r="B900" s="208"/>
      <c r="C900" s="208"/>
      <c r="D900" s="225"/>
      <c r="E900" s="208"/>
      <c r="F900" s="208"/>
      <c r="G900" s="208"/>
      <c r="H900" s="208"/>
      <c r="I900" s="208"/>
      <c r="J900" s="208"/>
      <c r="K900" s="208"/>
      <c r="L900" s="208"/>
      <c r="M900" s="208"/>
      <c r="N900" s="208"/>
      <c r="O900" s="208"/>
      <c r="P900" s="208"/>
      <c r="Q900" s="208"/>
      <c r="R900" s="208"/>
      <c r="S900" s="208"/>
      <c r="T900" s="208"/>
      <c r="U900" s="208"/>
      <c r="V900" s="208"/>
      <c r="W900" s="208"/>
      <c r="X900" s="208"/>
      <c r="Y900" s="208"/>
      <c r="Z900" s="208"/>
      <c r="AA900" s="208"/>
      <c r="AB900" s="208"/>
      <c r="AC900" s="208"/>
      <c r="AD900" s="208"/>
      <c r="AE900" s="208"/>
      <c r="AF900" s="208"/>
      <c r="AG900" s="208"/>
      <c r="AH900" s="208"/>
      <c r="AI900" s="208"/>
      <c r="AJ900" s="208"/>
      <c r="AK900" s="208"/>
      <c r="AL900" s="208"/>
      <c r="AM900" s="208"/>
      <c r="AN900" s="208"/>
      <c r="AO900" s="208"/>
      <c r="AP900" s="208"/>
      <c r="AQ900" s="208"/>
      <c r="AR900" s="208"/>
      <c r="AS900" s="208"/>
      <c r="AT900" s="208"/>
      <c r="AU900" s="208"/>
    </row>
    <row r="901">
      <c r="A901" s="208"/>
      <c r="B901" s="208"/>
      <c r="C901" s="208"/>
      <c r="D901" s="225"/>
      <c r="E901" s="208"/>
      <c r="F901" s="208"/>
      <c r="G901" s="208"/>
      <c r="H901" s="208"/>
      <c r="I901" s="208"/>
      <c r="J901" s="208"/>
      <c r="K901" s="208"/>
      <c r="L901" s="208"/>
      <c r="M901" s="208"/>
      <c r="N901" s="208"/>
      <c r="O901" s="208"/>
      <c r="P901" s="208"/>
      <c r="Q901" s="208"/>
      <c r="R901" s="208"/>
      <c r="S901" s="208"/>
      <c r="T901" s="208"/>
      <c r="U901" s="208"/>
      <c r="V901" s="208"/>
      <c r="W901" s="208"/>
      <c r="X901" s="208"/>
      <c r="Y901" s="208"/>
      <c r="Z901" s="208"/>
      <c r="AA901" s="208"/>
      <c r="AB901" s="208"/>
      <c r="AC901" s="208"/>
      <c r="AD901" s="208"/>
      <c r="AE901" s="208"/>
      <c r="AF901" s="208"/>
      <c r="AG901" s="208"/>
      <c r="AH901" s="208"/>
      <c r="AI901" s="208"/>
      <c r="AJ901" s="208"/>
      <c r="AK901" s="208"/>
      <c r="AL901" s="208"/>
      <c r="AM901" s="208"/>
      <c r="AN901" s="208"/>
      <c r="AO901" s="208"/>
      <c r="AP901" s="208"/>
      <c r="AQ901" s="208"/>
      <c r="AR901" s="208"/>
      <c r="AS901" s="208"/>
      <c r="AT901" s="208"/>
      <c r="AU901" s="208"/>
    </row>
    <row r="902">
      <c r="A902" s="208"/>
      <c r="B902" s="208"/>
      <c r="C902" s="208"/>
      <c r="D902" s="225"/>
      <c r="E902" s="208"/>
      <c r="F902" s="208"/>
      <c r="G902" s="208"/>
      <c r="H902" s="208"/>
      <c r="I902" s="208"/>
      <c r="J902" s="208"/>
      <c r="K902" s="208"/>
      <c r="L902" s="208"/>
      <c r="M902" s="208"/>
      <c r="N902" s="208"/>
      <c r="O902" s="208"/>
      <c r="P902" s="208"/>
      <c r="Q902" s="208"/>
      <c r="R902" s="208"/>
      <c r="S902" s="208"/>
      <c r="T902" s="208"/>
      <c r="U902" s="208"/>
      <c r="V902" s="208"/>
      <c r="W902" s="208"/>
      <c r="X902" s="208"/>
      <c r="Y902" s="208"/>
      <c r="Z902" s="208"/>
      <c r="AA902" s="208"/>
      <c r="AB902" s="208"/>
      <c r="AC902" s="208"/>
      <c r="AD902" s="208"/>
      <c r="AE902" s="208"/>
      <c r="AF902" s="208"/>
      <c r="AG902" s="208"/>
      <c r="AH902" s="208"/>
      <c r="AI902" s="208"/>
      <c r="AJ902" s="208"/>
      <c r="AK902" s="208"/>
      <c r="AL902" s="208"/>
      <c r="AM902" s="208"/>
      <c r="AN902" s="208"/>
      <c r="AO902" s="208"/>
      <c r="AP902" s="208"/>
      <c r="AQ902" s="208"/>
      <c r="AR902" s="208"/>
      <c r="AS902" s="208"/>
      <c r="AT902" s="208"/>
      <c r="AU902" s="208"/>
    </row>
    <row r="903">
      <c r="A903" s="208"/>
      <c r="B903" s="208"/>
      <c r="C903" s="208"/>
      <c r="D903" s="225"/>
      <c r="E903" s="208"/>
      <c r="F903" s="208"/>
      <c r="G903" s="208"/>
      <c r="H903" s="208"/>
      <c r="I903" s="208"/>
      <c r="J903" s="208"/>
      <c r="K903" s="208"/>
      <c r="L903" s="208"/>
      <c r="M903" s="208"/>
      <c r="N903" s="208"/>
      <c r="O903" s="208"/>
      <c r="P903" s="208"/>
      <c r="Q903" s="208"/>
      <c r="R903" s="208"/>
      <c r="S903" s="208"/>
      <c r="T903" s="208"/>
      <c r="U903" s="208"/>
      <c r="V903" s="208"/>
      <c r="W903" s="208"/>
      <c r="X903" s="208"/>
      <c r="Y903" s="208"/>
      <c r="Z903" s="208"/>
      <c r="AA903" s="208"/>
      <c r="AB903" s="208"/>
      <c r="AC903" s="208"/>
      <c r="AD903" s="208"/>
      <c r="AE903" s="208"/>
      <c r="AF903" s="208"/>
      <c r="AG903" s="208"/>
      <c r="AH903" s="208"/>
      <c r="AI903" s="208"/>
      <c r="AJ903" s="208"/>
      <c r="AK903" s="208"/>
      <c r="AL903" s="208"/>
      <c r="AM903" s="208"/>
      <c r="AN903" s="208"/>
      <c r="AO903" s="208"/>
      <c r="AP903" s="208"/>
      <c r="AQ903" s="208"/>
      <c r="AR903" s="208"/>
      <c r="AS903" s="208"/>
      <c r="AT903" s="208"/>
      <c r="AU903" s="208"/>
    </row>
    <row r="904">
      <c r="A904" s="208"/>
      <c r="B904" s="208"/>
      <c r="C904" s="208"/>
      <c r="D904" s="225"/>
      <c r="E904" s="208"/>
      <c r="F904" s="208"/>
      <c r="G904" s="208"/>
      <c r="H904" s="208"/>
      <c r="I904" s="208"/>
      <c r="J904" s="208"/>
      <c r="K904" s="208"/>
      <c r="L904" s="208"/>
      <c r="M904" s="208"/>
      <c r="N904" s="208"/>
      <c r="O904" s="208"/>
      <c r="P904" s="208"/>
      <c r="Q904" s="208"/>
      <c r="R904" s="208"/>
      <c r="S904" s="208"/>
      <c r="T904" s="208"/>
      <c r="U904" s="208"/>
      <c r="V904" s="208"/>
      <c r="W904" s="208"/>
      <c r="X904" s="208"/>
      <c r="Y904" s="208"/>
      <c r="Z904" s="208"/>
      <c r="AA904" s="208"/>
      <c r="AB904" s="208"/>
      <c r="AC904" s="208"/>
      <c r="AD904" s="208"/>
      <c r="AE904" s="208"/>
      <c r="AF904" s="208"/>
      <c r="AG904" s="208"/>
      <c r="AH904" s="208"/>
      <c r="AI904" s="208"/>
      <c r="AJ904" s="208"/>
      <c r="AK904" s="208"/>
      <c r="AL904" s="208"/>
      <c r="AM904" s="208"/>
      <c r="AN904" s="208"/>
      <c r="AO904" s="208"/>
      <c r="AP904" s="208"/>
      <c r="AQ904" s="208"/>
      <c r="AR904" s="208"/>
      <c r="AS904" s="208"/>
      <c r="AT904" s="208"/>
      <c r="AU904" s="208"/>
    </row>
    <row r="905">
      <c r="A905" s="208"/>
      <c r="B905" s="208"/>
      <c r="C905" s="208"/>
      <c r="D905" s="225"/>
      <c r="E905" s="208"/>
      <c r="F905" s="208"/>
      <c r="G905" s="208"/>
      <c r="H905" s="208"/>
      <c r="I905" s="208"/>
      <c r="J905" s="208"/>
      <c r="K905" s="208"/>
      <c r="L905" s="208"/>
      <c r="M905" s="208"/>
      <c r="N905" s="208"/>
      <c r="O905" s="208"/>
      <c r="P905" s="208"/>
      <c r="Q905" s="208"/>
      <c r="R905" s="208"/>
      <c r="S905" s="208"/>
      <c r="T905" s="208"/>
      <c r="U905" s="208"/>
      <c r="V905" s="208"/>
      <c r="W905" s="208"/>
      <c r="X905" s="208"/>
      <c r="Y905" s="208"/>
      <c r="Z905" s="208"/>
      <c r="AA905" s="208"/>
      <c r="AB905" s="208"/>
      <c r="AC905" s="208"/>
      <c r="AD905" s="208"/>
      <c r="AE905" s="208"/>
      <c r="AF905" s="208"/>
      <c r="AG905" s="208"/>
      <c r="AH905" s="208"/>
      <c r="AI905" s="208"/>
      <c r="AJ905" s="208"/>
      <c r="AK905" s="208"/>
      <c r="AL905" s="208"/>
      <c r="AM905" s="208"/>
      <c r="AN905" s="208"/>
      <c r="AO905" s="208"/>
      <c r="AP905" s="208"/>
      <c r="AQ905" s="208"/>
      <c r="AR905" s="208"/>
      <c r="AS905" s="208"/>
      <c r="AT905" s="208"/>
      <c r="AU905" s="208"/>
    </row>
    <row r="906">
      <c r="A906" s="208"/>
      <c r="B906" s="208"/>
      <c r="C906" s="208"/>
      <c r="D906" s="225"/>
      <c r="E906" s="208"/>
      <c r="F906" s="208"/>
      <c r="G906" s="208"/>
      <c r="H906" s="208"/>
      <c r="I906" s="208"/>
      <c r="J906" s="208"/>
      <c r="K906" s="208"/>
      <c r="L906" s="208"/>
      <c r="M906" s="208"/>
      <c r="N906" s="208"/>
      <c r="O906" s="208"/>
      <c r="P906" s="208"/>
      <c r="Q906" s="208"/>
      <c r="R906" s="208"/>
      <c r="S906" s="208"/>
      <c r="T906" s="208"/>
      <c r="U906" s="208"/>
      <c r="V906" s="208"/>
      <c r="W906" s="208"/>
      <c r="X906" s="208"/>
      <c r="Y906" s="208"/>
      <c r="Z906" s="208"/>
      <c r="AA906" s="208"/>
      <c r="AB906" s="208"/>
      <c r="AC906" s="208"/>
      <c r="AD906" s="208"/>
      <c r="AE906" s="208"/>
      <c r="AF906" s="208"/>
      <c r="AG906" s="208"/>
      <c r="AH906" s="208"/>
      <c r="AI906" s="208"/>
      <c r="AJ906" s="208"/>
      <c r="AK906" s="208"/>
      <c r="AL906" s="208"/>
      <c r="AM906" s="208"/>
      <c r="AN906" s="208"/>
      <c r="AO906" s="208"/>
      <c r="AP906" s="208"/>
      <c r="AQ906" s="208"/>
      <c r="AR906" s="208"/>
      <c r="AS906" s="208"/>
      <c r="AT906" s="208"/>
      <c r="AU906" s="208"/>
    </row>
    <row r="907">
      <c r="A907" s="208"/>
      <c r="B907" s="208"/>
      <c r="C907" s="208"/>
      <c r="D907" s="225"/>
      <c r="E907" s="208"/>
      <c r="F907" s="208"/>
      <c r="G907" s="208"/>
      <c r="H907" s="208"/>
      <c r="I907" s="208"/>
      <c r="J907" s="208"/>
      <c r="K907" s="208"/>
      <c r="L907" s="208"/>
      <c r="M907" s="208"/>
      <c r="N907" s="208"/>
      <c r="O907" s="208"/>
      <c r="P907" s="208"/>
      <c r="Q907" s="208"/>
      <c r="R907" s="208"/>
      <c r="S907" s="208"/>
      <c r="T907" s="208"/>
      <c r="U907" s="208"/>
      <c r="V907" s="208"/>
      <c r="W907" s="208"/>
      <c r="X907" s="208"/>
      <c r="Y907" s="208"/>
      <c r="Z907" s="208"/>
      <c r="AA907" s="208"/>
      <c r="AB907" s="208"/>
      <c r="AC907" s="208"/>
      <c r="AD907" s="208"/>
      <c r="AE907" s="208"/>
      <c r="AF907" s="208"/>
      <c r="AG907" s="208"/>
      <c r="AH907" s="208"/>
      <c r="AI907" s="208"/>
      <c r="AJ907" s="208"/>
      <c r="AK907" s="208"/>
      <c r="AL907" s="208"/>
      <c r="AM907" s="208"/>
      <c r="AN907" s="208"/>
      <c r="AO907" s="208"/>
      <c r="AP907" s="208"/>
      <c r="AQ907" s="208"/>
      <c r="AR907" s="208"/>
      <c r="AS907" s="208"/>
      <c r="AT907" s="208"/>
      <c r="AU907" s="208"/>
    </row>
    <row r="908">
      <c r="A908" s="208"/>
      <c r="B908" s="208"/>
      <c r="C908" s="208"/>
      <c r="D908" s="225"/>
      <c r="E908" s="208"/>
      <c r="F908" s="208"/>
      <c r="G908" s="208"/>
      <c r="H908" s="208"/>
      <c r="I908" s="208"/>
      <c r="J908" s="208"/>
      <c r="K908" s="208"/>
      <c r="L908" s="208"/>
      <c r="M908" s="208"/>
      <c r="N908" s="208"/>
      <c r="O908" s="208"/>
      <c r="P908" s="208"/>
      <c r="Q908" s="208"/>
      <c r="R908" s="208"/>
      <c r="S908" s="208"/>
      <c r="T908" s="208"/>
      <c r="U908" s="208"/>
      <c r="V908" s="208"/>
      <c r="W908" s="208"/>
      <c r="X908" s="208"/>
      <c r="Y908" s="208"/>
      <c r="Z908" s="208"/>
      <c r="AA908" s="208"/>
      <c r="AB908" s="208"/>
      <c r="AC908" s="208"/>
      <c r="AD908" s="208"/>
      <c r="AE908" s="208"/>
      <c r="AF908" s="208"/>
      <c r="AG908" s="208"/>
      <c r="AH908" s="208"/>
      <c r="AI908" s="208"/>
      <c r="AJ908" s="208"/>
      <c r="AK908" s="208"/>
      <c r="AL908" s="208"/>
      <c r="AM908" s="208"/>
      <c r="AN908" s="208"/>
      <c r="AO908" s="208"/>
      <c r="AP908" s="208"/>
      <c r="AQ908" s="208"/>
      <c r="AR908" s="208"/>
      <c r="AS908" s="208"/>
      <c r="AT908" s="208"/>
      <c r="AU908" s="208"/>
    </row>
    <row r="909">
      <c r="A909" s="208"/>
      <c r="B909" s="208"/>
      <c r="C909" s="208"/>
      <c r="D909" s="225"/>
      <c r="E909" s="208"/>
      <c r="F909" s="208"/>
      <c r="G909" s="208"/>
      <c r="H909" s="208"/>
      <c r="I909" s="208"/>
      <c r="J909" s="208"/>
      <c r="K909" s="208"/>
      <c r="L909" s="208"/>
      <c r="M909" s="208"/>
      <c r="N909" s="208"/>
      <c r="O909" s="208"/>
      <c r="P909" s="208"/>
      <c r="Q909" s="208"/>
      <c r="R909" s="208"/>
      <c r="S909" s="208"/>
      <c r="T909" s="208"/>
      <c r="U909" s="208"/>
      <c r="V909" s="208"/>
      <c r="W909" s="208"/>
      <c r="X909" s="208"/>
      <c r="Y909" s="208"/>
      <c r="Z909" s="208"/>
      <c r="AA909" s="208"/>
      <c r="AB909" s="208"/>
      <c r="AC909" s="208"/>
      <c r="AD909" s="208"/>
      <c r="AE909" s="208"/>
      <c r="AF909" s="208"/>
      <c r="AG909" s="208"/>
      <c r="AH909" s="208"/>
      <c r="AI909" s="208"/>
      <c r="AJ909" s="208"/>
      <c r="AK909" s="208"/>
      <c r="AL909" s="208"/>
      <c r="AM909" s="208"/>
      <c r="AN909" s="208"/>
      <c r="AO909" s="208"/>
      <c r="AP909" s="208"/>
      <c r="AQ909" s="208"/>
      <c r="AR909" s="208"/>
      <c r="AS909" s="208"/>
      <c r="AT909" s="208"/>
      <c r="AU909" s="208"/>
    </row>
    <row r="910">
      <c r="A910" s="208"/>
      <c r="B910" s="208"/>
      <c r="C910" s="208"/>
      <c r="D910" s="225"/>
      <c r="E910" s="208"/>
      <c r="F910" s="208"/>
      <c r="G910" s="208"/>
      <c r="H910" s="208"/>
      <c r="I910" s="208"/>
      <c r="J910" s="208"/>
      <c r="K910" s="208"/>
      <c r="L910" s="208"/>
      <c r="M910" s="208"/>
      <c r="N910" s="208"/>
      <c r="O910" s="208"/>
      <c r="P910" s="208"/>
      <c r="Q910" s="208"/>
      <c r="R910" s="208"/>
      <c r="S910" s="208"/>
      <c r="T910" s="208"/>
      <c r="U910" s="208"/>
      <c r="V910" s="208"/>
      <c r="W910" s="208"/>
      <c r="X910" s="208"/>
      <c r="Y910" s="208"/>
      <c r="Z910" s="208"/>
      <c r="AA910" s="208"/>
      <c r="AB910" s="208"/>
      <c r="AC910" s="208"/>
      <c r="AD910" s="208"/>
      <c r="AE910" s="208"/>
      <c r="AF910" s="208"/>
      <c r="AG910" s="208"/>
      <c r="AH910" s="208"/>
      <c r="AI910" s="208"/>
      <c r="AJ910" s="208"/>
      <c r="AK910" s="208"/>
      <c r="AL910" s="208"/>
      <c r="AM910" s="208"/>
      <c r="AN910" s="208"/>
      <c r="AO910" s="208"/>
      <c r="AP910" s="208"/>
      <c r="AQ910" s="208"/>
      <c r="AR910" s="208"/>
      <c r="AS910" s="208"/>
      <c r="AT910" s="208"/>
      <c r="AU910" s="208"/>
    </row>
    <row r="911">
      <c r="A911" s="208"/>
      <c r="B911" s="208"/>
      <c r="C911" s="208"/>
      <c r="D911" s="225"/>
      <c r="E911" s="208"/>
      <c r="F911" s="208"/>
      <c r="G911" s="208"/>
      <c r="H911" s="208"/>
      <c r="I911" s="208"/>
      <c r="J911" s="208"/>
      <c r="K911" s="208"/>
      <c r="L911" s="208"/>
      <c r="M911" s="208"/>
      <c r="N911" s="208"/>
      <c r="O911" s="208"/>
      <c r="P911" s="208"/>
      <c r="Q911" s="208"/>
      <c r="R911" s="208"/>
      <c r="S911" s="208"/>
      <c r="T911" s="208"/>
      <c r="U911" s="208"/>
      <c r="V911" s="208"/>
      <c r="W911" s="208"/>
      <c r="X911" s="208"/>
      <c r="Y911" s="208"/>
      <c r="Z911" s="208"/>
      <c r="AA911" s="208"/>
      <c r="AB911" s="208"/>
      <c r="AC911" s="208"/>
      <c r="AD911" s="208"/>
      <c r="AE911" s="208"/>
      <c r="AF911" s="208"/>
      <c r="AG911" s="208"/>
      <c r="AH911" s="208"/>
      <c r="AI911" s="208"/>
      <c r="AJ911" s="208"/>
      <c r="AK911" s="208"/>
      <c r="AL911" s="208"/>
      <c r="AM911" s="208"/>
      <c r="AN911" s="208"/>
      <c r="AO911" s="208"/>
      <c r="AP911" s="208"/>
      <c r="AQ911" s="208"/>
      <c r="AR911" s="208"/>
      <c r="AS911" s="208"/>
      <c r="AT911" s="208"/>
      <c r="AU911" s="208"/>
    </row>
    <row r="912">
      <c r="A912" s="208"/>
      <c r="B912" s="208"/>
      <c r="C912" s="208"/>
      <c r="D912" s="225"/>
      <c r="E912" s="208"/>
      <c r="F912" s="208"/>
      <c r="G912" s="208"/>
      <c r="H912" s="208"/>
      <c r="I912" s="208"/>
      <c r="J912" s="208"/>
      <c r="K912" s="208"/>
      <c r="L912" s="208"/>
      <c r="M912" s="208"/>
      <c r="N912" s="208"/>
      <c r="O912" s="208"/>
      <c r="P912" s="208"/>
      <c r="Q912" s="208"/>
      <c r="R912" s="208"/>
      <c r="S912" s="208"/>
      <c r="T912" s="208"/>
      <c r="U912" s="208"/>
      <c r="V912" s="208"/>
      <c r="W912" s="208"/>
      <c r="X912" s="208"/>
      <c r="Y912" s="208"/>
      <c r="Z912" s="208"/>
      <c r="AA912" s="208"/>
      <c r="AB912" s="208"/>
      <c r="AC912" s="208"/>
      <c r="AD912" s="208"/>
      <c r="AE912" s="208"/>
      <c r="AF912" s="208"/>
      <c r="AG912" s="208"/>
      <c r="AH912" s="208"/>
      <c r="AI912" s="208"/>
      <c r="AJ912" s="208"/>
      <c r="AK912" s="208"/>
      <c r="AL912" s="208"/>
      <c r="AM912" s="208"/>
      <c r="AN912" s="208"/>
      <c r="AO912" s="208"/>
      <c r="AP912" s="208"/>
      <c r="AQ912" s="208"/>
      <c r="AR912" s="208"/>
      <c r="AS912" s="208"/>
      <c r="AT912" s="208"/>
      <c r="AU912" s="208"/>
    </row>
    <row r="913">
      <c r="A913" s="208"/>
      <c r="B913" s="208"/>
      <c r="C913" s="208"/>
      <c r="D913" s="225"/>
      <c r="E913" s="208"/>
      <c r="F913" s="208"/>
      <c r="G913" s="208"/>
      <c r="H913" s="208"/>
      <c r="I913" s="208"/>
      <c r="J913" s="208"/>
      <c r="K913" s="208"/>
      <c r="L913" s="208"/>
      <c r="M913" s="208"/>
      <c r="N913" s="208"/>
      <c r="O913" s="208"/>
      <c r="P913" s="208"/>
      <c r="Q913" s="208"/>
      <c r="R913" s="208"/>
      <c r="S913" s="208"/>
      <c r="T913" s="208"/>
      <c r="U913" s="208"/>
      <c r="V913" s="208"/>
      <c r="W913" s="208"/>
      <c r="X913" s="208"/>
      <c r="Y913" s="208"/>
      <c r="Z913" s="208"/>
      <c r="AA913" s="208"/>
      <c r="AB913" s="208"/>
      <c r="AC913" s="208"/>
      <c r="AD913" s="208"/>
      <c r="AE913" s="208"/>
      <c r="AF913" s="208"/>
      <c r="AG913" s="208"/>
      <c r="AH913" s="208"/>
      <c r="AI913" s="208"/>
      <c r="AJ913" s="208"/>
      <c r="AK913" s="208"/>
      <c r="AL913" s="208"/>
      <c r="AM913" s="208"/>
      <c r="AN913" s="208"/>
      <c r="AO913" s="208"/>
      <c r="AP913" s="208"/>
      <c r="AQ913" s="208"/>
      <c r="AR913" s="208"/>
      <c r="AS913" s="208"/>
      <c r="AT913" s="208"/>
      <c r="AU913" s="208"/>
    </row>
    <row r="914">
      <c r="A914" s="208"/>
      <c r="B914" s="208"/>
      <c r="C914" s="208"/>
      <c r="D914" s="225"/>
      <c r="E914" s="208"/>
      <c r="F914" s="208"/>
      <c r="G914" s="208"/>
      <c r="H914" s="208"/>
      <c r="I914" s="208"/>
      <c r="J914" s="208"/>
      <c r="K914" s="208"/>
      <c r="L914" s="208"/>
      <c r="M914" s="208"/>
      <c r="N914" s="208"/>
      <c r="O914" s="208"/>
      <c r="P914" s="208"/>
      <c r="Q914" s="208"/>
      <c r="R914" s="208"/>
      <c r="S914" s="208"/>
      <c r="T914" s="208"/>
      <c r="U914" s="208"/>
      <c r="V914" s="208"/>
      <c r="W914" s="208"/>
      <c r="X914" s="208"/>
      <c r="Y914" s="208"/>
      <c r="Z914" s="208"/>
      <c r="AA914" s="208"/>
      <c r="AB914" s="208"/>
      <c r="AC914" s="208"/>
      <c r="AD914" s="208"/>
      <c r="AE914" s="208"/>
      <c r="AF914" s="208"/>
      <c r="AG914" s="208"/>
      <c r="AH914" s="208"/>
      <c r="AI914" s="208"/>
      <c r="AJ914" s="208"/>
      <c r="AK914" s="208"/>
      <c r="AL914" s="208"/>
      <c r="AM914" s="208"/>
      <c r="AN914" s="208"/>
      <c r="AO914" s="208"/>
      <c r="AP914" s="208"/>
      <c r="AQ914" s="208"/>
      <c r="AR914" s="208"/>
      <c r="AS914" s="208"/>
      <c r="AT914" s="208"/>
      <c r="AU914" s="208"/>
    </row>
    <row r="915">
      <c r="A915" s="208"/>
      <c r="B915" s="208"/>
      <c r="C915" s="208"/>
      <c r="D915" s="225"/>
      <c r="E915" s="208"/>
      <c r="F915" s="208"/>
      <c r="G915" s="208"/>
      <c r="H915" s="208"/>
      <c r="I915" s="208"/>
      <c r="J915" s="208"/>
      <c r="K915" s="208"/>
      <c r="L915" s="208"/>
      <c r="M915" s="208"/>
      <c r="N915" s="208"/>
      <c r="O915" s="208"/>
      <c r="P915" s="208"/>
      <c r="Q915" s="208"/>
      <c r="R915" s="208"/>
      <c r="S915" s="208"/>
      <c r="T915" s="208"/>
      <c r="U915" s="208"/>
      <c r="V915" s="208"/>
      <c r="W915" s="208"/>
      <c r="X915" s="208"/>
      <c r="Y915" s="208"/>
      <c r="Z915" s="208"/>
      <c r="AA915" s="208"/>
      <c r="AB915" s="208"/>
      <c r="AC915" s="208"/>
      <c r="AD915" s="208"/>
      <c r="AE915" s="208"/>
      <c r="AF915" s="208"/>
      <c r="AG915" s="208"/>
      <c r="AH915" s="208"/>
      <c r="AI915" s="208"/>
      <c r="AJ915" s="208"/>
      <c r="AK915" s="208"/>
      <c r="AL915" s="208"/>
      <c r="AM915" s="208"/>
      <c r="AN915" s="208"/>
      <c r="AO915" s="208"/>
      <c r="AP915" s="208"/>
      <c r="AQ915" s="208"/>
      <c r="AR915" s="208"/>
      <c r="AS915" s="208"/>
      <c r="AT915" s="208"/>
      <c r="AU915" s="208"/>
    </row>
    <row r="916">
      <c r="A916" s="208"/>
      <c r="B916" s="208"/>
      <c r="C916" s="208"/>
      <c r="D916" s="225"/>
      <c r="E916" s="208"/>
      <c r="F916" s="208"/>
      <c r="G916" s="208"/>
      <c r="H916" s="208"/>
      <c r="I916" s="208"/>
      <c r="J916" s="208"/>
      <c r="K916" s="208"/>
      <c r="L916" s="208"/>
      <c r="M916" s="208"/>
      <c r="N916" s="208"/>
      <c r="O916" s="208"/>
      <c r="P916" s="208"/>
      <c r="Q916" s="208"/>
      <c r="R916" s="208"/>
      <c r="S916" s="208"/>
      <c r="T916" s="208"/>
      <c r="U916" s="208"/>
      <c r="V916" s="208"/>
      <c r="W916" s="208"/>
      <c r="X916" s="208"/>
      <c r="Y916" s="208"/>
      <c r="Z916" s="208"/>
      <c r="AA916" s="208"/>
      <c r="AB916" s="208"/>
      <c r="AC916" s="208"/>
      <c r="AD916" s="208"/>
      <c r="AE916" s="208"/>
      <c r="AF916" s="208"/>
      <c r="AG916" s="208"/>
      <c r="AH916" s="208"/>
      <c r="AI916" s="208"/>
      <c r="AJ916" s="208"/>
      <c r="AK916" s="208"/>
      <c r="AL916" s="208"/>
      <c r="AM916" s="208"/>
      <c r="AN916" s="208"/>
      <c r="AO916" s="208"/>
      <c r="AP916" s="208"/>
      <c r="AQ916" s="208"/>
      <c r="AR916" s="208"/>
      <c r="AS916" s="208"/>
      <c r="AT916" s="208"/>
      <c r="AU916" s="208"/>
    </row>
    <row r="917">
      <c r="A917" s="208"/>
      <c r="B917" s="208"/>
      <c r="C917" s="208"/>
      <c r="D917" s="225"/>
      <c r="E917" s="208"/>
      <c r="F917" s="208"/>
      <c r="G917" s="208"/>
      <c r="H917" s="208"/>
      <c r="I917" s="208"/>
      <c r="J917" s="208"/>
      <c r="K917" s="208"/>
      <c r="L917" s="208"/>
      <c r="M917" s="208"/>
      <c r="N917" s="208"/>
      <c r="O917" s="208"/>
      <c r="P917" s="208"/>
      <c r="Q917" s="208"/>
      <c r="R917" s="208"/>
      <c r="S917" s="208"/>
      <c r="T917" s="208"/>
      <c r="U917" s="208"/>
      <c r="V917" s="208"/>
      <c r="W917" s="208"/>
      <c r="X917" s="208"/>
      <c r="Y917" s="208"/>
      <c r="Z917" s="208"/>
      <c r="AA917" s="208"/>
      <c r="AB917" s="208"/>
      <c r="AC917" s="208"/>
      <c r="AD917" s="208"/>
      <c r="AE917" s="208"/>
      <c r="AF917" s="208"/>
      <c r="AG917" s="208"/>
      <c r="AH917" s="208"/>
      <c r="AI917" s="208"/>
      <c r="AJ917" s="208"/>
      <c r="AK917" s="208"/>
      <c r="AL917" s="208"/>
      <c r="AM917" s="208"/>
      <c r="AN917" s="208"/>
      <c r="AO917" s="208"/>
      <c r="AP917" s="208"/>
      <c r="AQ917" s="208"/>
      <c r="AR917" s="208"/>
      <c r="AS917" s="208"/>
      <c r="AT917" s="208"/>
      <c r="AU917" s="208"/>
    </row>
    <row r="918">
      <c r="A918" s="208"/>
      <c r="B918" s="208"/>
      <c r="C918" s="208"/>
      <c r="D918" s="225"/>
      <c r="E918" s="208"/>
      <c r="F918" s="208"/>
      <c r="G918" s="208"/>
      <c r="H918" s="208"/>
      <c r="I918" s="208"/>
      <c r="J918" s="208"/>
      <c r="K918" s="208"/>
      <c r="L918" s="208"/>
      <c r="M918" s="208"/>
      <c r="N918" s="208"/>
      <c r="O918" s="208"/>
      <c r="P918" s="208"/>
      <c r="Q918" s="208"/>
      <c r="R918" s="208"/>
      <c r="S918" s="208"/>
      <c r="T918" s="208"/>
      <c r="U918" s="208"/>
      <c r="V918" s="208"/>
      <c r="W918" s="208"/>
      <c r="X918" s="208"/>
      <c r="Y918" s="208"/>
      <c r="Z918" s="208"/>
      <c r="AA918" s="208"/>
      <c r="AB918" s="208"/>
      <c r="AC918" s="208"/>
      <c r="AD918" s="208"/>
      <c r="AE918" s="208"/>
      <c r="AF918" s="208"/>
      <c r="AG918" s="208"/>
      <c r="AH918" s="208"/>
      <c r="AI918" s="208"/>
      <c r="AJ918" s="208"/>
      <c r="AK918" s="208"/>
      <c r="AL918" s="208"/>
      <c r="AM918" s="208"/>
      <c r="AN918" s="208"/>
      <c r="AO918" s="208"/>
      <c r="AP918" s="208"/>
      <c r="AQ918" s="208"/>
      <c r="AR918" s="208"/>
      <c r="AS918" s="208"/>
      <c r="AT918" s="208"/>
      <c r="AU918" s="208"/>
    </row>
    <row r="919">
      <c r="A919" s="208"/>
      <c r="B919" s="208"/>
      <c r="C919" s="208"/>
      <c r="D919" s="225"/>
      <c r="E919" s="208"/>
      <c r="F919" s="208"/>
      <c r="G919" s="208"/>
      <c r="H919" s="208"/>
      <c r="I919" s="208"/>
      <c r="J919" s="208"/>
      <c r="K919" s="208"/>
      <c r="L919" s="208"/>
      <c r="M919" s="208"/>
      <c r="N919" s="208"/>
      <c r="O919" s="208"/>
      <c r="P919" s="208"/>
      <c r="Q919" s="208"/>
      <c r="R919" s="208"/>
      <c r="S919" s="208"/>
      <c r="T919" s="208"/>
      <c r="U919" s="208"/>
      <c r="V919" s="208"/>
      <c r="W919" s="208"/>
      <c r="X919" s="208"/>
      <c r="Y919" s="208"/>
      <c r="Z919" s="208"/>
      <c r="AA919" s="208"/>
      <c r="AB919" s="208"/>
      <c r="AC919" s="208"/>
      <c r="AD919" s="208"/>
      <c r="AE919" s="208"/>
      <c r="AF919" s="208"/>
      <c r="AG919" s="208"/>
      <c r="AH919" s="208"/>
      <c r="AI919" s="208"/>
      <c r="AJ919" s="208"/>
      <c r="AK919" s="208"/>
      <c r="AL919" s="208"/>
      <c r="AM919" s="208"/>
      <c r="AN919" s="208"/>
      <c r="AO919" s="208"/>
      <c r="AP919" s="208"/>
      <c r="AQ919" s="208"/>
      <c r="AR919" s="208"/>
      <c r="AS919" s="208"/>
      <c r="AT919" s="208"/>
      <c r="AU919" s="208"/>
    </row>
    <row r="920">
      <c r="A920" s="208"/>
      <c r="B920" s="208"/>
      <c r="C920" s="208"/>
      <c r="D920" s="225"/>
      <c r="E920" s="208"/>
      <c r="F920" s="208"/>
      <c r="G920" s="208"/>
      <c r="H920" s="208"/>
      <c r="I920" s="208"/>
      <c r="J920" s="208"/>
      <c r="K920" s="208"/>
      <c r="L920" s="208"/>
      <c r="M920" s="208"/>
      <c r="N920" s="208"/>
      <c r="O920" s="208"/>
      <c r="P920" s="208"/>
      <c r="Q920" s="208"/>
      <c r="R920" s="208"/>
      <c r="S920" s="208"/>
      <c r="T920" s="208"/>
      <c r="U920" s="208"/>
      <c r="V920" s="208"/>
      <c r="W920" s="208"/>
      <c r="X920" s="208"/>
      <c r="Y920" s="208"/>
      <c r="Z920" s="208"/>
      <c r="AA920" s="208"/>
      <c r="AB920" s="208"/>
      <c r="AC920" s="208"/>
      <c r="AD920" s="208"/>
      <c r="AE920" s="208"/>
      <c r="AF920" s="208"/>
      <c r="AG920" s="208"/>
      <c r="AH920" s="208"/>
      <c r="AI920" s="208"/>
      <c r="AJ920" s="208"/>
      <c r="AK920" s="208"/>
      <c r="AL920" s="208"/>
      <c r="AM920" s="208"/>
      <c r="AN920" s="208"/>
      <c r="AO920" s="208"/>
      <c r="AP920" s="208"/>
      <c r="AQ920" s="208"/>
      <c r="AR920" s="208"/>
      <c r="AS920" s="208"/>
      <c r="AT920" s="208"/>
      <c r="AU920" s="208"/>
    </row>
    <row r="921">
      <c r="A921" s="208"/>
      <c r="B921" s="208"/>
      <c r="C921" s="208"/>
      <c r="D921" s="225"/>
      <c r="E921" s="208"/>
      <c r="F921" s="208"/>
      <c r="G921" s="208"/>
      <c r="H921" s="208"/>
      <c r="I921" s="208"/>
      <c r="J921" s="208"/>
      <c r="K921" s="208"/>
      <c r="L921" s="208"/>
      <c r="M921" s="208"/>
      <c r="N921" s="208"/>
      <c r="O921" s="208"/>
      <c r="P921" s="208"/>
      <c r="Q921" s="208"/>
      <c r="R921" s="208"/>
      <c r="S921" s="208"/>
      <c r="T921" s="208"/>
      <c r="U921" s="208"/>
      <c r="V921" s="208"/>
      <c r="W921" s="208"/>
      <c r="X921" s="208"/>
      <c r="Y921" s="208"/>
      <c r="Z921" s="208"/>
      <c r="AA921" s="208"/>
      <c r="AB921" s="208"/>
      <c r="AC921" s="208"/>
      <c r="AD921" s="208"/>
      <c r="AE921" s="208"/>
      <c r="AF921" s="208"/>
      <c r="AG921" s="208"/>
      <c r="AH921" s="208"/>
      <c r="AI921" s="208"/>
      <c r="AJ921" s="208"/>
      <c r="AK921" s="208"/>
      <c r="AL921" s="208"/>
      <c r="AM921" s="208"/>
      <c r="AN921" s="208"/>
      <c r="AO921" s="208"/>
      <c r="AP921" s="208"/>
      <c r="AQ921" s="208"/>
      <c r="AR921" s="208"/>
      <c r="AS921" s="208"/>
      <c r="AT921" s="208"/>
      <c r="AU921" s="208"/>
    </row>
    <row r="922">
      <c r="A922" s="208"/>
      <c r="B922" s="208"/>
      <c r="C922" s="208"/>
      <c r="D922" s="225"/>
      <c r="E922" s="208"/>
      <c r="F922" s="208"/>
      <c r="G922" s="208"/>
      <c r="H922" s="208"/>
      <c r="I922" s="208"/>
      <c r="J922" s="208"/>
      <c r="K922" s="208"/>
      <c r="L922" s="208"/>
      <c r="M922" s="208"/>
      <c r="N922" s="208"/>
      <c r="O922" s="208"/>
      <c r="P922" s="208"/>
      <c r="Q922" s="208"/>
      <c r="R922" s="208"/>
      <c r="S922" s="208"/>
      <c r="T922" s="208"/>
      <c r="U922" s="208"/>
      <c r="V922" s="208"/>
      <c r="W922" s="208"/>
      <c r="X922" s="208"/>
      <c r="Y922" s="208"/>
      <c r="Z922" s="208"/>
      <c r="AA922" s="208"/>
      <c r="AB922" s="208"/>
      <c r="AC922" s="208"/>
      <c r="AD922" s="208"/>
      <c r="AE922" s="208"/>
      <c r="AF922" s="208"/>
      <c r="AG922" s="208"/>
      <c r="AH922" s="208"/>
      <c r="AI922" s="208"/>
      <c r="AJ922" s="208"/>
      <c r="AK922" s="208"/>
      <c r="AL922" s="208"/>
      <c r="AM922" s="208"/>
      <c r="AN922" s="208"/>
      <c r="AO922" s="208"/>
      <c r="AP922" s="208"/>
      <c r="AQ922" s="208"/>
      <c r="AR922" s="208"/>
      <c r="AS922" s="208"/>
      <c r="AT922" s="208"/>
      <c r="AU922" s="208"/>
    </row>
    <row r="923">
      <c r="A923" s="208"/>
      <c r="B923" s="208"/>
      <c r="C923" s="208"/>
      <c r="D923" s="225"/>
      <c r="E923" s="208"/>
      <c r="F923" s="208"/>
      <c r="G923" s="208"/>
      <c r="H923" s="208"/>
      <c r="I923" s="208"/>
      <c r="J923" s="208"/>
      <c r="K923" s="208"/>
      <c r="L923" s="208"/>
      <c r="M923" s="208"/>
      <c r="N923" s="208"/>
      <c r="O923" s="208"/>
      <c r="P923" s="208"/>
      <c r="Q923" s="208"/>
      <c r="R923" s="208"/>
      <c r="S923" s="208"/>
      <c r="T923" s="208"/>
      <c r="U923" s="208"/>
      <c r="V923" s="208"/>
      <c r="W923" s="208"/>
      <c r="X923" s="208"/>
      <c r="Y923" s="208"/>
      <c r="Z923" s="208"/>
      <c r="AA923" s="208"/>
      <c r="AB923" s="208"/>
      <c r="AC923" s="208"/>
      <c r="AD923" s="208"/>
      <c r="AE923" s="208"/>
      <c r="AF923" s="208"/>
      <c r="AG923" s="208"/>
      <c r="AH923" s="208"/>
      <c r="AI923" s="208"/>
      <c r="AJ923" s="208"/>
      <c r="AK923" s="208"/>
      <c r="AL923" s="208"/>
      <c r="AM923" s="208"/>
      <c r="AN923" s="208"/>
      <c r="AO923" s="208"/>
      <c r="AP923" s="208"/>
      <c r="AQ923" s="208"/>
      <c r="AR923" s="208"/>
      <c r="AS923" s="208"/>
      <c r="AT923" s="208"/>
      <c r="AU923" s="208"/>
    </row>
    <row r="924">
      <c r="A924" s="208"/>
      <c r="B924" s="208"/>
      <c r="C924" s="208"/>
      <c r="D924" s="225"/>
      <c r="E924" s="208"/>
      <c r="F924" s="208"/>
      <c r="G924" s="208"/>
      <c r="H924" s="208"/>
      <c r="I924" s="208"/>
      <c r="J924" s="208"/>
      <c r="K924" s="208"/>
      <c r="L924" s="208"/>
      <c r="M924" s="208"/>
      <c r="N924" s="208"/>
      <c r="O924" s="208"/>
      <c r="P924" s="208"/>
      <c r="Q924" s="208"/>
      <c r="R924" s="208"/>
      <c r="S924" s="208"/>
      <c r="T924" s="208"/>
      <c r="U924" s="208"/>
      <c r="V924" s="208"/>
      <c r="W924" s="208"/>
      <c r="X924" s="208"/>
      <c r="Y924" s="208"/>
      <c r="Z924" s="208"/>
      <c r="AA924" s="208"/>
      <c r="AB924" s="208"/>
      <c r="AC924" s="208"/>
      <c r="AD924" s="208"/>
      <c r="AE924" s="208"/>
      <c r="AF924" s="208"/>
      <c r="AG924" s="208"/>
      <c r="AH924" s="208"/>
      <c r="AI924" s="208"/>
      <c r="AJ924" s="208"/>
      <c r="AK924" s="208"/>
      <c r="AL924" s="208"/>
      <c r="AM924" s="208"/>
      <c r="AN924" s="208"/>
      <c r="AO924" s="208"/>
      <c r="AP924" s="208"/>
      <c r="AQ924" s="208"/>
      <c r="AR924" s="208"/>
      <c r="AS924" s="208"/>
      <c r="AT924" s="208"/>
      <c r="AU924" s="208"/>
    </row>
    <row r="925">
      <c r="A925" s="208"/>
      <c r="B925" s="208"/>
      <c r="C925" s="208"/>
      <c r="D925" s="225"/>
      <c r="E925" s="208"/>
      <c r="F925" s="208"/>
      <c r="G925" s="208"/>
      <c r="H925" s="208"/>
      <c r="I925" s="208"/>
      <c r="J925" s="208"/>
      <c r="K925" s="208"/>
      <c r="L925" s="208"/>
      <c r="M925" s="208"/>
      <c r="N925" s="208"/>
      <c r="O925" s="208"/>
      <c r="P925" s="208"/>
      <c r="Q925" s="208"/>
      <c r="R925" s="208"/>
      <c r="S925" s="208"/>
      <c r="T925" s="208"/>
      <c r="U925" s="208"/>
      <c r="V925" s="208"/>
      <c r="W925" s="208"/>
      <c r="X925" s="208"/>
      <c r="Y925" s="208"/>
      <c r="Z925" s="208"/>
      <c r="AA925" s="208"/>
      <c r="AB925" s="208"/>
      <c r="AC925" s="208"/>
      <c r="AD925" s="208"/>
      <c r="AE925" s="208"/>
      <c r="AF925" s="208"/>
      <c r="AG925" s="208"/>
      <c r="AH925" s="208"/>
      <c r="AI925" s="208"/>
      <c r="AJ925" s="208"/>
      <c r="AK925" s="208"/>
      <c r="AL925" s="208"/>
      <c r="AM925" s="208"/>
      <c r="AN925" s="208"/>
      <c r="AO925" s="208"/>
      <c r="AP925" s="208"/>
      <c r="AQ925" s="208"/>
      <c r="AR925" s="208"/>
      <c r="AS925" s="208"/>
      <c r="AT925" s="208"/>
      <c r="AU925" s="208"/>
    </row>
    <row r="926">
      <c r="A926" s="208"/>
      <c r="B926" s="208"/>
      <c r="C926" s="208"/>
      <c r="D926" s="225"/>
      <c r="E926" s="208"/>
      <c r="F926" s="208"/>
      <c r="G926" s="208"/>
      <c r="H926" s="208"/>
      <c r="I926" s="208"/>
      <c r="J926" s="208"/>
      <c r="K926" s="208"/>
      <c r="L926" s="208"/>
      <c r="M926" s="208"/>
      <c r="N926" s="208"/>
      <c r="O926" s="208"/>
      <c r="P926" s="208"/>
      <c r="Q926" s="208"/>
      <c r="R926" s="208"/>
      <c r="S926" s="208"/>
      <c r="T926" s="208"/>
      <c r="U926" s="208"/>
      <c r="V926" s="208"/>
      <c r="W926" s="208"/>
      <c r="X926" s="208"/>
      <c r="Y926" s="208"/>
      <c r="Z926" s="208"/>
      <c r="AA926" s="208"/>
      <c r="AB926" s="208"/>
      <c r="AC926" s="208"/>
      <c r="AD926" s="208"/>
      <c r="AE926" s="208"/>
      <c r="AF926" s="208"/>
      <c r="AG926" s="208"/>
      <c r="AH926" s="208"/>
      <c r="AI926" s="208"/>
      <c r="AJ926" s="208"/>
      <c r="AK926" s="208"/>
      <c r="AL926" s="208"/>
      <c r="AM926" s="208"/>
      <c r="AN926" s="208"/>
      <c r="AO926" s="208"/>
      <c r="AP926" s="208"/>
      <c r="AQ926" s="208"/>
      <c r="AR926" s="208"/>
      <c r="AS926" s="208"/>
      <c r="AT926" s="208"/>
      <c r="AU926" s="208"/>
    </row>
    <row r="927">
      <c r="A927" s="208"/>
      <c r="B927" s="208"/>
      <c r="C927" s="208"/>
      <c r="D927" s="225"/>
      <c r="E927" s="208"/>
      <c r="F927" s="208"/>
      <c r="G927" s="208"/>
      <c r="H927" s="208"/>
      <c r="I927" s="208"/>
      <c r="J927" s="208"/>
      <c r="K927" s="208"/>
      <c r="L927" s="208"/>
      <c r="M927" s="208"/>
      <c r="N927" s="208"/>
      <c r="O927" s="208"/>
      <c r="P927" s="208"/>
      <c r="Q927" s="208"/>
      <c r="R927" s="208"/>
      <c r="S927" s="208"/>
      <c r="T927" s="208"/>
      <c r="U927" s="208"/>
      <c r="V927" s="208"/>
      <c r="W927" s="208"/>
      <c r="X927" s="208"/>
      <c r="Y927" s="208"/>
      <c r="Z927" s="208"/>
      <c r="AA927" s="208"/>
      <c r="AB927" s="208"/>
      <c r="AC927" s="208"/>
      <c r="AD927" s="208"/>
      <c r="AE927" s="208"/>
      <c r="AF927" s="208"/>
      <c r="AG927" s="208"/>
      <c r="AH927" s="208"/>
      <c r="AI927" s="208"/>
      <c r="AJ927" s="208"/>
      <c r="AK927" s="208"/>
      <c r="AL927" s="208"/>
      <c r="AM927" s="208"/>
      <c r="AN927" s="208"/>
      <c r="AO927" s="208"/>
      <c r="AP927" s="208"/>
      <c r="AQ927" s="208"/>
      <c r="AR927" s="208"/>
      <c r="AS927" s="208"/>
      <c r="AT927" s="208"/>
      <c r="AU927" s="208"/>
    </row>
    <row r="928">
      <c r="A928" s="208"/>
      <c r="B928" s="208"/>
      <c r="C928" s="208"/>
      <c r="D928" s="225"/>
      <c r="E928" s="208"/>
      <c r="F928" s="208"/>
      <c r="G928" s="208"/>
      <c r="H928" s="208"/>
      <c r="I928" s="208"/>
      <c r="J928" s="208"/>
      <c r="K928" s="208"/>
      <c r="L928" s="208"/>
      <c r="M928" s="208"/>
      <c r="N928" s="208"/>
      <c r="O928" s="208"/>
      <c r="P928" s="208"/>
      <c r="Q928" s="208"/>
      <c r="R928" s="208"/>
      <c r="S928" s="208"/>
      <c r="T928" s="208"/>
      <c r="U928" s="208"/>
      <c r="V928" s="208"/>
      <c r="W928" s="208"/>
      <c r="X928" s="208"/>
      <c r="Y928" s="208"/>
      <c r="Z928" s="208"/>
      <c r="AA928" s="208"/>
      <c r="AB928" s="208"/>
      <c r="AC928" s="208"/>
      <c r="AD928" s="208"/>
      <c r="AE928" s="208"/>
      <c r="AF928" s="208"/>
      <c r="AG928" s="208"/>
      <c r="AH928" s="208"/>
      <c r="AI928" s="208"/>
      <c r="AJ928" s="208"/>
      <c r="AK928" s="208"/>
      <c r="AL928" s="208"/>
      <c r="AM928" s="208"/>
      <c r="AN928" s="208"/>
      <c r="AO928" s="208"/>
      <c r="AP928" s="208"/>
      <c r="AQ928" s="208"/>
      <c r="AR928" s="208"/>
      <c r="AS928" s="208"/>
      <c r="AT928" s="208"/>
      <c r="AU928" s="208"/>
    </row>
    <row r="929">
      <c r="A929" s="208"/>
      <c r="B929" s="208"/>
      <c r="C929" s="208"/>
      <c r="D929" s="225"/>
      <c r="E929" s="208"/>
      <c r="F929" s="208"/>
      <c r="G929" s="208"/>
      <c r="H929" s="208"/>
      <c r="I929" s="208"/>
      <c r="J929" s="208"/>
      <c r="K929" s="208"/>
      <c r="L929" s="208"/>
      <c r="M929" s="208"/>
      <c r="N929" s="208"/>
      <c r="O929" s="208"/>
      <c r="P929" s="208"/>
      <c r="Q929" s="208"/>
      <c r="R929" s="208"/>
      <c r="S929" s="208"/>
      <c r="T929" s="208"/>
      <c r="U929" s="208"/>
      <c r="V929" s="208"/>
      <c r="W929" s="208"/>
      <c r="X929" s="208"/>
      <c r="Y929" s="208"/>
      <c r="Z929" s="208"/>
      <c r="AA929" s="208"/>
      <c r="AB929" s="208"/>
      <c r="AC929" s="208"/>
      <c r="AD929" s="208"/>
      <c r="AE929" s="208"/>
      <c r="AF929" s="208"/>
      <c r="AG929" s="208"/>
      <c r="AH929" s="208"/>
      <c r="AI929" s="208"/>
      <c r="AJ929" s="208"/>
      <c r="AK929" s="208"/>
      <c r="AL929" s="208"/>
      <c r="AM929" s="208"/>
      <c r="AN929" s="208"/>
      <c r="AO929" s="208"/>
      <c r="AP929" s="208"/>
      <c r="AQ929" s="208"/>
      <c r="AR929" s="208"/>
      <c r="AS929" s="208"/>
      <c r="AT929" s="208"/>
      <c r="AU929" s="208"/>
    </row>
    <row r="930">
      <c r="A930" s="208"/>
      <c r="B930" s="208"/>
      <c r="C930" s="208"/>
      <c r="D930" s="225"/>
      <c r="E930" s="208"/>
      <c r="F930" s="208"/>
      <c r="G930" s="208"/>
      <c r="H930" s="208"/>
      <c r="I930" s="208"/>
      <c r="J930" s="208"/>
      <c r="K930" s="208"/>
      <c r="L930" s="208"/>
      <c r="M930" s="208"/>
      <c r="N930" s="208"/>
      <c r="O930" s="208"/>
      <c r="P930" s="208"/>
      <c r="Q930" s="208"/>
      <c r="R930" s="208"/>
      <c r="S930" s="208"/>
      <c r="T930" s="208"/>
      <c r="U930" s="208"/>
      <c r="V930" s="208"/>
      <c r="W930" s="208"/>
      <c r="X930" s="208"/>
      <c r="Y930" s="208"/>
      <c r="Z930" s="208"/>
      <c r="AA930" s="208"/>
      <c r="AB930" s="208"/>
      <c r="AC930" s="208"/>
      <c r="AD930" s="208"/>
      <c r="AE930" s="208"/>
      <c r="AF930" s="208"/>
      <c r="AG930" s="208"/>
      <c r="AH930" s="208"/>
      <c r="AI930" s="208"/>
      <c r="AJ930" s="208"/>
      <c r="AK930" s="208"/>
      <c r="AL930" s="208"/>
      <c r="AM930" s="208"/>
      <c r="AN930" s="208"/>
      <c r="AO930" s="208"/>
      <c r="AP930" s="208"/>
      <c r="AQ930" s="208"/>
      <c r="AR930" s="208"/>
      <c r="AS930" s="208"/>
      <c r="AT930" s="208"/>
      <c r="AU930" s="208"/>
    </row>
    <row r="931">
      <c r="A931" s="208"/>
      <c r="B931" s="208"/>
      <c r="C931" s="208"/>
      <c r="D931" s="225"/>
      <c r="E931" s="208"/>
      <c r="F931" s="208"/>
      <c r="G931" s="208"/>
      <c r="H931" s="208"/>
      <c r="I931" s="208"/>
      <c r="J931" s="208"/>
      <c r="K931" s="208"/>
      <c r="L931" s="208"/>
      <c r="M931" s="208"/>
      <c r="N931" s="208"/>
      <c r="O931" s="208"/>
      <c r="P931" s="208"/>
      <c r="Q931" s="208"/>
      <c r="R931" s="208"/>
      <c r="S931" s="208"/>
      <c r="T931" s="208"/>
      <c r="U931" s="208"/>
      <c r="V931" s="208"/>
      <c r="W931" s="208"/>
      <c r="X931" s="208"/>
      <c r="Y931" s="208"/>
      <c r="Z931" s="208"/>
      <c r="AA931" s="208"/>
      <c r="AB931" s="208"/>
      <c r="AC931" s="208"/>
      <c r="AD931" s="208"/>
      <c r="AE931" s="208"/>
      <c r="AF931" s="208"/>
      <c r="AG931" s="208"/>
      <c r="AH931" s="208"/>
      <c r="AI931" s="208"/>
      <c r="AJ931" s="208"/>
      <c r="AK931" s="208"/>
      <c r="AL931" s="208"/>
      <c r="AM931" s="208"/>
      <c r="AN931" s="208"/>
      <c r="AO931" s="208"/>
      <c r="AP931" s="208"/>
      <c r="AQ931" s="208"/>
      <c r="AR931" s="208"/>
      <c r="AS931" s="208"/>
      <c r="AT931" s="208"/>
      <c r="AU931" s="208"/>
    </row>
    <row r="932">
      <c r="A932" s="208"/>
      <c r="B932" s="208"/>
      <c r="C932" s="208"/>
      <c r="D932" s="225"/>
      <c r="E932" s="208"/>
      <c r="F932" s="208"/>
      <c r="G932" s="208"/>
      <c r="H932" s="208"/>
      <c r="I932" s="208"/>
      <c r="J932" s="208"/>
      <c r="K932" s="208"/>
      <c r="L932" s="208"/>
      <c r="M932" s="208"/>
      <c r="N932" s="208"/>
      <c r="O932" s="208"/>
      <c r="P932" s="208"/>
      <c r="Q932" s="208"/>
      <c r="R932" s="208"/>
      <c r="S932" s="208"/>
      <c r="T932" s="208"/>
      <c r="U932" s="208"/>
      <c r="V932" s="208"/>
      <c r="W932" s="208"/>
      <c r="X932" s="208"/>
      <c r="Y932" s="208"/>
      <c r="Z932" s="208"/>
      <c r="AA932" s="208"/>
      <c r="AB932" s="208"/>
      <c r="AC932" s="208"/>
      <c r="AD932" s="208"/>
      <c r="AE932" s="208"/>
      <c r="AF932" s="208"/>
      <c r="AG932" s="208"/>
      <c r="AH932" s="208"/>
      <c r="AI932" s="208"/>
      <c r="AJ932" s="208"/>
      <c r="AK932" s="208"/>
      <c r="AL932" s="208"/>
      <c r="AM932" s="208"/>
      <c r="AN932" s="208"/>
      <c r="AO932" s="208"/>
      <c r="AP932" s="208"/>
      <c r="AQ932" s="208"/>
      <c r="AR932" s="208"/>
      <c r="AS932" s="208"/>
      <c r="AT932" s="208"/>
      <c r="AU932" s="208"/>
    </row>
    <row r="933">
      <c r="A933" s="208"/>
      <c r="B933" s="208"/>
      <c r="C933" s="208"/>
      <c r="D933" s="225"/>
      <c r="E933" s="208"/>
      <c r="F933" s="208"/>
      <c r="G933" s="208"/>
      <c r="H933" s="208"/>
      <c r="I933" s="208"/>
      <c r="J933" s="208"/>
      <c r="K933" s="208"/>
      <c r="L933" s="208"/>
      <c r="M933" s="208"/>
      <c r="N933" s="208"/>
      <c r="O933" s="208"/>
      <c r="P933" s="208"/>
      <c r="Q933" s="208"/>
      <c r="R933" s="208"/>
      <c r="S933" s="208"/>
      <c r="T933" s="208"/>
      <c r="U933" s="208"/>
      <c r="V933" s="208"/>
      <c r="W933" s="208"/>
      <c r="X933" s="208"/>
      <c r="Y933" s="208"/>
      <c r="Z933" s="208"/>
      <c r="AA933" s="208"/>
      <c r="AB933" s="208"/>
      <c r="AC933" s="208"/>
      <c r="AD933" s="208"/>
      <c r="AE933" s="208"/>
      <c r="AF933" s="208"/>
      <c r="AG933" s="208"/>
      <c r="AH933" s="208"/>
      <c r="AI933" s="208"/>
      <c r="AJ933" s="208"/>
      <c r="AK933" s="208"/>
      <c r="AL933" s="208"/>
      <c r="AM933" s="208"/>
      <c r="AN933" s="208"/>
      <c r="AO933" s="208"/>
      <c r="AP933" s="208"/>
      <c r="AQ933" s="208"/>
      <c r="AR933" s="208"/>
      <c r="AS933" s="208"/>
      <c r="AT933" s="208"/>
      <c r="AU933" s="208"/>
    </row>
    <row r="934">
      <c r="A934" s="208"/>
      <c r="B934" s="208"/>
      <c r="C934" s="208"/>
      <c r="D934" s="225"/>
      <c r="E934" s="208"/>
      <c r="F934" s="208"/>
      <c r="G934" s="208"/>
      <c r="H934" s="208"/>
      <c r="I934" s="208"/>
      <c r="J934" s="208"/>
      <c r="K934" s="208"/>
      <c r="L934" s="208"/>
      <c r="M934" s="208"/>
      <c r="N934" s="208"/>
      <c r="O934" s="208"/>
      <c r="P934" s="208"/>
      <c r="Q934" s="208"/>
      <c r="R934" s="208"/>
      <c r="S934" s="208"/>
      <c r="T934" s="208"/>
      <c r="U934" s="208"/>
      <c r="V934" s="208"/>
      <c r="W934" s="208"/>
      <c r="X934" s="208"/>
      <c r="Y934" s="208"/>
      <c r="Z934" s="208"/>
      <c r="AA934" s="208"/>
      <c r="AB934" s="208"/>
      <c r="AC934" s="208"/>
      <c r="AD934" s="208"/>
      <c r="AE934" s="208"/>
      <c r="AF934" s="208"/>
      <c r="AG934" s="208"/>
      <c r="AH934" s="208"/>
      <c r="AI934" s="208"/>
      <c r="AJ934" s="208"/>
      <c r="AK934" s="208"/>
      <c r="AL934" s="208"/>
      <c r="AM934" s="208"/>
      <c r="AN934" s="208"/>
      <c r="AO934" s="208"/>
      <c r="AP934" s="208"/>
      <c r="AQ934" s="208"/>
      <c r="AR934" s="208"/>
      <c r="AS934" s="208"/>
      <c r="AT934" s="208"/>
      <c r="AU934" s="208"/>
    </row>
    <row r="935">
      <c r="A935" s="208"/>
      <c r="B935" s="208"/>
      <c r="C935" s="208"/>
      <c r="D935" s="225"/>
      <c r="E935" s="208"/>
      <c r="F935" s="208"/>
      <c r="G935" s="208"/>
      <c r="H935" s="208"/>
      <c r="I935" s="208"/>
      <c r="J935" s="208"/>
      <c r="K935" s="208"/>
      <c r="L935" s="208"/>
      <c r="M935" s="208"/>
      <c r="N935" s="208"/>
      <c r="O935" s="208"/>
      <c r="P935" s="208"/>
      <c r="Q935" s="208"/>
      <c r="R935" s="208"/>
      <c r="S935" s="208"/>
      <c r="T935" s="208"/>
      <c r="U935" s="208"/>
      <c r="V935" s="208"/>
      <c r="W935" s="208"/>
      <c r="X935" s="208"/>
      <c r="Y935" s="208"/>
      <c r="Z935" s="208"/>
      <c r="AA935" s="208"/>
      <c r="AB935" s="208"/>
      <c r="AC935" s="208"/>
      <c r="AD935" s="208"/>
      <c r="AE935" s="208"/>
      <c r="AF935" s="208"/>
      <c r="AG935" s="208"/>
      <c r="AH935" s="208"/>
      <c r="AI935" s="208"/>
      <c r="AJ935" s="208"/>
      <c r="AK935" s="208"/>
      <c r="AL935" s="208"/>
      <c r="AM935" s="208"/>
      <c r="AN935" s="208"/>
      <c r="AO935" s="208"/>
      <c r="AP935" s="208"/>
      <c r="AQ935" s="208"/>
      <c r="AR935" s="208"/>
      <c r="AS935" s="208"/>
      <c r="AT935" s="208"/>
      <c r="AU935" s="208"/>
    </row>
    <row r="936">
      <c r="A936" s="208"/>
      <c r="B936" s="208"/>
      <c r="C936" s="208"/>
      <c r="D936" s="225"/>
      <c r="E936" s="208"/>
      <c r="F936" s="208"/>
      <c r="G936" s="208"/>
      <c r="H936" s="208"/>
      <c r="I936" s="208"/>
      <c r="J936" s="208"/>
      <c r="K936" s="208"/>
      <c r="L936" s="208"/>
      <c r="M936" s="208"/>
      <c r="N936" s="208"/>
      <c r="O936" s="208"/>
      <c r="P936" s="208"/>
      <c r="Q936" s="208"/>
      <c r="R936" s="208"/>
      <c r="S936" s="208"/>
      <c r="T936" s="208"/>
      <c r="U936" s="208"/>
      <c r="V936" s="208"/>
      <c r="W936" s="208"/>
      <c r="X936" s="208"/>
      <c r="Y936" s="208"/>
      <c r="Z936" s="208"/>
      <c r="AA936" s="208"/>
      <c r="AB936" s="208"/>
      <c r="AC936" s="208"/>
      <c r="AD936" s="208"/>
      <c r="AE936" s="208"/>
      <c r="AF936" s="208"/>
      <c r="AG936" s="208"/>
      <c r="AH936" s="208"/>
      <c r="AI936" s="208"/>
      <c r="AJ936" s="208"/>
      <c r="AK936" s="208"/>
      <c r="AL936" s="208"/>
      <c r="AM936" s="208"/>
      <c r="AN936" s="208"/>
      <c r="AO936" s="208"/>
      <c r="AP936" s="208"/>
      <c r="AQ936" s="208"/>
      <c r="AR936" s="208"/>
      <c r="AS936" s="208"/>
      <c r="AT936" s="208"/>
      <c r="AU936" s="208"/>
    </row>
    <row r="937">
      <c r="A937" s="208"/>
      <c r="B937" s="208"/>
      <c r="C937" s="208"/>
      <c r="D937" s="225"/>
      <c r="E937" s="208"/>
      <c r="F937" s="208"/>
      <c r="G937" s="208"/>
      <c r="H937" s="208"/>
      <c r="I937" s="208"/>
      <c r="J937" s="208"/>
      <c r="K937" s="208"/>
      <c r="L937" s="208"/>
      <c r="M937" s="208"/>
      <c r="N937" s="208"/>
      <c r="O937" s="208"/>
      <c r="P937" s="208"/>
      <c r="Q937" s="208"/>
      <c r="R937" s="208"/>
      <c r="S937" s="208"/>
      <c r="T937" s="208"/>
      <c r="U937" s="208"/>
      <c r="V937" s="208"/>
      <c r="W937" s="208"/>
      <c r="X937" s="208"/>
      <c r="Y937" s="208"/>
      <c r="Z937" s="208"/>
      <c r="AA937" s="208"/>
      <c r="AB937" s="208"/>
      <c r="AC937" s="208"/>
      <c r="AD937" s="208"/>
      <c r="AE937" s="208"/>
      <c r="AF937" s="208"/>
      <c r="AG937" s="208"/>
      <c r="AH937" s="208"/>
      <c r="AI937" s="208"/>
      <c r="AJ937" s="208"/>
      <c r="AK937" s="208"/>
      <c r="AL937" s="208"/>
      <c r="AM937" s="208"/>
      <c r="AN937" s="208"/>
      <c r="AO937" s="208"/>
      <c r="AP937" s="208"/>
      <c r="AQ937" s="208"/>
      <c r="AR937" s="208"/>
      <c r="AS937" s="208"/>
      <c r="AT937" s="208"/>
      <c r="AU937" s="208"/>
    </row>
    <row r="938">
      <c r="A938" s="208"/>
      <c r="B938" s="208"/>
      <c r="C938" s="208"/>
      <c r="D938" s="225"/>
      <c r="E938" s="208"/>
      <c r="F938" s="208"/>
      <c r="G938" s="208"/>
      <c r="H938" s="208"/>
      <c r="I938" s="208"/>
      <c r="J938" s="208"/>
      <c r="K938" s="208"/>
      <c r="L938" s="208"/>
      <c r="M938" s="208"/>
      <c r="N938" s="208"/>
      <c r="O938" s="208"/>
      <c r="P938" s="208"/>
      <c r="Q938" s="208"/>
      <c r="R938" s="208"/>
      <c r="S938" s="208"/>
      <c r="T938" s="208"/>
      <c r="U938" s="208"/>
      <c r="V938" s="208"/>
      <c r="W938" s="208"/>
      <c r="X938" s="208"/>
      <c r="Y938" s="208"/>
      <c r="Z938" s="208"/>
      <c r="AA938" s="208"/>
      <c r="AB938" s="208"/>
      <c r="AC938" s="208"/>
      <c r="AD938" s="208"/>
      <c r="AE938" s="208"/>
      <c r="AF938" s="208"/>
      <c r="AG938" s="208"/>
      <c r="AH938" s="208"/>
      <c r="AI938" s="208"/>
      <c r="AJ938" s="208"/>
      <c r="AK938" s="208"/>
      <c r="AL938" s="208"/>
      <c r="AM938" s="208"/>
      <c r="AN938" s="208"/>
      <c r="AO938" s="208"/>
      <c r="AP938" s="208"/>
      <c r="AQ938" s="208"/>
      <c r="AR938" s="208"/>
      <c r="AS938" s="208"/>
      <c r="AT938" s="208"/>
      <c r="AU938" s="208"/>
    </row>
    <row r="939">
      <c r="A939" s="208"/>
      <c r="B939" s="208"/>
      <c r="C939" s="208"/>
      <c r="D939" s="225"/>
      <c r="E939" s="208"/>
      <c r="F939" s="208"/>
      <c r="G939" s="208"/>
      <c r="H939" s="208"/>
      <c r="I939" s="208"/>
      <c r="J939" s="208"/>
      <c r="K939" s="208"/>
      <c r="L939" s="208"/>
      <c r="M939" s="208"/>
      <c r="N939" s="208"/>
      <c r="O939" s="208"/>
      <c r="P939" s="208"/>
      <c r="Q939" s="208"/>
      <c r="R939" s="208"/>
      <c r="S939" s="208"/>
      <c r="T939" s="208"/>
      <c r="U939" s="208"/>
      <c r="V939" s="208"/>
      <c r="W939" s="208"/>
      <c r="X939" s="208"/>
      <c r="Y939" s="208"/>
      <c r="Z939" s="208"/>
      <c r="AA939" s="208"/>
      <c r="AB939" s="208"/>
      <c r="AC939" s="208"/>
      <c r="AD939" s="208"/>
      <c r="AE939" s="208"/>
      <c r="AF939" s="208"/>
      <c r="AG939" s="208"/>
      <c r="AH939" s="208"/>
      <c r="AI939" s="208"/>
      <c r="AJ939" s="208"/>
      <c r="AK939" s="208"/>
      <c r="AL939" s="208"/>
      <c r="AM939" s="208"/>
      <c r="AN939" s="208"/>
      <c r="AO939" s="208"/>
      <c r="AP939" s="208"/>
      <c r="AQ939" s="208"/>
      <c r="AR939" s="208"/>
      <c r="AS939" s="208"/>
      <c r="AT939" s="208"/>
      <c r="AU939" s="208"/>
    </row>
    <row r="940">
      <c r="A940" s="208"/>
      <c r="B940" s="208"/>
      <c r="C940" s="208"/>
      <c r="D940" s="225"/>
      <c r="E940" s="208"/>
      <c r="F940" s="208"/>
      <c r="G940" s="208"/>
      <c r="H940" s="208"/>
      <c r="I940" s="208"/>
      <c r="J940" s="208"/>
      <c r="K940" s="208"/>
      <c r="L940" s="208"/>
      <c r="M940" s="208"/>
      <c r="N940" s="208"/>
      <c r="O940" s="208"/>
      <c r="P940" s="208"/>
      <c r="Q940" s="208"/>
      <c r="R940" s="208"/>
      <c r="S940" s="208"/>
      <c r="T940" s="208"/>
      <c r="U940" s="208"/>
      <c r="V940" s="208"/>
      <c r="W940" s="208"/>
      <c r="X940" s="208"/>
      <c r="Y940" s="208"/>
      <c r="Z940" s="208"/>
      <c r="AA940" s="208"/>
      <c r="AB940" s="208"/>
      <c r="AC940" s="208"/>
      <c r="AD940" s="208"/>
      <c r="AE940" s="208"/>
      <c r="AF940" s="208"/>
      <c r="AG940" s="208"/>
      <c r="AH940" s="208"/>
      <c r="AI940" s="208"/>
      <c r="AJ940" s="208"/>
      <c r="AK940" s="208"/>
      <c r="AL940" s="208"/>
      <c r="AM940" s="208"/>
      <c r="AN940" s="208"/>
      <c r="AO940" s="208"/>
      <c r="AP940" s="208"/>
      <c r="AQ940" s="208"/>
      <c r="AR940" s="208"/>
      <c r="AS940" s="208"/>
      <c r="AT940" s="208"/>
      <c r="AU940" s="208"/>
    </row>
    <row r="941">
      <c r="A941" s="208"/>
      <c r="B941" s="208"/>
      <c r="C941" s="208"/>
      <c r="D941" s="225"/>
      <c r="E941" s="208"/>
      <c r="F941" s="208"/>
      <c r="G941" s="208"/>
      <c r="H941" s="208"/>
      <c r="I941" s="208"/>
      <c r="J941" s="208"/>
      <c r="K941" s="208"/>
      <c r="L941" s="208"/>
      <c r="M941" s="208"/>
      <c r="N941" s="208"/>
      <c r="O941" s="208"/>
      <c r="P941" s="208"/>
      <c r="Q941" s="208"/>
      <c r="R941" s="208"/>
      <c r="S941" s="208"/>
      <c r="T941" s="208"/>
      <c r="U941" s="208"/>
      <c r="V941" s="208"/>
      <c r="W941" s="208"/>
      <c r="X941" s="208"/>
      <c r="Y941" s="208"/>
      <c r="Z941" s="208"/>
      <c r="AA941" s="208"/>
      <c r="AB941" s="208"/>
      <c r="AC941" s="208"/>
      <c r="AD941" s="208"/>
      <c r="AE941" s="208"/>
      <c r="AF941" s="208"/>
      <c r="AG941" s="208"/>
      <c r="AH941" s="208"/>
      <c r="AI941" s="208"/>
      <c r="AJ941" s="208"/>
      <c r="AK941" s="208"/>
      <c r="AL941" s="208"/>
      <c r="AM941" s="208"/>
      <c r="AN941" s="208"/>
      <c r="AO941" s="208"/>
      <c r="AP941" s="208"/>
      <c r="AQ941" s="208"/>
      <c r="AR941" s="208"/>
      <c r="AS941" s="208"/>
      <c r="AT941" s="208"/>
      <c r="AU941" s="208"/>
    </row>
    <row r="942">
      <c r="A942" s="208"/>
      <c r="B942" s="208"/>
      <c r="C942" s="208"/>
      <c r="D942" s="225"/>
      <c r="E942" s="208"/>
      <c r="F942" s="208"/>
      <c r="G942" s="208"/>
      <c r="H942" s="208"/>
      <c r="I942" s="208"/>
      <c r="J942" s="208"/>
      <c r="K942" s="208"/>
      <c r="L942" s="208"/>
      <c r="M942" s="208"/>
      <c r="N942" s="208"/>
      <c r="O942" s="208"/>
      <c r="P942" s="208"/>
      <c r="Q942" s="208"/>
      <c r="R942" s="208"/>
      <c r="S942" s="208"/>
      <c r="T942" s="208"/>
      <c r="U942" s="208"/>
      <c r="V942" s="208"/>
      <c r="W942" s="208"/>
      <c r="X942" s="208"/>
      <c r="Y942" s="208"/>
      <c r="Z942" s="208"/>
      <c r="AA942" s="208"/>
      <c r="AB942" s="208"/>
      <c r="AC942" s="208"/>
      <c r="AD942" s="208"/>
      <c r="AE942" s="208"/>
      <c r="AF942" s="208"/>
      <c r="AG942" s="208"/>
      <c r="AH942" s="208"/>
      <c r="AI942" s="208"/>
      <c r="AJ942" s="208"/>
      <c r="AK942" s="208"/>
      <c r="AL942" s="208"/>
      <c r="AM942" s="208"/>
      <c r="AN942" s="208"/>
      <c r="AO942" s="208"/>
      <c r="AP942" s="208"/>
      <c r="AQ942" s="208"/>
      <c r="AR942" s="208"/>
      <c r="AS942" s="208"/>
      <c r="AT942" s="208"/>
      <c r="AU942" s="208"/>
    </row>
    <row r="943">
      <c r="A943" s="208"/>
      <c r="B943" s="208"/>
      <c r="C943" s="208"/>
      <c r="D943" s="225"/>
      <c r="E943" s="208"/>
      <c r="F943" s="208"/>
      <c r="G943" s="208"/>
      <c r="H943" s="208"/>
      <c r="I943" s="208"/>
      <c r="J943" s="208"/>
      <c r="K943" s="208"/>
      <c r="L943" s="208"/>
      <c r="M943" s="208"/>
      <c r="N943" s="208"/>
      <c r="O943" s="208"/>
      <c r="P943" s="208"/>
      <c r="Q943" s="208"/>
      <c r="R943" s="208"/>
      <c r="S943" s="208"/>
      <c r="T943" s="208"/>
      <c r="U943" s="208"/>
      <c r="V943" s="208"/>
      <c r="W943" s="208"/>
      <c r="X943" s="208"/>
      <c r="Y943" s="208"/>
      <c r="Z943" s="208"/>
      <c r="AA943" s="208"/>
      <c r="AB943" s="208"/>
      <c r="AC943" s="208"/>
      <c r="AD943" s="208"/>
      <c r="AE943" s="208"/>
      <c r="AF943" s="208"/>
      <c r="AG943" s="208"/>
      <c r="AH943" s="208"/>
      <c r="AI943" s="208"/>
      <c r="AJ943" s="208"/>
      <c r="AK943" s="208"/>
      <c r="AL943" s="208"/>
      <c r="AM943" s="208"/>
      <c r="AN943" s="208"/>
      <c r="AO943" s="208"/>
      <c r="AP943" s="208"/>
      <c r="AQ943" s="208"/>
      <c r="AR943" s="208"/>
      <c r="AS943" s="208"/>
      <c r="AT943" s="208"/>
      <c r="AU943" s="208"/>
    </row>
    <row r="944">
      <c r="A944" s="208"/>
      <c r="B944" s="208"/>
      <c r="C944" s="208"/>
      <c r="D944" s="225"/>
      <c r="E944" s="208"/>
      <c r="F944" s="208"/>
      <c r="G944" s="208"/>
      <c r="H944" s="208"/>
      <c r="I944" s="208"/>
      <c r="J944" s="208"/>
      <c r="K944" s="208"/>
      <c r="L944" s="208"/>
      <c r="M944" s="208"/>
      <c r="N944" s="208"/>
      <c r="O944" s="208"/>
      <c r="P944" s="208"/>
      <c r="Q944" s="208"/>
      <c r="R944" s="208"/>
      <c r="S944" s="208"/>
      <c r="T944" s="208"/>
      <c r="U944" s="208"/>
      <c r="V944" s="208"/>
      <c r="W944" s="208"/>
      <c r="X944" s="208"/>
      <c r="Y944" s="208"/>
      <c r="Z944" s="208"/>
      <c r="AA944" s="208"/>
      <c r="AB944" s="208"/>
      <c r="AC944" s="208"/>
      <c r="AD944" s="208"/>
      <c r="AE944" s="208"/>
      <c r="AF944" s="208"/>
      <c r="AG944" s="208"/>
      <c r="AH944" s="208"/>
      <c r="AI944" s="208"/>
      <c r="AJ944" s="208"/>
      <c r="AK944" s="208"/>
      <c r="AL944" s="208"/>
      <c r="AM944" s="208"/>
      <c r="AN944" s="208"/>
      <c r="AO944" s="208"/>
      <c r="AP944" s="208"/>
      <c r="AQ944" s="208"/>
      <c r="AR944" s="208"/>
      <c r="AS944" s="208"/>
      <c r="AT944" s="208"/>
      <c r="AU944" s="208"/>
    </row>
    <row r="945">
      <c r="A945" s="208"/>
      <c r="B945" s="208"/>
      <c r="C945" s="208"/>
      <c r="D945" s="225"/>
      <c r="E945" s="208"/>
      <c r="F945" s="208"/>
      <c r="G945" s="208"/>
      <c r="H945" s="208"/>
      <c r="I945" s="208"/>
      <c r="J945" s="208"/>
      <c r="K945" s="208"/>
      <c r="L945" s="208"/>
      <c r="M945" s="208"/>
      <c r="N945" s="208"/>
      <c r="O945" s="208"/>
      <c r="P945" s="208"/>
      <c r="Q945" s="208"/>
      <c r="R945" s="208"/>
      <c r="S945" s="208"/>
      <c r="T945" s="208"/>
      <c r="U945" s="208"/>
      <c r="V945" s="208"/>
      <c r="W945" s="208"/>
      <c r="X945" s="208"/>
      <c r="Y945" s="208"/>
      <c r="Z945" s="208"/>
      <c r="AA945" s="208"/>
      <c r="AB945" s="208"/>
      <c r="AC945" s="208"/>
      <c r="AD945" s="208"/>
      <c r="AE945" s="208"/>
      <c r="AF945" s="208"/>
      <c r="AG945" s="208"/>
      <c r="AH945" s="208"/>
      <c r="AI945" s="208"/>
      <c r="AJ945" s="208"/>
      <c r="AK945" s="208"/>
      <c r="AL945" s="208"/>
      <c r="AM945" s="208"/>
      <c r="AN945" s="208"/>
      <c r="AO945" s="208"/>
      <c r="AP945" s="208"/>
      <c r="AQ945" s="208"/>
      <c r="AR945" s="208"/>
      <c r="AS945" s="208"/>
      <c r="AT945" s="208"/>
      <c r="AU945" s="208"/>
    </row>
    <row r="946">
      <c r="A946" s="208"/>
      <c r="B946" s="208"/>
      <c r="C946" s="208"/>
      <c r="D946" s="225"/>
      <c r="E946" s="208"/>
      <c r="F946" s="208"/>
      <c r="G946" s="208"/>
      <c r="H946" s="208"/>
      <c r="I946" s="208"/>
      <c r="J946" s="208"/>
      <c r="K946" s="208"/>
      <c r="L946" s="208"/>
      <c r="M946" s="208"/>
      <c r="N946" s="208"/>
      <c r="O946" s="208"/>
      <c r="P946" s="208"/>
      <c r="Q946" s="208"/>
      <c r="R946" s="208"/>
      <c r="S946" s="208"/>
      <c r="T946" s="208"/>
      <c r="U946" s="208"/>
      <c r="V946" s="208"/>
      <c r="W946" s="208"/>
      <c r="X946" s="208"/>
      <c r="Y946" s="208"/>
      <c r="Z946" s="208"/>
      <c r="AA946" s="208"/>
      <c r="AB946" s="208"/>
      <c r="AC946" s="208"/>
      <c r="AD946" s="208"/>
      <c r="AE946" s="208"/>
      <c r="AF946" s="208"/>
      <c r="AG946" s="208"/>
      <c r="AH946" s="208"/>
      <c r="AI946" s="208"/>
      <c r="AJ946" s="208"/>
      <c r="AK946" s="208"/>
      <c r="AL946" s="208"/>
      <c r="AM946" s="208"/>
      <c r="AN946" s="208"/>
      <c r="AO946" s="208"/>
      <c r="AP946" s="208"/>
      <c r="AQ946" s="208"/>
      <c r="AR946" s="208"/>
      <c r="AS946" s="208"/>
      <c r="AT946" s="208"/>
      <c r="AU946" s="208"/>
    </row>
    <row r="947">
      <c r="A947" s="208"/>
      <c r="B947" s="208"/>
      <c r="C947" s="208"/>
      <c r="D947" s="225"/>
      <c r="E947" s="208"/>
      <c r="F947" s="208"/>
      <c r="G947" s="208"/>
      <c r="H947" s="208"/>
      <c r="I947" s="208"/>
      <c r="J947" s="208"/>
      <c r="K947" s="208"/>
      <c r="L947" s="208"/>
      <c r="M947" s="208"/>
      <c r="N947" s="208"/>
      <c r="O947" s="208"/>
      <c r="P947" s="208"/>
      <c r="Q947" s="208"/>
      <c r="R947" s="208"/>
      <c r="S947" s="208"/>
      <c r="T947" s="208"/>
      <c r="U947" s="208"/>
      <c r="V947" s="208"/>
      <c r="W947" s="208"/>
      <c r="X947" s="208"/>
      <c r="Y947" s="208"/>
      <c r="Z947" s="208"/>
      <c r="AA947" s="208"/>
      <c r="AB947" s="208"/>
      <c r="AC947" s="208"/>
      <c r="AD947" s="208"/>
      <c r="AE947" s="208"/>
      <c r="AF947" s="208"/>
      <c r="AG947" s="208"/>
      <c r="AH947" s="208"/>
      <c r="AI947" s="208"/>
      <c r="AJ947" s="208"/>
      <c r="AK947" s="208"/>
      <c r="AL947" s="208"/>
      <c r="AM947" s="208"/>
      <c r="AN947" s="208"/>
      <c r="AO947" s="208"/>
      <c r="AP947" s="208"/>
      <c r="AQ947" s="208"/>
      <c r="AR947" s="208"/>
      <c r="AS947" s="208"/>
      <c r="AT947" s="208"/>
      <c r="AU947" s="208"/>
    </row>
    <row r="948">
      <c r="A948" s="208"/>
      <c r="B948" s="208"/>
      <c r="C948" s="208"/>
      <c r="D948" s="225"/>
      <c r="E948" s="208"/>
      <c r="F948" s="208"/>
      <c r="G948" s="208"/>
      <c r="H948" s="208"/>
      <c r="I948" s="208"/>
      <c r="J948" s="208"/>
      <c r="K948" s="208"/>
      <c r="L948" s="208"/>
      <c r="M948" s="208"/>
      <c r="N948" s="208"/>
      <c r="O948" s="208"/>
      <c r="P948" s="208"/>
      <c r="Q948" s="208"/>
      <c r="R948" s="208"/>
      <c r="S948" s="208"/>
      <c r="T948" s="208"/>
      <c r="U948" s="208"/>
      <c r="V948" s="208"/>
      <c r="W948" s="208"/>
      <c r="X948" s="208"/>
      <c r="Y948" s="208"/>
      <c r="Z948" s="208"/>
      <c r="AA948" s="208"/>
      <c r="AB948" s="208"/>
      <c r="AC948" s="208"/>
      <c r="AD948" s="208"/>
      <c r="AE948" s="208"/>
      <c r="AF948" s="208"/>
      <c r="AG948" s="208"/>
      <c r="AH948" s="208"/>
      <c r="AI948" s="208"/>
      <c r="AJ948" s="208"/>
      <c r="AK948" s="208"/>
      <c r="AL948" s="208"/>
      <c r="AM948" s="208"/>
      <c r="AN948" s="208"/>
      <c r="AO948" s="208"/>
      <c r="AP948" s="208"/>
      <c r="AQ948" s="208"/>
      <c r="AR948" s="208"/>
      <c r="AS948" s="208"/>
      <c r="AT948" s="208"/>
      <c r="AU948" s="208"/>
    </row>
    <row r="949">
      <c r="A949" s="208"/>
      <c r="B949" s="208"/>
      <c r="C949" s="208"/>
      <c r="D949" s="225"/>
      <c r="E949" s="208"/>
      <c r="F949" s="208"/>
      <c r="G949" s="208"/>
      <c r="H949" s="208"/>
      <c r="I949" s="208"/>
      <c r="J949" s="208"/>
      <c r="K949" s="208"/>
      <c r="L949" s="208"/>
      <c r="M949" s="208"/>
      <c r="N949" s="208"/>
      <c r="O949" s="208"/>
      <c r="P949" s="208"/>
      <c r="Q949" s="208"/>
      <c r="R949" s="208"/>
      <c r="S949" s="208"/>
      <c r="T949" s="208"/>
      <c r="U949" s="208"/>
      <c r="V949" s="208"/>
      <c r="W949" s="208"/>
      <c r="X949" s="208"/>
      <c r="Y949" s="208"/>
      <c r="Z949" s="208"/>
      <c r="AA949" s="208"/>
      <c r="AB949" s="208"/>
      <c r="AC949" s="208"/>
      <c r="AD949" s="208"/>
      <c r="AE949" s="208"/>
      <c r="AF949" s="208"/>
      <c r="AG949" s="208"/>
      <c r="AH949" s="208"/>
      <c r="AI949" s="208"/>
      <c r="AJ949" s="208"/>
      <c r="AK949" s="208"/>
      <c r="AL949" s="208"/>
      <c r="AM949" s="208"/>
      <c r="AN949" s="208"/>
      <c r="AO949" s="208"/>
      <c r="AP949" s="208"/>
      <c r="AQ949" s="208"/>
      <c r="AR949" s="208"/>
      <c r="AS949" s="208"/>
      <c r="AT949" s="208"/>
      <c r="AU949" s="208"/>
    </row>
    <row r="950">
      <c r="A950" s="208"/>
      <c r="B950" s="208"/>
      <c r="C950" s="208"/>
      <c r="D950" s="225"/>
      <c r="E950" s="208"/>
      <c r="F950" s="208"/>
      <c r="G950" s="208"/>
      <c r="H950" s="208"/>
      <c r="I950" s="208"/>
      <c r="J950" s="208"/>
      <c r="K950" s="208"/>
      <c r="L950" s="208"/>
      <c r="M950" s="208"/>
      <c r="N950" s="208"/>
      <c r="O950" s="208"/>
      <c r="P950" s="208"/>
      <c r="Q950" s="208"/>
      <c r="R950" s="208"/>
      <c r="S950" s="208"/>
      <c r="T950" s="208"/>
      <c r="U950" s="208"/>
      <c r="V950" s="208"/>
      <c r="W950" s="208"/>
      <c r="X950" s="208"/>
      <c r="Y950" s="208"/>
      <c r="Z950" s="208"/>
      <c r="AA950" s="208"/>
      <c r="AB950" s="208"/>
      <c r="AC950" s="208"/>
      <c r="AD950" s="208"/>
      <c r="AE950" s="208"/>
      <c r="AF950" s="208"/>
      <c r="AG950" s="208"/>
      <c r="AH950" s="208"/>
      <c r="AI950" s="208"/>
      <c r="AJ950" s="208"/>
      <c r="AK950" s="208"/>
      <c r="AL950" s="208"/>
      <c r="AM950" s="208"/>
      <c r="AN950" s="208"/>
      <c r="AO950" s="208"/>
      <c r="AP950" s="208"/>
      <c r="AQ950" s="208"/>
      <c r="AR950" s="208"/>
      <c r="AS950" s="208"/>
      <c r="AT950" s="208"/>
      <c r="AU950" s="208"/>
    </row>
    <row r="951">
      <c r="A951" s="208"/>
      <c r="B951" s="208"/>
      <c r="C951" s="208"/>
      <c r="D951" s="225"/>
      <c r="E951" s="208"/>
      <c r="F951" s="208"/>
      <c r="G951" s="208"/>
      <c r="H951" s="208"/>
      <c r="I951" s="208"/>
      <c r="J951" s="208"/>
      <c r="K951" s="208"/>
      <c r="L951" s="208"/>
      <c r="M951" s="208"/>
      <c r="N951" s="208"/>
      <c r="O951" s="208"/>
      <c r="P951" s="208"/>
      <c r="Q951" s="208"/>
      <c r="R951" s="208"/>
      <c r="S951" s="208"/>
      <c r="T951" s="208"/>
      <c r="U951" s="208"/>
      <c r="V951" s="208"/>
      <c r="W951" s="208"/>
      <c r="X951" s="208"/>
      <c r="Y951" s="208"/>
      <c r="Z951" s="208"/>
      <c r="AA951" s="208"/>
      <c r="AB951" s="208"/>
      <c r="AC951" s="208"/>
      <c r="AD951" s="208"/>
      <c r="AE951" s="208"/>
      <c r="AF951" s="208"/>
      <c r="AG951" s="208"/>
      <c r="AH951" s="208"/>
      <c r="AI951" s="208"/>
      <c r="AJ951" s="208"/>
      <c r="AK951" s="208"/>
      <c r="AL951" s="208"/>
      <c r="AM951" s="208"/>
      <c r="AN951" s="208"/>
      <c r="AO951" s="208"/>
      <c r="AP951" s="208"/>
      <c r="AQ951" s="208"/>
      <c r="AR951" s="208"/>
      <c r="AS951" s="208"/>
      <c r="AT951" s="208"/>
      <c r="AU951" s="208"/>
    </row>
    <row r="952">
      <c r="A952" s="208"/>
      <c r="B952" s="208"/>
      <c r="C952" s="208"/>
      <c r="D952" s="225"/>
      <c r="E952" s="208"/>
      <c r="F952" s="208"/>
      <c r="G952" s="208"/>
      <c r="H952" s="208"/>
      <c r="I952" s="208"/>
      <c r="J952" s="208"/>
      <c r="K952" s="208"/>
      <c r="L952" s="208"/>
      <c r="M952" s="208"/>
      <c r="N952" s="208"/>
      <c r="O952" s="208"/>
      <c r="P952" s="208"/>
      <c r="Q952" s="208"/>
      <c r="R952" s="208"/>
      <c r="S952" s="208"/>
      <c r="T952" s="208"/>
      <c r="U952" s="208"/>
      <c r="V952" s="208"/>
      <c r="W952" s="208"/>
      <c r="X952" s="208"/>
      <c r="Y952" s="208"/>
      <c r="Z952" s="208"/>
      <c r="AA952" s="208"/>
      <c r="AB952" s="208"/>
      <c r="AC952" s="208"/>
      <c r="AD952" s="208"/>
      <c r="AE952" s="208"/>
      <c r="AF952" s="208"/>
      <c r="AG952" s="208"/>
      <c r="AH952" s="208"/>
      <c r="AI952" s="208"/>
      <c r="AJ952" s="208"/>
      <c r="AK952" s="208"/>
      <c r="AL952" s="208"/>
      <c r="AM952" s="208"/>
      <c r="AN952" s="208"/>
      <c r="AO952" s="208"/>
      <c r="AP952" s="208"/>
      <c r="AQ952" s="208"/>
      <c r="AR952" s="208"/>
      <c r="AS952" s="208"/>
      <c r="AT952" s="208"/>
      <c r="AU952" s="208"/>
    </row>
    <row r="953">
      <c r="A953" s="208"/>
      <c r="B953" s="208"/>
      <c r="C953" s="208"/>
      <c r="D953" s="225"/>
      <c r="E953" s="208"/>
      <c r="F953" s="208"/>
      <c r="G953" s="208"/>
      <c r="H953" s="208"/>
      <c r="I953" s="208"/>
      <c r="J953" s="208"/>
      <c r="K953" s="208"/>
      <c r="L953" s="208"/>
      <c r="M953" s="208"/>
      <c r="N953" s="208"/>
      <c r="O953" s="208"/>
      <c r="P953" s="208"/>
      <c r="Q953" s="208"/>
      <c r="R953" s="208"/>
      <c r="S953" s="208"/>
      <c r="T953" s="208"/>
      <c r="U953" s="208"/>
      <c r="V953" s="208"/>
      <c r="W953" s="208"/>
      <c r="X953" s="208"/>
      <c r="Y953" s="208"/>
      <c r="Z953" s="208"/>
      <c r="AA953" s="208"/>
      <c r="AB953" s="208"/>
      <c r="AC953" s="208"/>
      <c r="AD953" s="208"/>
      <c r="AE953" s="208"/>
      <c r="AF953" s="208"/>
      <c r="AG953" s="208"/>
      <c r="AH953" s="208"/>
      <c r="AI953" s="208"/>
      <c r="AJ953" s="208"/>
      <c r="AK953" s="208"/>
      <c r="AL953" s="208"/>
      <c r="AM953" s="208"/>
      <c r="AN953" s="208"/>
      <c r="AO953" s="208"/>
      <c r="AP953" s="208"/>
      <c r="AQ953" s="208"/>
      <c r="AR953" s="208"/>
      <c r="AS953" s="208"/>
      <c r="AT953" s="208"/>
      <c r="AU953" s="208"/>
    </row>
    <row r="954">
      <c r="A954" s="208"/>
      <c r="B954" s="208"/>
      <c r="C954" s="208"/>
      <c r="D954" s="225"/>
      <c r="E954" s="208"/>
      <c r="F954" s="208"/>
      <c r="G954" s="208"/>
      <c r="H954" s="208"/>
      <c r="I954" s="208"/>
      <c r="J954" s="208"/>
      <c r="K954" s="208"/>
      <c r="L954" s="208"/>
      <c r="M954" s="208"/>
      <c r="N954" s="208"/>
      <c r="O954" s="208"/>
      <c r="P954" s="208"/>
      <c r="Q954" s="208"/>
      <c r="R954" s="208"/>
      <c r="S954" s="208"/>
      <c r="T954" s="208"/>
      <c r="U954" s="208"/>
      <c r="V954" s="208"/>
      <c r="W954" s="208"/>
      <c r="X954" s="208"/>
      <c r="Y954" s="208"/>
      <c r="Z954" s="208"/>
      <c r="AA954" s="208"/>
      <c r="AB954" s="208"/>
      <c r="AC954" s="208"/>
      <c r="AD954" s="208"/>
      <c r="AE954" s="208"/>
      <c r="AF954" s="208"/>
      <c r="AG954" s="208"/>
      <c r="AH954" s="208"/>
      <c r="AI954" s="208"/>
      <c r="AJ954" s="208"/>
      <c r="AK954" s="208"/>
      <c r="AL954" s="208"/>
      <c r="AM954" s="208"/>
      <c r="AN954" s="208"/>
      <c r="AO954" s="208"/>
      <c r="AP954" s="208"/>
      <c r="AQ954" s="208"/>
      <c r="AR954" s="208"/>
      <c r="AS954" s="208"/>
      <c r="AT954" s="208"/>
      <c r="AU954" s="208"/>
    </row>
    <row r="955">
      <c r="A955" s="208"/>
      <c r="B955" s="208"/>
      <c r="C955" s="208"/>
      <c r="D955" s="225"/>
      <c r="E955" s="208"/>
      <c r="F955" s="208"/>
      <c r="G955" s="208"/>
      <c r="H955" s="208"/>
      <c r="I955" s="208"/>
      <c r="J955" s="208"/>
      <c r="K955" s="208"/>
      <c r="L955" s="208"/>
      <c r="M955" s="208"/>
      <c r="N955" s="208"/>
      <c r="O955" s="208"/>
      <c r="P955" s="208"/>
      <c r="Q955" s="208"/>
      <c r="R955" s="208"/>
      <c r="S955" s="208"/>
      <c r="T955" s="208"/>
      <c r="U955" s="208"/>
      <c r="V955" s="208"/>
      <c r="W955" s="208"/>
      <c r="X955" s="208"/>
      <c r="Y955" s="208"/>
      <c r="Z955" s="208"/>
      <c r="AA955" s="208"/>
      <c r="AB955" s="208"/>
      <c r="AC955" s="208"/>
      <c r="AD955" s="208"/>
      <c r="AE955" s="208"/>
      <c r="AF955" s="208"/>
      <c r="AG955" s="208"/>
      <c r="AH955" s="208"/>
      <c r="AI955" s="208"/>
      <c r="AJ955" s="208"/>
      <c r="AK955" s="208"/>
      <c r="AL955" s="208"/>
      <c r="AM955" s="208"/>
      <c r="AN955" s="208"/>
      <c r="AO955" s="208"/>
      <c r="AP955" s="208"/>
      <c r="AQ955" s="208"/>
      <c r="AR955" s="208"/>
      <c r="AS955" s="208"/>
      <c r="AT955" s="208"/>
      <c r="AU955" s="208"/>
    </row>
    <row r="956">
      <c r="A956" s="208"/>
      <c r="B956" s="208"/>
      <c r="C956" s="208"/>
      <c r="D956" s="225"/>
      <c r="E956" s="208"/>
      <c r="F956" s="208"/>
      <c r="G956" s="208"/>
      <c r="H956" s="208"/>
      <c r="I956" s="208"/>
      <c r="J956" s="208"/>
      <c r="K956" s="208"/>
      <c r="L956" s="208"/>
      <c r="M956" s="208"/>
      <c r="N956" s="208"/>
      <c r="O956" s="208"/>
      <c r="P956" s="208"/>
      <c r="Q956" s="208"/>
      <c r="R956" s="208"/>
      <c r="S956" s="208"/>
      <c r="T956" s="208"/>
      <c r="U956" s="208"/>
      <c r="V956" s="208"/>
      <c r="W956" s="208"/>
      <c r="X956" s="208"/>
      <c r="Y956" s="208"/>
      <c r="Z956" s="208"/>
      <c r="AA956" s="208"/>
      <c r="AB956" s="208"/>
      <c r="AC956" s="208"/>
      <c r="AD956" s="208"/>
      <c r="AE956" s="208"/>
      <c r="AF956" s="208"/>
      <c r="AG956" s="208"/>
      <c r="AH956" s="208"/>
      <c r="AI956" s="208"/>
      <c r="AJ956" s="208"/>
      <c r="AK956" s="208"/>
      <c r="AL956" s="208"/>
      <c r="AM956" s="208"/>
      <c r="AN956" s="208"/>
      <c r="AO956" s="208"/>
      <c r="AP956" s="208"/>
      <c r="AQ956" s="208"/>
      <c r="AR956" s="208"/>
      <c r="AS956" s="208"/>
      <c r="AT956" s="208"/>
      <c r="AU956" s="208"/>
    </row>
    <row r="957">
      <c r="A957" s="208"/>
      <c r="B957" s="208"/>
      <c r="C957" s="208"/>
      <c r="D957" s="225"/>
      <c r="E957" s="208"/>
      <c r="F957" s="208"/>
      <c r="G957" s="208"/>
      <c r="H957" s="208"/>
      <c r="I957" s="208"/>
      <c r="J957" s="208"/>
      <c r="K957" s="208"/>
      <c r="L957" s="208"/>
      <c r="M957" s="208"/>
      <c r="N957" s="208"/>
      <c r="O957" s="208"/>
      <c r="P957" s="208"/>
      <c r="Q957" s="208"/>
      <c r="R957" s="208"/>
      <c r="S957" s="208"/>
      <c r="T957" s="208"/>
      <c r="U957" s="208"/>
      <c r="V957" s="208"/>
      <c r="W957" s="208"/>
      <c r="X957" s="208"/>
      <c r="Y957" s="208"/>
      <c r="Z957" s="208"/>
      <c r="AA957" s="208"/>
      <c r="AB957" s="208"/>
      <c r="AC957" s="208"/>
      <c r="AD957" s="208"/>
      <c r="AE957" s="208"/>
      <c r="AF957" s="208"/>
      <c r="AG957" s="208"/>
      <c r="AH957" s="208"/>
      <c r="AI957" s="208"/>
      <c r="AJ957" s="208"/>
      <c r="AK957" s="208"/>
      <c r="AL957" s="208"/>
      <c r="AM957" s="208"/>
      <c r="AN957" s="208"/>
      <c r="AO957" s="208"/>
      <c r="AP957" s="208"/>
      <c r="AQ957" s="208"/>
      <c r="AR957" s="208"/>
      <c r="AS957" s="208"/>
      <c r="AT957" s="208"/>
      <c r="AU957" s="208"/>
    </row>
    <row r="958">
      <c r="A958" s="208"/>
      <c r="B958" s="208"/>
      <c r="C958" s="208"/>
      <c r="D958" s="225"/>
      <c r="E958" s="208"/>
      <c r="F958" s="208"/>
      <c r="G958" s="208"/>
      <c r="H958" s="208"/>
      <c r="I958" s="208"/>
      <c r="J958" s="208"/>
      <c r="K958" s="208"/>
      <c r="L958" s="208"/>
      <c r="M958" s="208"/>
      <c r="N958" s="208"/>
      <c r="O958" s="208"/>
      <c r="P958" s="208"/>
      <c r="Q958" s="208"/>
      <c r="R958" s="208"/>
      <c r="S958" s="208"/>
      <c r="T958" s="208"/>
      <c r="U958" s="208"/>
      <c r="V958" s="208"/>
      <c r="W958" s="208"/>
      <c r="X958" s="208"/>
      <c r="Y958" s="208"/>
      <c r="Z958" s="208"/>
      <c r="AA958" s="208"/>
      <c r="AB958" s="208"/>
      <c r="AC958" s="208"/>
      <c r="AD958" s="208"/>
      <c r="AE958" s="208"/>
      <c r="AF958" s="208"/>
      <c r="AG958" s="208"/>
      <c r="AH958" s="208"/>
      <c r="AI958" s="208"/>
      <c r="AJ958" s="208"/>
      <c r="AK958" s="208"/>
      <c r="AL958" s="208"/>
      <c r="AM958" s="208"/>
      <c r="AN958" s="208"/>
      <c r="AO958" s="208"/>
      <c r="AP958" s="208"/>
      <c r="AQ958" s="208"/>
      <c r="AR958" s="208"/>
      <c r="AS958" s="208"/>
      <c r="AT958" s="208"/>
      <c r="AU958" s="208"/>
    </row>
    <row r="959">
      <c r="A959" s="208"/>
      <c r="B959" s="208"/>
      <c r="C959" s="208"/>
      <c r="D959" s="225"/>
      <c r="E959" s="208"/>
      <c r="F959" s="208"/>
      <c r="G959" s="208"/>
      <c r="H959" s="208"/>
      <c r="I959" s="208"/>
      <c r="J959" s="208"/>
      <c r="K959" s="208"/>
      <c r="L959" s="208"/>
      <c r="M959" s="208"/>
      <c r="N959" s="208"/>
      <c r="O959" s="208"/>
      <c r="P959" s="208"/>
      <c r="Q959" s="208"/>
      <c r="R959" s="208"/>
      <c r="S959" s="208"/>
      <c r="T959" s="208"/>
      <c r="U959" s="208"/>
      <c r="V959" s="208"/>
      <c r="W959" s="208"/>
      <c r="X959" s="208"/>
      <c r="Y959" s="208"/>
      <c r="Z959" s="208"/>
      <c r="AA959" s="208"/>
      <c r="AB959" s="208"/>
      <c r="AC959" s="208"/>
      <c r="AD959" s="208"/>
      <c r="AE959" s="208"/>
      <c r="AF959" s="208"/>
      <c r="AG959" s="208"/>
      <c r="AH959" s="208"/>
      <c r="AI959" s="208"/>
      <c r="AJ959" s="208"/>
      <c r="AK959" s="208"/>
      <c r="AL959" s="208"/>
      <c r="AM959" s="208"/>
      <c r="AN959" s="208"/>
      <c r="AO959" s="208"/>
      <c r="AP959" s="208"/>
      <c r="AQ959" s="208"/>
      <c r="AR959" s="208"/>
      <c r="AS959" s="208"/>
      <c r="AT959" s="208"/>
      <c r="AU959" s="208"/>
    </row>
    <row r="960">
      <c r="A960" s="208"/>
      <c r="B960" s="208"/>
      <c r="C960" s="208"/>
      <c r="D960" s="225"/>
      <c r="E960" s="208"/>
      <c r="F960" s="208"/>
      <c r="G960" s="208"/>
      <c r="H960" s="208"/>
      <c r="I960" s="208"/>
      <c r="J960" s="208"/>
      <c r="K960" s="208"/>
      <c r="L960" s="208"/>
      <c r="M960" s="208"/>
      <c r="N960" s="208"/>
      <c r="O960" s="208"/>
      <c r="P960" s="208"/>
      <c r="Q960" s="208"/>
      <c r="R960" s="208"/>
      <c r="S960" s="208"/>
      <c r="T960" s="208"/>
      <c r="U960" s="208"/>
      <c r="V960" s="208"/>
      <c r="W960" s="208"/>
      <c r="X960" s="208"/>
      <c r="Y960" s="208"/>
      <c r="Z960" s="208"/>
      <c r="AA960" s="208"/>
      <c r="AB960" s="208"/>
      <c r="AC960" s="208"/>
      <c r="AD960" s="208"/>
      <c r="AE960" s="208"/>
      <c r="AF960" s="208"/>
      <c r="AG960" s="208"/>
      <c r="AH960" s="208"/>
      <c r="AI960" s="208"/>
      <c r="AJ960" s="208"/>
      <c r="AK960" s="208"/>
      <c r="AL960" s="208"/>
      <c r="AM960" s="208"/>
      <c r="AN960" s="208"/>
      <c r="AO960" s="208"/>
      <c r="AP960" s="208"/>
      <c r="AQ960" s="208"/>
      <c r="AR960" s="208"/>
      <c r="AS960" s="208"/>
      <c r="AT960" s="208"/>
      <c r="AU960" s="208"/>
    </row>
    <row r="961">
      <c r="A961" s="208"/>
      <c r="B961" s="208"/>
      <c r="C961" s="208"/>
      <c r="D961" s="225"/>
      <c r="E961" s="208"/>
      <c r="F961" s="208"/>
      <c r="G961" s="208"/>
      <c r="H961" s="208"/>
      <c r="I961" s="208"/>
      <c r="J961" s="208"/>
      <c r="K961" s="208"/>
      <c r="L961" s="208"/>
      <c r="M961" s="208"/>
      <c r="N961" s="208"/>
      <c r="O961" s="208"/>
      <c r="P961" s="208"/>
      <c r="Q961" s="208"/>
      <c r="R961" s="208"/>
      <c r="S961" s="208"/>
      <c r="T961" s="208"/>
      <c r="U961" s="208"/>
      <c r="V961" s="208"/>
      <c r="W961" s="208"/>
      <c r="X961" s="208"/>
      <c r="Y961" s="208"/>
      <c r="Z961" s="208"/>
      <c r="AA961" s="208"/>
      <c r="AB961" s="208"/>
      <c r="AC961" s="208"/>
      <c r="AD961" s="208"/>
      <c r="AE961" s="208"/>
      <c r="AF961" s="208"/>
      <c r="AG961" s="208"/>
      <c r="AH961" s="208"/>
      <c r="AI961" s="208"/>
      <c r="AJ961" s="208"/>
      <c r="AK961" s="208"/>
      <c r="AL961" s="208"/>
      <c r="AM961" s="208"/>
      <c r="AN961" s="208"/>
      <c r="AO961" s="208"/>
      <c r="AP961" s="208"/>
      <c r="AQ961" s="208"/>
      <c r="AR961" s="208"/>
      <c r="AS961" s="208"/>
      <c r="AT961" s="208"/>
      <c r="AU961" s="208"/>
    </row>
    <row r="962">
      <c r="A962" s="208"/>
      <c r="B962" s="208"/>
      <c r="C962" s="208"/>
      <c r="D962" s="225"/>
      <c r="E962" s="208"/>
      <c r="F962" s="208"/>
      <c r="G962" s="208"/>
      <c r="H962" s="208"/>
      <c r="I962" s="208"/>
      <c r="J962" s="208"/>
      <c r="K962" s="208"/>
      <c r="L962" s="208"/>
      <c r="M962" s="208"/>
      <c r="N962" s="208"/>
      <c r="O962" s="208"/>
      <c r="P962" s="208"/>
      <c r="Q962" s="208"/>
      <c r="R962" s="208"/>
      <c r="S962" s="208"/>
      <c r="T962" s="208"/>
      <c r="U962" s="208"/>
      <c r="V962" s="208"/>
      <c r="W962" s="208"/>
      <c r="X962" s="208"/>
      <c r="Y962" s="208"/>
      <c r="Z962" s="208"/>
      <c r="AA962" s="208"/>
      <c r="AB962" s="208"/>
      <c r="AC962" s="208"/>
      <c r="AD962" s="208"/>
      <c r="AE962" s="208"/>
      <c r="AF962" s="208"/>
      <c r="AG962" s="208"/>
      <c r="AH962" s="208"/>
      <c r="AI962" s="208"/>
      <c r="AJ962" s="208"/>
      <c r="AK962" s="208"/>
      <c r="AL962" s="208"/>
      <c r="AM962" s="208"/>
      <c r="AN962" s="208"/>
      <c r="AO962" s="208"/>
      <c r="AP962" s="208"/>
      <c r="AQ962" s="208"/>
      <c r="AR962" s="208"/>
      <c r="AS962" s="208"/>
      <c r="AT962" s="208"/>
      <c r="AU962" s="208"/>
    </row>
    <row r="963">
      <c r="A963" s="208"/>
      <c r="B963" s="208"/>
      <c r="C963" s="208"/>
      <c r="D963" s="225"/>
      <c r="E963" s="208"/>
      <c r="F963" s="208"/>
      <c r="G963" s="208"/>
      <c r="H963" s="208"/>
      <c r="I963" s="208"/>
      <c r="J963" s="208"/>
      <c r="K963" s="208"/>
      <c r="L963" s="208"/>
      <c r="M963" s="208"/>
      <c r="N963" s="208"/>
      <c r="O963" s="208"/>
      <c r="P963" s="208"/>
      <c r="Q963" s="208"/>
      <c r="R963" s="208"/>
      <c r="S963" s="208"/>
      <c r="T963" s="208"/>
      <c r="U963" s="208"/>
      <c r="V963" s="208"/>
      <c r="W963" s="208"/>
      <c r="X963" s="208"/>
      <c r="Y963" s="208"/>
      <c r="Z963" s="208"/>
      <c r="AA963" s="208"/>
      <c r="AB963" s="208"/>
      <c r="AC963" s="208"/>
      <c r="AD963" s="208"/>
      <c r="AE963" s="208"/>
      <c r="AF963" s="208"/>
      <c r="AG963" s="208"/>
      <c r="AH963" s="208"/>
      <c r="AI963" s="208"/>
      <c r="AJ963" s="208"/>
      <c r="AK963" s="208"/>
      <c r="AL963" s="208"/>
      <c r="AM963" s="208"/>
      <c r="AN963" s="208"/>
      <c r="AO963" s="208"/>
      <c r="AP963" s="208"/>
      <c r="AQ963" s="208"/>
      <c r="AR963" s="208"/>
      <c r="AS963" s="208"/>
      <c r="AT963" s="208"/>
      <c r="AU963" s="208"/>
    </row>
    <row r="964">
      <c r="A964" s="208"/>
      <c r="B964" s="208"/>
      <c r="C964" s="208"/>
      <c r="D964" s="225"/>
      <c r="E964" s="208"/>
      <c r="F964" s="208"/>
      <c r="G964" s="208"/>
      <c r="H964" s="208"/>
      <c r="I964" s="208"/>
      <c r="J964" s="208"/>
      <c r="K964" s="208"/>
      <c r="L964" s="208"/>
      <c r="M964" s="208"/>
      <c r="N964" s="208"/>
      <c r="O964" s="208"/>
      <c r="P964" s="208"/>
      <c r="Q964" s="208"/>
      <c r="R964" s="208"/>
      <c r="S964" s="208"/>
      <c r="T964" s="208"/>
      <c r="U964" s="208"/>
      <c r="V964" s="208"/>
      <c r="W964" s="208"/>
      <c r="X964" s="208"/>
      <c r="Y964" s="208"/>
      <c r="Z964" s="208"/>
      <c r="AA964" s="208"/>
      <c r="AB964" s="208"/>
      <c r="AC964" s="208"/>
      <c r="AD964" s="208"/>
      <c r="AE964" s="208"/>
      <c r="AF964" s="208"/>
      <c r="AG964" s="208"/>
      <c r="AH964" s="208"/>
      <c r="AI964" s="208"/>
      <c r="AJ964" s="208"/>
      <c r="AK964" s="208"/>
      <c r="AL964" s="208"/>
      <c r="AM964" s="208"/>
      <c r="AN964" s="208"/>
      <c r="AO964" s="208"/>
      <c r="AP964" s="208"/>
      <c r="AQ964" s="208"/>
      <c r="AR964" s="208"/>
      <c r="AS964" s="208"/>
      <c r="AT964" s="208"/>
      <c r="AU964" s="208"/>
    </row>
    <row r="965">
      <c r="A965" s="208"/>
      <c r="B965" s="208"/>
      <c r="C965" s="208"/>
      <c r="D965" s="225"/>
      <c r="E965" s="208"/>
      <c r="F965" s="208"/>
      <c r="G965" s="208"/>
      <c r="H965" s="208"/>
      <c r="I965" s="208"/>
      <c r="J965" s="208"/>
      <c r="K965" s="208"/>
      <c r="L965" s="208"/>
      <c r="M965" s="208"/>
      <c r="N965" s="208"/>
      <c r="O965" s="208"/>
      <c r="P965" s="208"/>
      <c r="Q965" s="208"/>
      <c r="R965" s="208"/>
      <c r="S965" s="208"/>
      <c r="T965" s="208"/>
      <c r="U965" s="208"/>
      <c r="V965" s="208"/>
      <c r="W965" s="208"/>
      <c r="X965" s="208"/>
      <c r="Y965" s="208"/>
      <c r="Z965" s="208"/>
      <c r="AA965" s="208"/>
      <c r="AB965" s="208"/>
      <c r="AC965" s="208"/>
      <c r="AD965" s="208"/>
      <c r="AE965" s="208"/>
      <c r="AF965" s="208"/>
      <c r="AG965" s="208"/>
      <c r="AH965" s="208"/>
      <c r="AI965" s="208"/>
      <c r="AJ965" s="208"/>
      <c r="AK965" s="208"/>
      <c r="AL965" s="208"/>
      <c r="AM965" s="208"/>
      <c r="AN965" s="208"/>
      <c r="AO965" s="208"/>
      <c r="AP965" s="208"/>
      <c r="AQ965" s="208"/>
      <c r="AR965" s="208"/>
      <c r="AS965" s="208"/>
      <c r="AT965" s="208"/>
      <c r="AU965" s="208"/>
    </row>
    <row r="966">
      <c r="A966" s="208"/>
      <c r="B966" s="208"/>
      <c r="C966" s="208"/>
      <c r="D966" s="225"/>
      <c r="E966" s="208"/>
      <c r="F966" s="208"/>
      <c r="G966" s="208"/>
      <c r="H966" s="208"/>
      <c r="I966" s="208"/>
      <c r="J966" s="208"/>
      <c r="K966" s="208"/>
      <c r="L966" s="208"/>
      <c r="M966" s="208"/>
      <c r="N966" s="208"/>
      <c r="O966" s="208"/>
      <c r="P966" s="208"/>
      <c r="Q966" s="208"/>
      <c r="R966" s="208"/>
      <c r="S966" s="208"/>
      <c r="T966" s="208"/>
      <c r="U966" s="208"/>
      <c r="V966" s="208"/>
      <c r="W966" s="208"/>
      <c r="X966" s="208"/>
      <c r="Y966" s="208"/>
      <c r="Z966" s="208"/>
      <c r="AA966" s="208"/>
      <c r="AB966" s="208"/>
      <c r="AC966" s="208"/>
      <c r="AD966" s="208"/>
      <c r="AE966" s="208"/>
      <c r="AF966" s="208"/>
      <c r="AG966" s="208"/>
      <c r="AH966" s="208"/>
      <c r="AI966" s="208"/>
      <c r="AJ966" s="208"/>
      <c r="AK966" s="208"/>
      <c r="AL966" s="208"/>
      <c r="AM966" s="208"/>
      <c r="AN966" s="208"/>
      <c r="AO966" s="208"/>
      <c r="AP966" s="208"/>
      <c r="AQ966" s="208"/>
      <c r="AR966" s="208"/>
      <c r="AS966" s="208"/>
      <c r="AT966" s="208"/>
      <c r="AU966" s="208"/>
    </row>
    <row r="967">
      <c r="A967" s="208"/>
      <c r="B967" s="208"/>
      <c r="C967" s="208"/>
      <c r="D967" s="225"/>
      <c r="E967" s="208"/>
      <c r="F967" s="208"/>
      <c r="G967" s="208"/>
      <c r="H967" s="208"/>
      <c r="I967" s="208"/>
      <c r="J967" s="208"/>
      <c r="K967" s="208"/>
      <c r="L967" s="208"/>
      <c r="M967" s="208"/>
      <c r="N967" s="208"/>
      <c r="O967" s="208"/>
      <c r="P967" s="208"/>
      <c r="Q967" s="208"/>
      <c r="R967" s="208"/>
      <c r="S967" s="208"/>
      <c r="T967" s="208"/>
      <c r="U967" s="208"/>
      <c r="V967" s="208"/>
      <c r="W967" s="208"/>
      <c r="X967" s="208"/>
      <c r="Y967" s="208"/>
      <c r="Z967" s="208"/>
      <c r="AA967" s="208"/>
      <c r="AB967" s="208"/>
      <c r="AC967" s="208"/>
      <c r="AD967" s="208"/>
      <c r="AE967" s="208"/>
      <c r="AF967" s="208"/>
      <c r="AG967" s="208"/>
      <c r="AH967" s="208"/>
      <c r="AI967" s="208"/>
      <c r="AJ967" s="208"/>
      <c r="AK967" s="208"/>
      <c r="AL967" s="208"/>
      <c r="AM967" s="208"/>
      <c r="AN967" s="208"/>
      <c r="AO967" s="208"/>
      <c r="AP967" s="208"/>
      <c r="AQ967" s="208"/>
      <c r="AR967" s="208"/>
      <c r="AS967" s="208"/>
      <c r="AT967" s="208"/>
      <c r="AU967" s="208"/>
    </row>
    <row r="968">
      <c r="A968" s="208"/>
      <c r="B968" s="208"/>
      <c r="C968" s="208"/>
      <c r="D968" s="225"/>
      <c r="E968" s="208"/>
      <c r="F968" s="208"/>
      <c r="G968" s="208"/>
      <c r="H968" s="208"/>
      <c r="I968" s="208"/>
      <c r="J968" s="208"/>
      <c r="K968" s="208"/>
      <c r="L968" s="208"/>
      <c r="M968" s="208"/>
      <c r="N968" s="208"/>
      <c r="O968" s="208"/>
      <c r="P968" s="208"/>
      <c r="Q968" s="208"/>
      <c r="R968" s="208"/>
      <c r="S968" s="208"/>
      <c r="T968" s="208"/>
      <c r="U968" s="208"/>
      <c r="V968" s="208"/>
      <c r="W968" s="208"/>
      <c r="X968" s="208"/>
      <c r="Y968" s="208"/>
      <c r="Z968" s="208"/>
      <c r="AA968" s="208"/>
      <c r="AB968" s="208"/>
      <c r="AC968" s="208"/>
      <c r="AD968" s="208"/>
      <c r="AE968" s="208"/>
      <c r="AF968" s="208"/>
      <c r="AG968" s="208"/>
      <c r="AH968" s="208"/>
      <c r="AI968" s="208"/>
      <c r="AJ968" s="208"/>
      <c r="AK968" s="208"/>
      <c r="AL968" s="208"/>
      <c r="AM968" s="208"/>
      <c r="AN968" s="208"/>
      <c r="AO968" s="208"/>
      <c r="AP968" s="208"/>
      <c r="AQ968" s="208"/>
      <c r="AR968" s="208"/>
      <c r="AS968" s="208"/>
      <c r="AT968" s="208"/>
      <c r="AU968" s="208"/>
    </row>
    <row r="969">
      <c r="A969" s="208"/>
      <c r="B969" s="208"/>
      <c r="C969" s="208"/>
      <c r="D969" s="225"/>
      <c r="E969" s="208"/>
      <c r="F969" s="208"/>
      <c r="G969" s="208"/>
      <c r="H969" s="208"/>
      <c r="I969" s="208"/>
      <c r="J969" s="208"/>
      <c r="K969" s="208"/>
      <c r="L969" s="208"/>
      <c r="M969" s="208"/>
      <c r="N969" s="208"/>
      <c r="O969" s="208"/>
      <c r="P969" s="208"/>
      <c r="Q969" s="208"/>
      <c r="R969" s="208"/>
      <c r="S969" s="208"/>
      <c r="T969" s="208"/>
      <c r="U969" s="208"/>
      <c r="V969" s="208"/>
      <c r="W969" s="208"/>
      <c r="X969" s="208"/>
      <c r="Y969" s="208"/>
      <c r="Z969" s="208"/>
      <c r="AA969" s="208"/>
      <c r="AB969" s="208"/>
      <c r="AC969" s="208"/>
      <c r="AD969" s="208"/>
      <c r="AE969" s="208"/>
      <c r="AF969" s="208"/>
      <c r="AG969" s="208"/>
      <c r="AH969" s="208"/>
      <c r="AI969" s="208"/>
      <c r="AJ969" s="208"/>
      <c r="AK969" s="208"/>
      <c r="AL969" s="208"/>
      <c r="AM969" s="208"/>
      <c r="AN969" s="208"/>
      <c r="AO969" s="208"/>
      <c r="AP969" s="208"/>
      <c r="AQ969" s="208"/>
      <c r="AR969" s="208"/>
      <c r="AS969" s="208"/>
      <c r="AT969" s="208"/>
      <c r="AU969" s="208"/>
    </row>
    <row r="970">
      <c r="A970" s="208"/>
      <c r="B970" s="208"/>
      <c r="C970" s="208"/>
      <c r="D970" s="225"/>
      <c r="E970" s="208"/>
      <c r="F970" s="208"/>
      <c r="G970" s="208"/>
      <c r="H970" s="208"/>
      <c r="I970" s="208"/>
      <c r="J970" s="208"/>
      <c r="K970" s="208"/>
      <c r="L970" s="208"/>
      <c r="M970" s="208"/>
      <c r="N970" s="208"/>
      <c r="O970" s="208"/>
      <c r="P970" s="208"/>
      <c r="Q970" s="208"/>
      <c r="R970" s="208"/>
      <c r="S970" s="208"/>
      <c r="T970" s="208"/>
      <c r="U970" s="208"/>
      <c r="V970" s="208"/>
      <c r="W970" s="208"/>
      <c r="X970" s="208"/>
      <c r="Y970" s="208"/>
      <c r="Z970" s="208"/>
      <c r="AA970" s="208"/>
      <c r="AB970" s="208"/>
      <c r="AC970" s="208"/>
      <c r="AD970" s="208"/>
      <c r="AE970" s="208"/>
      <c r="AF970" s="208"/>
      <c r="AG970" s="208"/>
      <c r="AH970" s="208"/>
      <c r="AI970" s="208"/>
      <c r="AJ970" s="208"/>
      <c r="AK970" s="208"/>
      <c r="AL970" s="208"/>
      <c r="AM970" s="208"/>
      <c r="AN970" s="208"/>
      <c r="AO970" s="208"/>
      <c r="AP970" s="208"/>
      <c r="AQ970" s="208"/>
      <c r="AR970" s="208"/>
      <c r="AS970" s="208"/>
      <c r="AT970" s="208"/>
      <c r="AU970" s="208"/>
    </row>
    <row r="971">
      <c r="A971" s="208"/>
      <c r="B971" s="208"/>
      <c r="C971" s="208"/>
      <c r="D971" s="225"/>
      <c r="E971" s="208"/>
      <c r="F971" s="208"/>
      <c r="G971" s="208"/>
      <c r="H971" s="208"/>
      <c r="I971" s="208"/>
      <c r="J971" s="208"/>
      <c r="K971" s="208"/>
      <c r="L971" s="208"/>
      <c r="M971" s="208"/>
      <c r="N971" s="208"/>
      <c r="O971" s="208"/>
      <c r="P971" s="208"/>
      <c r="Q971" s="208"/>
      <c r="R971" s="208"/>
      <c r="S971" s="208"/>
      <c r="T971" s="208"/>
      <c r="U971" s="208"/>
      <c r="V971" s="208"/>
      <c r="W971" s="208"/>
      <c r="X971" s="208"/>
      <c r="Y971" s="208"/>
      <c r="Z971" s="208"/>
      <c r="AA971" s="208"/>
      <c r="AB971" s="208"/>
      <c r="AC971" s="208"/>
      <c r="AD971" s="208"/>
      <c r="AE971" s="208"/>
      <c r="AF971" s="208"/>
      <c r="AG971" s="208"/>
      <c r="AH971" s="208"/>
      <c r="AI971" s="208"/>
      <c r="AJ971" s="208"/>
      <c r="AK971" s="208"/>
      <c r="AL971" s="208"/>
      <c r="AM971" s="208"/>
      <c r="AN971" s="208"/>
      <c r="AO971" s="208"/>
      <c r="AP971" s="208"/>
      <c r="AQ971" s="208"/>
      <c r="AR971" s="208"/>
      <c r="AS971" s="208"/>
      <c r="AT971" s="208"/>
      <c r="AU971" s="208"/>
    </row>
    <row r="972">
      <c r="A972" s="208"/>
      <c r="B972" s="208"/>
      <c r="C972" s="208"/>
      <c r="D972" s="225"/>
      <c r="E972" s="208"/>
      <c r="F972" s="208"/>
      <c r="G972" s="208"/>
      <c r="H972" s="208"/>
      <c r="I972" s="208"/>
      <c r="J972" s="208"/>
      <c r="K972" s="208"/>
      <c r="L972" s="208"/>
      <c r="M972" s="208"/>
      <c r="N972" s="208"/>
      <c r="O972" s="208"/>
      <c r="P972" s="208"/>
      <c r="Q972" s="208"/>
      <c r="R972" s="208"/>
      <c r="S972" s="208"/>
      <c r="T972" s="208"/>
      <c r="U972" s="208"/>
      <c r="V972" s="208"/>
      <c r="W972" s="208"/>
      <c r="X972" s="208"/>
      <c r="Y972" s="208"/>
      <c r="Z972" s="208"/>
      <c r="AA972" s="208"/>
      <c r="AB972" s="208"/>
      <c r="AC972" s="208"/>
      <c r="AD972" s="208"/>
      <c r="AE972" s="208"/>
      <c r="AF972" s="208"/>
      <c r="AG972" s="208"/>
      <c r="AH972" s="208"/>
      <c r="AI972" s="208"/>
      <c r="AJ972" s="208"/>
      <c r="AK972" s="208"/>
      <c r="AL972" s="208"/>
      <c r="AM972" s="208"/>
      <c r="AN972" s="208"/>
      <c r="AO972" s="208"/>
      <c r="AP972" s="208"/>
      <c r="AQ972" s="208"/>
      <c r="AR972" s="208"/>
      <c r="AS972" s="208"/>
      <c r="AT972" s="208"/>
      <c r="AU972" s="208"/>
    </row>
    <row r="973">
      <c r="A973" s="208"/>
      <c r="B973" s="208"/>
      <c r="C973" s="208"/>
      <c r="D973" s="225"/>
      <c r="E973" s="208"/>
      <c r="F973" s="208"/>
      <c r="G973" s="208"/>
      <c r="H973" s="208"/>
      <c r="I973" s="208"/>
      <c r="J973" s="208"/>
      <c r="K973" s="208"/>
      <c r="L973" s="208"/>
      <c r="M973" s="208"/>
      <c r="N973" s="208"/>
      <c r="O973" s="208"/>
      <c r="P973" s="208"/>
      <c r="Q973" s="208"/>
      <c r="R973" s="208"/>
      <c r="S973" s="208"/>
      <c r="T973" s="208"/>
      <c r="U973" s="208"/>
      <c r="V973" s="208"/>
      <c r="W973" s="208"/>
      <c r="X973" s="208"/>
      <c r="Y973" s="208"/>
      <c r="Z973" s="208"/>
      <c r="AA973" s="208"/>
      <c r="AB973" s="208"/>
      <c r="AC973" s="208"/>
      <c r="AD973" s="208"/>
      <c r="AE973" s="208"/>
      <c r="AF973" s="208"/>
      <c r="AG973" s="208"/>
      <c r="AH973" s="208"/>
      <c r="AI973" s="208"/>
      <c r="AJ973" s="208"/>
      <c r="AK973" s="208"/>
      <c r="AL973" s="208"/>
      <c r="AM973" s="208"/>
      <c r="AN973" s="208"/>
      <c r="AO973" s="208"/>
      <c r="AP973" s="208"/>
      <c r="AQ973" s="208"/>
      <c r="AR973" s="208"/>
      <c r="AS973" s="208"/>
      <c r="AT973" s="208"/>
      <c r="AU973" s="208"/>
    </row>
    <row r="974">
      <c r="A974" s="208"/>
      <c r="B974" s="208"/>
      <c r="C974" s="208"/>
      <c r="D974" s="225"/>
      <c r="E974" s="208"/>
      <c r="F974" s="208"/>
      <c r="G974" s="208"/>
      <c r="H974" s="208"/>
      <c r="I974" s="208"/>
      <c r="J974" s="208"/>
      <c r="K974" s="208"/>
      <c r="L974" s="208"/>
      <c r="M974" s="208"/>
      <c r="N974" s="208"/>
      <c r="O974" s="208"/>
      <c r="P974" s="208"/>
      <c r="Q974" s="208"/>
      <c r="R974" s="208"/>
      <c r="S974" s="208"/>
      <c r="T974" s="208"/>
      <c r="U974" s="208"/>
      <c r="V974" s="208"/>
      <c r="W974" s="208"/>
      <c r="X974" s="208"/>
      <c r="Y974" s="208"/>
      <c r="Z974" s="208"/>
      <c r="AA974" s="208"/>
      <c r="AB974" s="208"/>
      <c r="AC974" s="208"/>
      <c r="AD974" s="208"/>
      <c r="AE974" s="208"/>
      <c r="AF974" s="208"/>
      <c r="AG974" s="208"/>
      <c r="AH974" s="208"/>
      <c r="AI974" s="208"/>
      <c r="AJ974" s="208"/>
      <c r="AK974" s="208"/>
      <c r="AL974" s="208"/>
      <c r="AM974" s="208"/>
      <c r="AN974" s="208"/>
      <c r="AO974" s="208"/>
      <c r="AP974" s="208"/>
      <c r="AQ974" s="208"/>
      <c r="AR974" s="208"/>
      <c r="AS974" s="208"/>
      <c r="AT974" s="208"/>
      <c r="AU974" s="208"/>
    </row>
    <row r="975">
      <c r="A975" s="208"/>
      <c r="B975" s="208"/>
      <c r="C975" s="208"/>
      <c r="D975" s="225"/>
      <c r="E975" s="208"/>
      <c r="F975" s="208"/>
      <c r="G975" s="208"/>
      <c r="H975" s="208"/>
      <c r="I975" s="208"/>
      <c r="J975" s="208"/>
      <c r="K975" s="208"/>
      <c r="L975" s="208"/>
      <c r="M975" s="208"/>
      <c r="N975" s="208"/>
      <c r="O975" s="208"/>
      <c r="P975" s="208"/>
      <c r="Q975" s="208"/>
      <c r="R975" s="208"/>
      <c r="S975" s="208"/>
      <c r="T975" s="208"/>
      <c r="U975" s="208"/>
      <c r="V975" s="208"/>
      <c r="W975" s="208"/>
      <c r="X975" s="208"/>
      <c r="Y975" s="208"/>
      <c r="Z975" s="208"/>
      <c r="AA975" s="208"/>
      <c r="AB975" s="208"/>
      <c r="AC975" s="208"/>
      <c r="AD975" s="208"/>
      <c r="AE975" s="208"/>
      <c r="AF975" s="208"/>
      <c r="AG975" s="208"/>
      <c r="AH975" s="208"/>
      <c r="AI975" s="208"/>
      <c r="AJ975" s="208"/>
      <c r="AK975" s="208"/>
      <c r="AL975" s="208"/>
      <c r="AM975" s="208"/>
      <c r="AN975" s="208"/>
      <c r="AO975" s="208"/>
      <c r="AP975" s="208"/>
      <c r="AQ975" s="208"/>
      <c r="AR975" s="208"/>
      <c r="AS975" s="208"/>
      <c r="AT975" s="208"/>
      <c r="AU975" s="208"/>
    </row>
    <row r="976">
      <c r="A976" s="208"/>
      <c r="B976" s="208"/>
      <c r="C976" s="208"/>
      <c r="D976" s="225"/>
      <c r="E976" s="208"/>
      <c r="F976" s="208"/>
      <c r="G976" s="208"/>
      <c r="H976" s="208"/>
      <c r="I976" s="208"/>
      <c r="J976" s="208"/>
      <c r="K976" s="208"/>
      <c r="L976" s="208"/>
      <c r="M976" s="208"/>
      <c r="N976" s="208"/>
      <c r="O976" s="208"/>
      <c r="P976" s="208"/>
      <c r="Q976" s="208"/>
      <c r="R976" s="208"/>
      <c r="S976" s="208"/>
      <c r="T976" s="208"/>
      <c r="U976" s="208"/>
      <c r="V976" s="208"/>
      <c r="W976" s="208"/>
      <c r="X976" s="208"/>
      <c r="Y976" s="208"/>
      <c r="Z976" s="208"/>
      <c r="AA976" s="208"/>
      <c r="AB976" s="208"/>
      <c r="AC976" s="208"/>
      <c r="AD976" s="208"/>
      <c r="AE976" s="208"/>
      <c r="AF976" s="208"/>
      <c r="AG976" s="208"/>
      <c r="AH976" s="208"/>
      <c r="AI976" s="208"/>
      <c r="AJ976" s="208"/>
      <c r="AK976" s="208"/>
      <c r="AL976" s="208"/>
      <c r="AM976" s="208"/>
      <c r="AN976" s="208"/>
      <c r="AO976" s="208"/>
      <c r="AP976" s="208"/>
      <c r="AQ976" s="208"/>
      <c r="AR976" s="208"/>
      <c r="AS976" s="208"/>
      <c r="AT976" s="208"/>
      <c r="AU976" s="208"/>
    </row>
    <row r="977">
      <c r="A977" s="208"/>
      <c r="B977" s="208"/>
      <c r="C977" s="208"/>
      <c r="D977" s="225"/>
      <c r="E977" s="208"/>
      <c r="F977" s="208"/>
      <c r="G977" s="208"/>
      <c r="H977" s="208"/>
      <c r="I977" s="208"/>
      <c r="J977" s="208"/>
      <c r="K977" s="208"/>
      <c r="L977" s="208"/>
      <c r="M977" s="208"/>
      <c r="N977" s="208"/>
      <c r="O977" s="208"/>
      <c r="P977" s="208"/>
      <c r="Q977" s="208"/>
      <c r="R977" s="208"/>
      <c r="S977" s="208"/>
      <c r="T977" s="208"/>
      <c r="U977" s="208"/>
      <c r="V977" s="208"/>
      <c r="W977" s="208"/>
      <c r="X977" s="208"/>
      <c r="Y977" s="208"/>
      <c r="Z977" s="208"/>
      <c r="AA977" s="208"/>
      <c r="AB977" s="208"/>
      <c r="AC977" s="208"/>
      <c r="AD977" s="208"/>
      <c r="AE977" s="208"/>
      <c r="AF977" s="208"/>
      <c r="AG977" s="208"/>
      <c r="AH977" s="208"/>
      <c r="AI977" s="208"/>
      <c r="AJ977" s="208"/>
      <c r="AK977" s="208"/>
      <c r="AL977" s="208"/>
      <c r="AM977" s="208"/>
      <c r="AN977" s="208"/>
      <c r="AO977" s="208"/>
      <c r="AP977" s="208"/>
      <c r="AQ977" s="208"/>
      <c r="AR977" s="208"/>
      <c r="AS977" s="208"/>
      <c r="AT977" s="208"/>
      <c r="AU977" s="208"/>
    </row>
    <row r="978">
      <c r="A978" s="208"/>
      <c r="B978" s="208"/>
      <c r="C978" s="208"/>
      <c r="D978" s="225"/>
      <c r="E978" s="208"/>
      <c r="F978" s="208"/>
      <c r="G978" s="208"/>
      <c r="H978" s="208"/>
      <c r="I978" s="208"/>
      <c r="J978" s="208"/>
      <c r="K978" s="208"/>
      <c r="L978" s="208"/>
      <c r="M978" s="208"/>
      <c r="N978" s="208"/>
      <c r="O978" s="208"/>
      <c r="P978" s="208"/>
      <c r="Q978" s="208"/>
      <c r="R978" s="208"/>
      <c r="S978" s="208"/>
      <c r="T978" s="208"/>
      <c r="U978" s="208"/>
      <c r="V978" s="208"/>
      <c r="W978" s="208"/>
      <c r="X978" s="208"/>
      <c r="Y978" s="208"/>
      <c r="Z978" s="208"/>
      <c r="AA978" s="208"/>
      <c r="AB978" s="208"/>
      <c r="AC978" s="208"/>
      <c r="AD978" s="208"/>
      <c r="AE978" s="208"/>
      <c r="AF978" s="208"/>
      <c r="AG978" s="208"/>
      <c r="AH978" s="208"/>
      <c r="AI978" s="208"/>
      <c r="AJ978" s="208"/>
      <c r="AK978" s="208"/>
      <c r="AL978" s="208"/>
      <c r="AM978" s="208"/>
      <c r="AN978" s="208"/>
      <c r="AO978" s="208"/>
      <c r="AP978" s="208"/>
      <c r="AQ978" s="208"/>
      <c r="AR978" s="208"/>
      <c r="AS978" s="208"/>
      <c r="AT978" s="208"/>
      <c r="AU978" s="208"/>
    </row>
    <row r="979">
      <c r="A979" s="208"/>
      <c r="B979" s="208"/>
      <c r="C979" s="208"/>
      <c r="D979" s="225"/>
      <c r="E979" s="208"/>
      <c r="F979" s="208"/>
      <c r="G979" s="208"/>
      <c r="H979" s="208"/>
      <c r="I979" s="208"/>
      <c r="J979" s="208"/>
      <c r="K979" s="208"/>
      <c r="L979" s="208"/>
      <c r="M979" s="208"/>
      <c r="N979" s="208"/>
      <c r="O979" s="208"/>
      <c r="P979" s="208"/>
      <c r="Q979" s="208"/>
      <c r="R979" s="208"/>
      <c r="S979" s="208"/>
      <c r="T979" s="208"/>
      <c r="U979" s="208"/>
      <c r="V979" s="208"/>
      <c r="W979" s="208"/>
      <c r="X979" s="208"/>
      <c r="Y979" s="208"/>
      <c r="Z979" s="208"/>
      <c r="AA979" s="208"/>
      <c r="AB979" s="208"/>
      <c r="AC979" s="208"/>
      <c r="AD979" s="208"/>
      <c r="AE979" s="208"/>
      <c r="AF979" s="208"/>
      <c r="AG979" s="208"/>
      <c r="AH979" s="208"/>
      <c r="AI979" s="208"/>
      <c r="AJ979" s="208"/>
      <c r="AK979" s="208"/>
      <c r="AL979" s="208"/>
      <c r="AM979" s="208"/>
      <c r="AN979" s="208"/>
      <c r="AO979" s="208"/>
      <c r="AP979" s="208"/>
      <c r="AQ979" s="208"/>
      <c r="AR979" s="208"/>
      <c r="AS979" s="208"/>
      <c r="AT979" s="208"/>
      <c r="AU979" s="208"/>
    </row>
    <row r="980">
      <c r="A980" s="208"/>
      <c r="B980" s="208"/>
      <c r="C980" s="208"/>
      <c r="D980" s="225"/>
      <c r="E980" s="208"/>
      <c r="F980" s="208"/>
      <c r="G980" s="208"/>
      <c r="H980" s="208"/>
      <c r="I980" s="208"/>
      <c r="J980" s="208"/>
      <c r="K980" s="208"/>
      <c r="L980" s="208"/>
      <c r="M980" s="208"/>
      <c r="N980" s="208"/>
      <c r="O980" s="208"/>
      <c r="P980" s="208"/>
      <c r="Q980" s="208"/>
      <c r="R980" s="208"/>
      <c r="S980" s="208"/>
      <c r="T980" s="208"/>
      <c r="U980" s="208"/>
      <c r="V980" s="208"/>
      <c r="W980" s="208"/>
      <c r="X980" s="208"/>
      <c r="Y980" s="208"/>
      <c r="Z980" s="208"/>
      <c r="AA980" s="208"/>
      <c r="AB980" s="208"/>
      <c r="AC980" s="208"/>
      <c r="AD980" s="208"/>
      <c r="AE980" s="208"/>
      <c r="AF980" s="208"/>
      <c r="AG980" s="208"/>
      <c r="AH980" s="208"/>
      <c r="AI980" s="208"/>
      <c r="AJ980" s="208"/>
      <c r="AK980" s="208"/>
      <c r="AL980" s="208"/>
      <c r="AM980" s="208"/>
      <c r="AN980" s="208"/>
      <c r="AO980" s="208"/>
      <c r="AP980" s="208"/>
      <c r="AQ980" s="208"/>
      <c r="AR980" s="208"/>
      <c r="AS980" s="208"/>
      <c r="AT980" s="208"/>
      <c r="AU980" s="208"/>
    </row>
    <row r="981">
      <c r="A981" s="208"/>
      <c r="B981" s="208"/>
      <c r="C981" s="208"/>
      <c r="D981" s="225"/>
      <c r="E981" s="208"/>
      <c r="F981" s="208"/>
      <c r="G981" s="208"/>
      <c r="H981" s="208"/>
      <c r="I981" s="208"/>
      <c r="J981" s="208"/>
      <c r="K981" s="208"/>
      <c r="L981" s="208"/>
      <c r="M981" s="208"/>
      <c r="N981" s="208"/>
      <c r="O981" s="208"/>
      <c r="P981" s="208"/>
      <c r="Q981" s="208"/>
      <c r="R981" s="208"/>
      <c r="S981" s="208"/>
      <c r="T981" s="208"/>
      <c r="U981" s="208"/>
      <c r="V981" s="208"/>
      <c r="W981" s="208"/>
      <c r="X981" s="208"/>
      <c r="Y981" s="208"/>
      <c r="Z981" s="208"/>
      <c r="AA981" s="208"/>
      <c r="AB981" s="208"/>
      <c r="AC981" s="208"/>
      <c r="AD981" s="208"/>
      <c r="AE981" s="208"/>
      <c r="AF981" s="208"/>
      <c r="AG981" s="208"/>
      <c r="AH981" s="208"/>
      <c r="AI981" s="208"/>
      <c r="AJ981" s="208"/>
      <c r="AK981" s="208"/>
      <c r="AL981" s="208"/>
      <c r="AM981" s="208"/>
      <c r="AN981" s="208"/>
      <c r="AO981" s="208"/>
      <c r="AP981" s="208"/>
      <c r="AQ981" s="208"/>
      <c r="AR981" s="208"/>
      <c r="AS981" s="208"/>
      <c r="AT981" s="208"/>
      <c r="AU981" s="208"/>
    </row>
    <row r="982">
      <c r="A982" s="208"/>
      <c r="B982" s="208"/>
      <c r="C982" s="208"/>
      <c r="D982" s="225"/>
      <c r="E982" s="208"/>
      <c r="F982" s="208"/>
      <c r="G982" s="208"/>
      <c r="H982" s="208"/>
      <c r="I982" s="208"/>
      <c r="J982" s="208"/>
      <c r="K982" s="208"/>
      <c r="L982" s="208"/>
      <c r="M982" s="208"/>
      <c r="N982" s="208"/>
      <c r="O982" s="208"/>
      <c r="P982" s="208"/>
      <c r="Q982" s="208"/>
      <c r="R982" s="208"/>
      <c r="S982" s="208"/>
      <c r="T982" s="208"/>
      <c r="U982" s="208"/>
      <c r="V982" s="208"/>
      <c r="W982" s="208"/>
      <c r="X982" s="208"/>
      <c r="Y982" s="208"/>
      <c r="Z982" s="208"/>
      <c r="AA982" s="208"/>
      <c r="AB982" s="208"/>
      <c r="AC982" s="208"/>
      <c r="AD982" s="208"/>
      <c r="AE982" s="208"/>
      <c r="AF982" s="208"/>
      <c r="AG982" s="208"/>
      <c r="AH982" s="208"/>
      <c r="AI982" s="208"/>
      <c r="AJ982" s="208"/>
      <c r="AK982" s="208"/>
      <c r="AL982" s="208"/>
      <c r="AM982" s="208"/>
      <c r="AN982" s="208"/>
      <c r="AO982" s="208"/>
      <c r="AP982" s="208"/>
      <c r="AQ982" s="208"/>
      <c r="AR982" s="208"/>
      <c r="AS982" s="208"/>
      <c r="AT982" s="208"/>
      <c r="AU982" s="208"/>
    </row>
    <row r="983">
      <c r="A983" s="208"/>
      <c r="B983" s="208"/>
      <c r="C983" s="208"/>
      <c r="D983" s="225"/>
      <c r="E983" s="208"/>
      <c r="F983" s="208"/>
      <c r="G983" s="208"/>
      <c r="H983" s="208"/>
      <c r="I983" s="208"/>
      <c r="J983" s="208"/>
      <c r="K983" s="208"/>
      <c r="L983" s="208"/>
      <c r="M983" s="208"/>
      <c r="N983" s="208"/>
      <c r="O983" s="208"/>
      <c r="P983" s="208"/>
      <c r="Q983" s="208"/>
      <c r="R983" s="208"/>
      <c r="S983" s="208"/>
      <c r="T983" s="208"/>
      <c r="U983" s="208"/>
      <c r="V983" s="208"/>
      <c r="W983" s="208"/>
      <c r="X983" s="208"/>
      <c r="Y983" s="208"/>
      <c r="Z983" s="208"/>
      <c r="AA983" s="208"/>
      <c r="AB983" s="208"/>
      <c r="AC983" s="208"/>
      <c r="AD983" s="208"/>
      <c r="AE983" s="208"/>
      <c r="AF983" s="208"/>
      <c r="AG983" s="208"/>
      <c r="AH983" s="208"/>
      <c r="AI983" s="208"/>
      <c r="AJ983" s="208"/>
      <c r="AK983" s="208"/>
      <c r="AL983" s="208"/>
      <c r="AM983" s="208"/>
      <c r="AN983" s="208"/>
      <c r="AO983" s="208"/>
      <c r="AP983" s="208"/>
      <c r="AQ983" s="208"/>
      <c r="AR983" s="208"/>
      <c r="AS983" s="208"/>
      <c r="AT983" s="208"/>
      <c r="AU983" s="208"/>
    </row>
    <row r="984">
      <c r="A984" s="208"/>
      <c r="B984" s="208"/>
      <c r="C984" s="208"/>
      <c r="D984" s="225"/>
      <c r="E984" s="208"/>
      <c r="F984" s="208"/>
      <c r="G984" s="208"/>
      <c r="H984" s="208"/>
      <c r="I984" s="208"/>
      <c r="J984" s="208"/>
      <c r="K984" s="208"/>
      <c r="L984" s="208"/>
      <c r="M984" s="208"/>
      <c r="N984" s="208"/>
      <c r="O984" s="208"/>
      <c r="P984" s="208"/>
      <c r="Q984" s="208"/>
      <c r="R984" s="208"/>
      <c r="S984" s="208"/>
      <c r="T984" s="208"/>
      <c r="U984" s="208"/>
      <c r="V984" s="208"/>
      <c r="W984" s="208"/>
      <c r="X984" s="208"/>
      <c r="Y984" s="208"/>
      <c r="Z984" s="208"/>
      <c r="AA984" s="208"/>
      <c r="AB984" s="208"/>
      <c r="AC984" s="208"/>
      <c r="AD984" s="208"/>
      <c r="AE984" s="208"/>
      <c r="AF984" s="208"/>
      <c r="AG984" s="208"/>
      <c r="AH984" s="208"/>
      <c r="AI984" s="208"/>
      <c r="AJ984" s="208"/>
      <c r="AK984" s="208"/>
      <c r="AL984" s="208"/>
      <c r="AM984" s="208"/>
      <c r="AN984" s="208"/>
      <c r="AO984" s="208"/>
      <c r="AP984" s="208"/>
      <c r="AQ984" s="208"/>
      <c r="AR984" s="208"/>
      <c r="AS984" s="208"/>
      <c r="AT984" s="208"/>
      <c r="AU984" s="208"/>
    </row>
    <row r="985">
      <c r="A985" s="208"/>
      <c r="B985" s="208"/>
      <c r="C985" s="208"/>
      <c r="D985" s="225"/>
      <c r="E985" s="208"/>
      <c r="F985" s="208"/>
      <c r="G985" s="208"/>
      <c r="H985" s="208"/>
      <c r="I985" s="208"/>
      <c r="J985" s="208"/>
      <c r="K985" s="208"/>
      <c r="L985" s="208"/>
      <c r="M985" s="208"/>
      <c r="N985" s="208"/>
      <c r="O985" s="208"/>
      <c r="P985" s="208"/>
      <c r="Q985" s="208"/>
      <c r="R985" s="208"/>
      <c r="S985" s="208"/>
      <c r="T985" s="208"/>
      <c r="U985" s="208"/>
      <c r="V985" s="208"/>
      <c r="W985" s="208"/>
      <c r="X985" s="208"/>
      <c r="Y985" s="208"/>
      <c r="Z985" s="208"/>
      <c r="AA985" s="208"/>
      <c r="AB985" s="208"/>
      <c r="AC985" s="208"/>
      <c r="AD985" s="208"/>
      <c r="AE985" s="208"/>
      <c r="AF985" s="208"/>
      <c r="AG985" s="208"/>
      <c r="AH985" s="208"/>
      <c r="AI985" s="208"/>
      <c r="AJ985" s="208"/>
      <c r="AK985" s="208"/>
      <c r="AL985" s="208"/>
      <c r="AM985" s="208"/>
      <c r="AN985" s="208"/>
      <c r="AO985" s="208"/>
      <c r="AP985" s="208"/>
      <c r="AQ985" s="208"/>
      <c r="AR985" s="208"/>
      <c r="AS985" s="208"/>
      <c r="AT985" s="208"/>
      <c r="AU985" s="208"/>
    </row>
    <row r="986">
      <c r="A986" s="208"/>
      <c r="B986" s="208"/>
      <c r="C986" s="208"/>
      <c r="D986" s="225"/>
      <c r="E986" s="208"/>
      <c r="F986" s="208"/>
      <c r="G986" s="208"/>
      <c r="H986" s="208"/>
      <c r="I986" s="208"/>
      <c r="J986" s="208"/>
      <c r="K986" s="208"/>
      <c r="L986" s="208"/>
      <c r="M986" s="208"/>
      <c r="N986" s="208"/>
      <c r="O986" s="208"/>
      <c r="P986" s="208"/>
      <c r="Q986" s="208"/>
      <c r="R986" s="208"/>
      <c r="S986" s="208"/>
      <c r="T986" s="208"/>
      <c r="U986" s="208"/>
      <c r="V986" s="208"/>
      <c r="W986" s="208"/>
      <c r="X986" s="208"/>
      <c r="Y986" s="208"/>
      <c r="Z986" s="208"/>
      <c r="AA986" s="208"/>
      <c r="AB986" s="208"/>
      <c r="AC986" s="208"/>
      <c r="AD986" s="208"/>
      <c r="AE986" s="208"/>
      <c r="AF986" s="208"/>
      <c r="AG986" s="208"/>
      <c r="AH986" s="208"/>
      <c r="AI986" s="208"/>
      <c r="AJ986" s="208"/>
      <c r="AK986" s="208"/>
      <c r="AL986" s="208"/>
      <c r="AM986" s="208"/>
      <c r="AN986" s="208"/>
      <c r="AO986" s="208"/>
      <c r="AP986" s="208"/>
      <c r="AQ986" s="208"/>
      <c r="AR986" s="208"/>
      <c r="AS986" s="208"/>
      <c r="AT986" s="208"/>
      <c r="AU986" s="208"/>
    </row>
    <row r="987">
      <c r="A987" s="208"/>
      <c r="B987" s="208"/>
      <c r="C987" s="208"/>
      <c r="D987" s="225"/>
      <c r="E987" s="208"/>
      <c r="F987" s="208"/>
      <c r="G987" s="208"/>
      <c r="H987" s="208"/>
      <c r="I987" s="208"/>
      <c r="J987" s="208"/>
      <c r="K987" s="208"/>
      <c r="L987" s="208"/>
      <c r="M987" s="208"/>
      <c r="N987" s="208"/>
      <c r="O987" s="208"/>
      <c r="P987" s="208"/>
      <c r="Q987" s="208"/>
      <c r="R987" s="208"/>
      <c r="S987" s="208"/>
      <c r="T987" s="208"/>
      <c r="U987" s="208"/>
      <c r="V987" s="208"/>
      <c r="W987" s="208"/>
      <c r="X987" s="208"/>
      <c r="Y987" s="208"/>
      <c r="Z987" s="208"/>
      <c r="AA987" s="208"/>
      <c r="AB987" s="208"/>
      <c r="AC987" s="208"/>
      <c r="AD987" s="208"/>
      <c r="AE987" s="208"/>
      <c r="AF987" s="208"/>
      <c r="AG987" s="208"/>
      <c r="AH987" s="208"/>
      <c r="AI987" s="208"/>
      <c r="AJ987" s="208"/>
      <c r="AK987" s="208"/>
      <c r="AL987" s="208"/>
      <c r="AM987" s="208"/>
      <c r="AN987" s="208"/>
      <c r="AO987" s="208"/>
      <c r="AP987" s="208"/>
      <c r="AQ987" s="208"/>
      <c r="AR987" s="208"/>
      <c r="AS987" s="208"/>
      <c r="AT987" s="208"/>
      <c r="AU987" s="208"/>
    </row>
    <row r="988">
      <c r="A988" s="208"/>
      <c r="B988" s="208"/>
      <c r="C988" s="208"/>
      <c r="D988" s="225"/>
      <c r="E988" s="208"/>
      <c r="F988" s="208"/>
      <c r="G988" s="208"/>
      <c r="H988" s="208"/>
      <c r="I988" s="208"/>
      <c r="J988" s="208"/>
      <c r="K988" s="208"/>
      <c r="L988" s="208"/>
      <c r="M988" s="208"/>
      <c r="N988" s="208"/>
      <c r="O988" s="208"/>
      <c r="P988" s="208"/>
      <c r="Q988" s="208"/>
      <c r="R988" s="208"/>
      <c r="S988" s="208"/>
      <c r="T988" s="208"/>
      <c r="U988" s="208"/>
      <c r="V988" s="208"/>
      <c r="W988" s="208"/>
      <c r="X988" s="208"/>
      <c r="Y988" s="208"/>
      <c r="Z988" s="208"/>
      <c r="AA988" s="208"/>
      <c r="AB988" s="208"/>
      <c r="AC988" s="208"/>
      <c r="AD988" s="208"/>
      <c r="AE988" s="208"/>
      <c r="AF988" s="208"/>
      <c r="AG988" s="208"/>
      <c r="AH988" s="208"/>
      <c r="AI988" s="208"/>
      <c r="AJ988" s="208"/>
      <c r="AK988" s="208"/>
      <c r="AL988" s="208"/>
      <c r="AM988" s="208"/>
      <c r="AN988" s="208"/>
      <c r="AO988" s="208"/>
      <c r="AP988" s="208"/>
      <c r="AQ988" s="208"/>
      <c r="AR988" s="208"/>
      <c r="AS988" s="208"/>
      <c r="AT988" s="208"/>
      <c r="AU988" s="208"/>
    </row>
    <row r="989">
      <c r="A989" s="208"/>
      <c r="B989" s="208"/>
      <c r="C989" s="208"/>
      <c r="D989" s="225"/>
      <c r="E989" s="208"/>
      <c r="F989" s="208"/>
      <c r="G989" s="208"/>
      <c r="H989" s="208"/>
      <c r="I989" s="208"/>
      <c r="J989" s="208"/>
      <c r="K989" s="208"/>
      <c r="L989" s="208"/>
      <c r="M989" s="208"/>
      <c r="N989" s="208"/>
      <c r="O989" s="208"/>
      <c r="P989" s="208"/>
      <c r="Q989" s="208"/>
      <c r="R989" s="208"/>
      <c r="S989" s="208"/>
      <c r="T989" s="208"/>
      <c r="U989" s="208"/>
      <c r="V989" s="208"/>
      <c r="W989" s="208"/>
      <c r="X989" s="208"/>
      <c r="Y989" s="208"/>
      <c r="Z989" s="208"/>
      <c r="AA989" s="208"/>
      <c r="AB989" s="208"/>
      <c r="AC989" s="208"/>
      <c r="AD989" s="208"/>
      <c r="AE989" s="208"/>
      <c r="AF989" s="208"/>
      <c r="AG989" s="208"/>
      <c r="AH989" s="208"/>
      <c r="AI989" s="208"/>
      <c r="AJ989" s="208"/>
      <c r="AK989" s="208"/>
      <c r="AL989" s="208"/>
      <c r="AM989" s="208"/>
      <c r="AN989" s="208"/>
      <c r="AO989" s="208"/>
      <c r="AP989" s="208"/>
      <c r="AQ989" s="208"/>
      <c r="AR989" s="208"/>
      <c r="AS989" s="208"/>
      <c r="AT989" s="208"/>
      <c r="AU989" s="208"/>
    </row>
    <row r="990">
      <c r="A990" s="208"/>
      <c r="B990" s="208"/>
      <c r="C990" s="208"/>
      <c r="D990" s="225"/>
      <c r="E990" s="208"/>
      <c r="F990" s="208"/>
      <c r="G990" s="208"/>
      <c r="H990" s="208"/>
      <c r="I990" s="208"/>
      <c r="J990" s="208"/>
      <c r="K990" s="208"/>
      <c r="L990" s="208"/>
      <c r="M990" s="208"/>
      <c r="N990" s="208"/>
      <c r="O990" s="208"/>
      <c r="P990" s="208"/>
      <c r="Q990" s="208"/>
      <c r="R990" s="208"/>
      <c r="S990" s="208"/>
      <c r="T990" s="208"/>
      <c r="U990" s="208"/>
      <c r="V990" s="208"/>
      <c r="W990" s="208"/>
      <c r="X990" s="208"/>
      <c r="Y990" s="208"/>
      <c r="Z990" s="208"/>
      <c r="AA990" s="208"/>
      <c r="AB990" s="208"/>
      <c r="AC990" s="208"/>
      <c r="AD990" s="208"/>
      <c r="AE990" s="208"/>
      <c r="AF990" s="208"/>
      <c r="AG990" s="208"/>
      <c r="AH990" s="208"/>
      <c r="AI990" s="208"/>
      <c r="AJ990" s="208"/>
      <c r="AK990" s="208"/>
      <c r="AL990" s="208"/>
      <c r="AM990" s="208"/>
      <c r="AN990" s="208"/>
      <c r="AO990" s="208"/>
      <c r="AP990" s="208"/>
      <c r="AQ990" s="208"/>
      <c r="AR990" s="208"/>
      <c r="AS990" s="208"/>
      <c r="AT990" s="208"/>
      <c r="AU990" s="208"/>
    </row>
    <row r="991">
      <c r="A991" s="208"/>
      <c r="B991" s="208"/>
      <c r="C991" s="208"/>
      <c r="D991" s="225"/>
      <c r="E991" s="208"/>
      <c r="F991" s="208"/>
      <c r="G991" s="208"/>
      <c r="H991" s="208"/>
      <c r="I991" s="208"/>
      <c r="J991" s="208"/>
      <c r="K991" s="208"/>
      <c r="L991" s="208"/>
      <c r="M991" s="208"/>
      <c r="N991" s="208"/>
      <c r="O991" s="208"/>
      <c r="P991" s="208"/>
      <c r="Q991" s="208"/>
      <c r="R991" s="208"/>
      <c r="S991" s="208"/>
      <c r="T991" s="208"/>
      <c r="U991" s="208"/>
      <c r="V991" s="208"/>
      <c r="W991" s="208"/>
      <c r="X991" s="208"/>
      <c r="Y991" s="208"/>
      <c r="Z991" s="208"/>
      <c r="AA991" s="208"/>
      <c r="AB991" s="208"/>
      <c r="AC991" s="208"/>
      <c r="AD991" s="208"/>
      <c r="AE991" s="208"/>
      <c r="AF991" s="208"/>
      <c r="AG991" s="208"/>
      <c r="AH991" s="208"/>
      <c r="AI991" s="208"/>
      <c r="AJ991" s="208"/>
      <c r="AK991" s="208"/>
      <c r="AL991" s="208"/>
      <c r="AM991" s="208"/>
      <c r="AN991" s="208"/>
      <c r="AO991" s="208"/>
      <c r="AP991" s="208"/>
      <c r="AQ991" s="208"/>
      <c r="AR991" s="208"/>
      <c r="AS991" s="208"/>
      <c r="AT991" s="208"/>
      <c r="AU991" s="208"/>
    </row>
    <row r="992">
      <c r="A992" s="208"/>
      <c r="B992" s="208"/>
      <c r="C992" s="208"/>
      <c r="D992" s="225"/>
      <c r="E992" s="208"/>
      <c r="F992" s="208"/>
      <c r="G992" s="208"/>
      <c r="H992" s="208"/>
      <c r="I992" s="208"/>
      <c r="J992" s="208"/>
      <c r="K992" s="208"/>
      <c r="L992" s="208"/>
      <c r="M992" s="208"/>
      <c r="N992" s="208"/>
      <c r="O992" s="208"/>
      <c r="P992" s="208"/>
      <c r="Q992" s="208"/>
      <c r="R992" s="208"/>
      <c r="S992" s="208"/>
      <c r="T992" s="208"/>
      <c r="U992" s="208"/>
      <c r="V992" s="208"/>
      <c r="W992" s="208"/>
      <c r="X992" s="208"/>
      <c r="Y992" s="208"/>
      <c r="Z992" s="208"/>
      <c r="AA992" s="208"/>
      <c r="AB992" s="208"/>
      <c r="AC992" s="208"/>
      <c r="AD992" s="208"/>
      <c r="AE992" s="208"/>
      <c r="AF992" s="208"/>
      <c r="AG992" s="208"/>
      <c r="AH992" s="208"/>
      <c r="AI992" s="208"/>
      <c r="AJ992" s="208"/>
      <c r="AK992" s="208"/>
      <c r="AL992" s="208"/>
      <c r="AM992" s="208"/>
      <c r="AN992" s="208"/>
      <c r="AO992" s="208"/>
      <c r="AP992" s="208"/>
      <c r="AQ992" s="208"/>
      <c r="AR992" s="208"/>
      <c r="AS992" s="208"/>
      <c r="AT992" s="208"/>
      <c r="AU992" s="208"/>
    </row>
    <row r="993">
      <c r="A993" s="208"/>
      <c r="B993" s="208"/>
      <c r="C993" s="208"/>
      <c r="D993" s="225"/>
      <c r="E993" s="208"/>
      <c r="F993" s="208"/>
      <c r="G993" s="208"/>
      <c r="H993" s="208"/>
      <c r="I993" s="208"/>
      <c r="J993" s="208"/>
      <c r="K993" s="208"/>
      <c r="L993" s="208"/>
      <c r="M993" s="208"/>
      <c r="N993" s="208"/>
      <c r="O993" s="208"/>
      <c r="P993" s="208"/>
      <c r="Q993" s="208"/>
      <c r="R993" s="208"/>
      <c r="S993" s="208"/>
      <c r="T993" s="208"/>
      <c r="U993" s="208"/>
      <c r="V993" s="208"/>
      <c r="W993" s="208"/>
      <c r="X993" s="208"/>
      <c r="Y993" s="208"/>
      <c r="Z993" s="208"/>
      <c r="AA993" s="208"/>
      <c r="AB993" s="208"/>
      <c r="AC993" s="208"/>
      <c r="AD993" s="208"/>
      <c r="AE993" s="208"/>
      <c r="AF993" s="208"/>
      <c r="AG993" s="208"/>
      <c r="AH993" s="208"/>
      <c r="AI993" s="208"/>
      <c r="AJ993" s="208"/>
      <c r="AK993" s="208"/>
      <c r="AL993" s="208"/>
      <c r="AM993" s="208"/>
      <c r="AN993" s="208"/>
      <c r="AO993" s="208"/>
      <c r="AP993" s="208"/>
      <c r="AQ993" s="208"/>
      <c r="AR993" s="208"/>
      <c r="AS993" s="208"/>
      <c r="AT993" s="208"/>
      <c r="AU993" s="208"/>
    </row>
    <row r="994">
      <c r="A994" s="208"/>
      <c r="B994" s="208"/>
      <c r="C994" s="208"/>
      <c r="D994" s="225"/>
      <c r="E994" s="208"/>
      <c r="F994" s="208"/>
      <c r="G994" s="208"/>
      <c r="H994" s="208"/>
      <c r="I994" s="208"/>
      <c r="J994" s="208"/>
      <c r="K994" s="208"/>
      <c r="L994" s="208"/>
      <c r="M994" s="208"/>
      <c r="N994" s="208"/>
      <c r="O994" s="208"/>
      <c r="P994" s="208"/>
      <c r="Q994" s="208"/>
      <c r="R994" s="208"/>
      <c r="S994" s="208"/>
      <c r="T994" s="208"/>
      <c r="U994" s="208"/>
      <c r="V994" s="208"/>
      <c r="W994" s="208"/>
      <c r="X994" s="208"/>
      <c r="Y994" s="208"/>
      <c r="Z994" s="208"/>
      <c r="AA994" s="208"/>
      <c r="AB994" s="208"/>
      <c r="AC994" s="208"/>
      <c r="AD994" s="208"/>
      <c r="AE994" s="208"/>
      <c r="AF994" s="208"/>
      <c r="AG994" s="208"/>
      <c r="AH994" s="208"/>
      <c r="AI994" s="208"/>
      <c r="AJ994" s="208"/>
      <c r="AK994" s="208"/>
      <c r="AL994" s="208"/>
      <c r="AM994" s="208"/>
      <c r="AN994" s="208"/>
      <c r="AO994" s="208"/>
      <c r="AP994" s="208"/>
      <c r="AQ994" s="208"/>
      <c r="AR994" s="208"/>
      <c r="AS994" s="208"/>
      <c r="AT994" s="208"/>
      <c r="AU994" s="208"/>
    </row>
    <row r="995">
      <c r="A995" s="208"/>
      <c r="B995" s="208"/>
      <c r="C995" s="208"/>
      <c r="D995" s="225"/>
      <c r="E995" s="208"/>
      <c r="F995" s="208"/>
      <c r="G995" s="208"/>
      <c r="H995" s="208"/>
      <c r="I995" s="208"/>
      <c r="J995" s="208"/>
      <c r="K995" s="208"/>
      <c r="L995" s="208"/>
      <c r="M995" s="208"/>
      <c r="N995" s="208"/>
      <c r="O995" s="208"/>
      <c r="P995" s="208"/>
      <c r="Q995" s="208"/>
      <c r="R995" s="208"/>
      <c r="S995" s="208"/>
      <c r="T995" s="208"/>
      <c r="U995" s="208"/>
      <c r="V995" s="208"/>
      <c r="W995" s="208"/>
      <c r="X995" s="208"/>
      <c r="Y995" s="208"/>
      <c r="Z995" s="208"/>
      <c r="AA995" s="208"/>
      <c r="AB995" s="208"/>
      <c r="AC995" s="208"/>
      <c r="AD995" s="208"/>
      <c r="AE995" s="208"/>
      <c r="AF995" s="208"/>
      <c r="AG995" s="208"/>
      <c r="AH995" s="208"/>
      <c r="AI995" s="208"/>
      <c r="AJ995" s="208"/>
      <c r="AK995" s="208"/>
      <c r="AL995" s="208"/>
      <c r="AM995" s="208"/>
      <c r="AN995" s="208"/>
      <c r="AO995" s="208"/>
      <c r="AP995" s="208"/>
      <c r="AQ995" s="208"/>
      <c r="AR995" s="208"/>
      <c r="AS995" s="208"/>
      <c r="AT995" s="208"/>
      <c r="AU995" s="208"/>
    </row>
    <row r="996">
      <c r="A996" s="208"/>
      <c r="B996" s="208"/>
      <c r="C996" s="208"/>
      <c r="D996" s="225"/>
      <c r="E996" s="208"/>
      <c r="F996" s="208"/>
      <c r="G996" s="208"/>
      <c r="H996" s="208"/>
      <c r="I996" s="208"/>
      <c r="J996" s="208"/>
      <c r="K996" s="208"/>
      <c r="L996" s="208"/>
      <c r="M996" s="208"/>
      <c r="N996" s="208"/>
      <c r="O996" s="208"/>
      <c r="P996" s="208"/>
      <c r="Q996" s="208"/>
      <c r="R996" s="208"/>
      <c r="S996" s="208"/>
      <c r="T996" s="208"/>
      <c r="U996" s="208"/>
      <c r="V996" s="208"/>
      <c r="W996" s="208"/>
      <c r="X996" s="208"/>
      <c r="Y996" s="208"/>
      <c r="Z996" s="208"/>
      <c r="AA996" s="208"/>
      <c r="AB996" s="208"/>
      <c r="AC996" s="208"/>
      <c r="AD996" s="208"/>
      <c r="AE996" s="208"/>
      <c r="AF996" s="208"/>
      <c r="AG996" s="208"/>
      <c r="AH996" s="208"/>
      <c r="AI996" s="208"/>
      <c r="AJ996" s="208"/>
      <c r="AK996" s="208"/>
      <c r="AL996" s="208"/>
      <c r="AM996" s="208"/>
      <c r="AN996" s="208"/>
      <c r="AO996" s="208"/>
      <c r="AP996" s="208"/>
      <c r="AQ996" s="208"/>
      <c r="AR996" s="208"/>
      <c r="AS996" s="208"/>
      <c r="AT996" s="208"/>
      <c r="AU996" s="208"/>
    </row>
    <row r="997">
      <c r="A997" s="208"/>
      <c r="B997" s="208"/>
      <c r="C997" s="208"/>
      <c r="D997" s="225"/>
      <c r="E997" s="208"/>
      <c r="F997" s="208"/>
      <c r="G997" s="208"/>
      <c r="H997" s="208"/>
      <c r="I997" s="208"/>
      <c r="J997" s="208"/>
      <c r="K997" s="208"/>
      <c r="L997" s="208"/>
      <c r="M997" s="208"/>
      <c r="N997" s="208"/>
      <c r="O997" s="208"/>
      <c r="P997" s="208"/>
      <c r="Q997" s="208"/>
      <c r="R997" s="208"/>
      <c r="S997" s="208"/>
      <c r="T997" s="208"/>
      <c r="U997" s="208"/>
      <c r="V997" s="208"/>
      <c r="W997" s="208"/>
      <c r="X997" s="208"/>
      <c r="Y997" s="208"/>
      <c r="Z997" s="208"/>
      <c r="AA997" s="208"/>
      <c r="AB997" s="208"/>
      <c r="AC997" s="208"/>
      <c r="AD997" s="208"/>
      <c r="AE997" s="208"/>
      <c r="AF997" s="208"/>
      <c r="AG997" s="208"/>
      <c r="AH997" s="208"/>
      <c r="AI997" s="208"/>
      <c r="AJ997" s="208"/>
      <c r="AK997" s="208"/>
      <c r="AL997" s="208"/>
      <c r="AM997" s="208"/>
      <c r="AN997" s="208"/>
      <c r="AO997" s="208"/>
      <c r="AP997" s="208"/>
      <c r="AQ997" s="208"/>
      <c r="AR997" s="208"/>
      <c r="AS997" s="208"/>
      <c r="AT997" s="208"/>
      <c r="AU997" s="208"/>
    </row>
    <row r="998">
      <c r="A998" s="208"/>
      <c r="B998" s="208"/>
      <c r="C998" s="208"/>
      <c r="D998" s="225"/>
      <c r="E998" s="208"/>
      <c r="F998" s="208"/>
      <c r="G998" s="208"/>
      <c r="H998" s="208"/>
      <c r="I998" s="208"/>
      <c r="J998" s="208"/>
      <c r="K998" s="208"/>
      <c r="L998" s="208"/>
      <c r="M998" s="208"/>
      <c r="N998" s="208"/>
      <c r="O998" s="208"/>
      <c r="P998" s="208"/>
      <c r="Q998" s="208"/>
      <c r="R998" s="208"/>
      <c r="S998" s="208"/>
      <c r="T998" s="208"/>
      <c r="U998" s="208"/>
      <c r="V998" s="208"/>
      <c r="W998" s="208"/>
      <c r="X998" s="208"/>
      <c r="Y998" s="208"/>
      <c r="Z998" s="208"/>
      <c r="AA998" s="208"/>
      <c r="AB998" s="208"/>
      <c r="AC998" s="208"/>
      <c r="AD998" s="208"/>
      <c r="AE998" s="208"/>
      <c r="AF998" s="208"/>
      <c r="AG998" s="208"/>
      <c r="AH998" s="208"/>
      <c r="AI998" s="208"/>
      <c r="AJ998" s="208"/>
      <c r="AK998" s="208"/>
      <c r="AL998" s="208"/>
      <c r="AM998" s="208"/>
      <c r="AN998" s="208"/>
      <c r="AO998" s="208"/>
      <c r="AP998" s="208"/>
      <c r="AQ998" s="208"/>
      <c r="AR998" s="208"/>
      <c r="AS998" s="208"/>
      <c r="AT998" s="208"/>
      <c r="AU998" s="208"/>
    </row>
    <row r="999">
      <c r="A999" s="208"/>
      <c r="B999" s="208"/>
      <c r="C999" s="208"/>
      <c r="D999" s="225"/>
      <c r="E999" s="208"/>
      <c r="F999" s="208"/>
      <c r="G999" s="208"/>
      <c r="H999" s="208"/>
      <c r="I999" s="208"/>
      <c r="J999" s="208"/>
      <c r="K999" s="208"/>
      <c r="L999" s="208"/>
      <c r="M999" s="208"/>
      <c r="N999" s="208"/>
      <c r="O999" s="208"/>
      <c r="P999" s="208"/>
      <c r="Q999" s="208"/>
      <c r="R999" s="208"/>
      <c r="S999" s="208"/>
      <c r="T999" s="208"/>
      <c r="U999" s="208"/>
      <c r="V999" s="208"/>
      <c r="W999" s="208"/>
      <c r="X999" s="208"/>
      <c r="Y999" s="208"/>
      <c r="Z999" s="208"/>
      <c r="AA999" s="208"/>
      <c r="AB999" s="208"/>
      <c r="AC999" s="208"/>
      <c r="AD999" s="208"/>
      <c r="AE999" s="208"/>
      <c r="AF999" s="208"/>
      <c r="AG999" s="208"/>
      <c r="AH999" s="208"/>
      <c r="AI999" s="208"/>
      <c r="AJ999" s="208"/>
      <c r="AK999" s="208"/>
      <c r="AL999" s="208"/>
      <c r="AM999" s="208"/>
      <c r="AN999" s="208"/>
      <c r="AO999" s="208"/>
      <c r="AP999" s="208"/>
      <c r="AQ999" s="208"/>
      <c r="AR999" s="208"/>
      <c r="AS999" s="208"/>
      <c r="AT999" s="208"/>
      <c r="AU999" s="208"/>
    </row>
    <row r="1000">
      <c r="A1000" s="208"/>
      <c r="B1000" s="208"/>
      <c r="C1000" s="208"/>
      <c r="D1000" s="225"/>
      <c r="E1000" s="208"/>
      <c r="F1000" s="208"/>
      <c r="G1000" s="208"/>
      <c r="H1000" s="208"/>
      <c r="I1000" s="208"/>
      <c r="J1000" s="208"/>
      <c r="K1000" s="208"/>
      <c r="L1000" s="208"/>
      <c r="M1000" s="208"/>
      <c r="N1000" s="208"/>
      <c r="O1000" s="208"/>
      <c r="P1000" s="208"/>
      <c r="Q1000" s="208"/>
      <c r="R1000" s="208"/>
      <c r="S1000" s="208"/>
      <c r="T1000" s="208"/>
      <c r="U1000" s="208"/>
      <c r="V1000" s="208"/>
      <c r="W1000" s="208"/>
      <c r="X1000" s="208"/>
      <c r="Y1000" s="208"/>
      <c r="Z1000" s="208"/>
      <c r="AA1000" s="208"/>
      <c r="AB1000" s="208"/>
      <c r="AC1000" s="208"/>
      <c r="AD1000" s="208"/>
      <c r="AE1000" s="208"/>
      <c r="AF1000" s="208"/>
      <c r="AG1000" s="208"/>
      <c r="AH1000" s="208"/>
      <c r="AI1000" s="208"/>
      <c r="AJ1000" s="208"/>
      <c r="AK1000" s="208"/>
      <c r="AL1000" s="208"/>
      <c r="AM1000" s="208"/>
      <c r="AN1000" s="208"/>
      <c r="AO1000" s="208"/>
      <c r="AP1000" s="208"/>
      <c r="AQ1000" s="208"/>
      <c r="AR1000" s="208"/>
      <c r="AS1000" s="208"/>
      <c r="AT1000" s="208"/>
      <c r="AU1000" s="208"/>
    </row>
  </sheetData>
  <mergeCells count="3">
    <mergeCell ref="C1:E1"/>
    <mergeCell ref="C14:E14"/>
    <mergeCell ref="G14:AU14"/>
  </mergeCells>
  <hyperlinks>
    <hyperlink r:id="rId1" ref="F3"/>
    <hyperlink r:id="rId2" ref="F4"/>
    <hyperlink r:id="rId3" ref="F5"/>
  </hyperlinks>
  <drawing r:id="rId4"/>
  <tableParts count="2">
    <tablePart r:id="rId7"/>
    <tablePart r:id="rId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38"/>
    <col customWidth="1" min="2" max="2" width="23.38"/>
    <col customWidth="1" min="3" max="3" width="82.0"/>
    <col customWidth="1" min="4" max="4" width="62.38"/>
  </cols>
  <sheetData>
    <row r="1">
      <c r="A1" s="262" t="s">
        <v>1202</v>
      </c>
      <c r="B1" s="263" t="s">
        <v>1203</v>
      </c>
      <c r="C1" s="264" t="s">
        <v>1102</v>
      </c>
      <c r="D1" s="264" t="s">
        <v>1204</v>
      </c>
      <c r="E1" s="265"/>
      <c r="F1" s="265"/>
      <c r="G1" s="265"/>
      <c r="H1" s="265"/>
      <c r="I1" s="265"/>
      <c r="J1" s="265"/>
      <c r="K1" s="265"/>
      <c r="L1" s="265"/>
      <c r="M1" s="265"/>
      <c r="N1" s="265"/>
      <c r="O1" s="265"/>
      <c r="P1" s="265"/>
      <c r="Q1" s="265"/>
      <c r="R1" s="265"/>
      <c r="S1" s="265"/>
      <c r="T1" s="265"/>
      <c r="U1" s="265"/>
      <c r="V1" s="265"/>
      <c r="W1" s="265"/>
      <c r="X1" s="265"/>
      <c r="Y1" s="265"/>
      <c r="Z1" s="265"/>
    </row>
    <row r="2">
      <c r="A2" s="266" t="s">
        <v>98</v>
      </c>
      <c r="B2" s="267">
        <v>0.835493338612152</v>
      </c>
      <c r="C2" s="268" t="s">
        <v>1205</v>
      </c>
      <c r="D2" s="269" t="s">
        <v>1206</v>
      </c>
      <c r="E2" s="265"/>
      <c r="F2" s="265"/>
      <c r="G2" s="265"/>
      <c r="H2" s="265"/>
      <c r="I2" s="265"/>
      <c r="J2" s="265"/>
      <c r="K2" s="265"/>
      <c r="L2" s="265"/>
      <c r="M2" s="265"/>
      <c r="N2" s="265"/>
      <c r="O2" s="265"/>
      <c r="P2" s="265"/>
      <c r="Q2" s="265"/>
      <c r="R2" s="265"/>
      <c r="S2" s="265"/>
      <c r="T2" s="265"/>
      <c r="U2" s="265"/>
      <c r="V2" s="265"/>
      <c r="W2" s="265"/>
      <c r="X2" s="265"/>
      <c r="Y2" s="265"/>
      <c r="Z2" s="265"/>
    </row>
    <row r="3">
      <c r="A3" s="266" t="s">
        <v>816</v>
      </c>
      <c r="B3" s="267">
        <v>0.629281635448382</v>
      </c>
      <c r="C3" s="268" t="s">
        <v>1207</v>
      </c>
      <c r="D3" s="269" t="s">
        <v>1208</v>
      </c>
      <c r="E3" s="265"/>
      <c r="F3" s="265"/>
      <c r="G3" s="265"/>
      <c r="H3" s="265"/>
      <c r="I3" s="265"/>
      <c r="J3" s="265"/>
      <c r="K3" s="265"/>
      <c r="L3" s="265"/>
      <c r="M3" s="265"/>
      <c r="N3" s="265"/>
      <c r="O3" s="265"/>
      <c r="P3" s="265"/>
      <c r="Q3" s="265"/>
      <c r="R3" s="265"/>
      <c r="S3" s="265"/>
      <c r="T3" s="265"/>
      <c r="U3" s="265"/>
      <c r="V3" s="265"/>
      <c r="W3" s="265"/>
      <c r="X3" s="265"/>
      <c r="Y3" s="265"/>
      <c r="Z3" s="265"/>
    </row>
    <row r="4">
      <c r="A4" s="266" t="s">
        <v>28</v>
      </c>
      <c r="B4" s="267">
        <v>0.676935851747654</v>
      </c>
      <c r="C4" s="268" t="s">
        <v>1209</v>
      </c>
      <c r="D4" s="269" t="s">
        <v>1208</v>
      </c>
      <c r="E4" s="265"/>
      <c r="F4" s="265"/>
      <c r="G4" s="265"/>
      <c r="H4" s="265"/>
      <c r="I4" s="265"/>
      <c r="J4" s="265"/>
      <c r="K4" s="265"/>
      <c r="L4" s="265"/>
      <c r="M4" s="265"/>
      <c r="N4" s="265"/>
      <c r="O4" s="265"/>
      <c r="P4" s="265"/>
      <c r="Q4" s="265"/>
      <c r="R4" s="265"/>
      <c r="S4" s="265"/>
      <c r="T4" s="265"/>
      <c r="U4" s="265"/>
      <c r="V4" s="265"/>
      <c r="W4" s="265"/>
      <c r="X4" s="265"/>
      <c r="Y4" s="265"/>
      <c r="Z4" s="265"/>
    </row>
    <row r="5">
      <c r="A5" s="270" t="s">
        <v>817</v>
      </c>
      <c r="B5" s="267">
        <v>0.661864851054007</v>
      </c>
      <c r="C5" s="268" t="s">
        <v>1210</v>
      </c>
      <c r="D5" s="269" t="s">
        <v>1208</v>
      </c>
      <c r="E5" s="265"/>
      <c r="F5" s="265"/>
      <c r="G5" s="265"/>
      <c r="H5" s="265"/>
      <c r="I5" s="265"/>
      <c r="J5" s="265"/>
      <c r="K5" s="265"/>
      <c r="L5" s="265"/>
      <c r="M5" s="265"/>
      <c r="N5" s="265"/>
      <c r="O5" s="265"/>
      <c r="P5" s="265"/>
      <c r="Q5" s="265"/>
      <c r="R5" s="265"/>
      <c r="S5" s="265"/>
      <c r="T5" s="265"/>
      <c r="U5" s="265"/>
      <c r="V5" s="265"/>
      <c r="W5" s="265"/>
      <c r="X5" s="265"/>
      <c r="Y5" s="265"/>
      <c r="Z5" s="265"/>
    </row>
    <row r="6">
      <c r="A6" s="266" t="s">
        <v>818</v>
      </c>
      <c r="B6" s="267">
        <v>0.0770178025201501</v>
      </c>
      <c r="C6" s="268" t="s">
        <v>1211</v>
      </c>
      <c r="D6" s="269" t="s">
        <v>1208</v>
      </c>
      <c r="E6" s="265"/>
      <c r="F6" s="265"/>
      <c r="G6" s="265"/>
      <c r="H6" s="265"/>
      <c r="I6" s="265"/>
      <c r="J6" s="265"/>
      <c r="K6" s="265"/>
      <c r="L6" s="265"/>
      <c r="M6" s="265"/>
      <c r="N6" s="265"/>
      <c r="O6" s="265"/>
      <c r="P6" s="265"/>
      <c r="Q6" s="265"/>
      <c r="R6" s="265"/>
      <c r="S6" s="265"/>
      <c r="T6" s="265"/>
      <c r="U6" s="265"/>
      <c r="V6" s="265"/>
      <c r="W6" s="265"/>
      <c r="X6" s="265"/>
      <c r="Y6" s="265"/>
      <c r="Z6" s="265"/>
    </row>
    <row r="7">
      <c r="A7" s="266" t="s">
        <v>819</v>
      </c>
      <c r="B7" s="267">
        <v>0.442298152632636</v>
      </c>
      <c r="C7" s="268" t="s">
        <v>1212</v>
      </c>
      <c r="D7" s="269" t="s">
        <v>1208</v>
      </c>
      <c r="E7" s="265"/>
      <c r="F7" s="265"/>
      <c r="G7" s="265"/>
      <c r="H7" s="265"/>
      <c r="I7" s="265"/>
      <c r="J7" s="265"/>
      <c r="K7" s="265"/>
      <c r="L7" s="265"/>
      <c r="M7" s="265"/>
      <c r="N7" s="265"/>
      <c r="O7" s="265"/>
      <c r="P7" s="265"/>
      <c r="Q7" s="265"/>
      <c r="R7" s="265"/>
      <c r="S7" s="265"/>
      <c r="T7" s="265"/>
      <c r="U7" s="265"/>
      <c r="V7" s="265"/>
      <c r="W7" s="265"/>
      <c r="X7" s="265"/>
      <c r="Y7" s="265"/>
      <c r="Z7" s="265"/>
    </row>
    <row r="8">
      <c r="A8" s="266" t="s">
        <v>820</v>
      </c>
      <c r="B8" s="267">
        <v>0.960183773853738</v>
      </c>
      <c r="C8" s="268" t="s">
        <v>1213</v>
      </c>
      <c r="D8" s="269" t="s">
        <v>1208</v>
      </c>
      <c r="E8" s="265"/>
      <c r="F8" s="265"/>
      <c r="G8" s="265"/>
      <c r="H8" s="265"/>
      <c r="I8" s="265"/>
      <c r="J8" s="265"/>
      <c r="K8" s="265"/>
      <c r="L8" s="265"/>
      <c r="M8" s="265"/>
      <c r="N8" s="265"/>
      <c r="O8" s="265"/>
      <c r="P8" s="265"/>
      <c r="Q8" s="265"/>
      <c r="R8" s="265"/>
      <c r="S8" s="265"/>
      <c r="T8" s="265"/>
      <c r="U8" s="265"/>
      <c r="V8" s="265"/>
      <c r="W8" s="265"/>
      <c r="X8" s="265"/>
      <c r="Y8" s="265"/>
      <c r="Z8" s="265"/>
    </row>
    <row r="9">
      <c r="A9" s="266" t="s">
        <v>821</v>
      </c>
      <c r="B9" s="267">
        <v>0.201910483271724</v>
      </c>
      <c r="C9" s="268" t="s">
        <v>1214</v>
      </c>
      <c r="D9" s="269" t="s">
        <v>1208</v>
      </c>
      <c r="E9" s="265"/>
      <c r="F9" s="265"/>
      <c r="G9" s="265"/>
      <c r="H9" s="265"/>
      <c r="I9" s="265"/>
      <c r="J9" s="265"/>
      <c r="K9" s="265"/>
      <c r="L9" s="265"/>
      <c r="M9" s="265"/>
      <c r="N9" s="265"/>
      <c r="O9" s="265"/>
      <c r="P9" s="265"/>
      <c r="Q9" s="265"/>
      <c r="R9" s="265"/>
      <c r="S9" s="265"/>
      <c r="T9" s="265"/>
      <c r="U9" s="265"/>
      <c r="V9" s="265"/>
      <c r="W9" s="265"/>
      <c r="X9" s="265"/>
      <c r="Y9" s="265"/>
      <c r="Z9" s="265"/>
    </row>
    <row r="10">
      <c r="A10" s="266" t="s">
        <v>822</v>
      </c>
      <c r="B10" s="271">
        <v>0.770572871493243</v>
      </c>
      <c r="C10" s="268" t="s">
        <v>1215</v>
      </c>
      <c r="D10" s="269" t="s">
        <v>1208</v>
      </c>
      <c r="E10" s="265"/>
      <c r="F10" s="265"/>
      <c r="G10" s="265"/>
      <c r="H10" s="265"/>
      <c r="I10" s="265"/>
      <c r="J10" s="265"/>
      <c r="K10" s="265"/>
      <c r="L10" s="265"/>
      <c r="M10" s="265"/>
      <c r="N10" s="265"/>
      <c r="O10" s="265"/>
      <c r="P10" s="265"/>
      <c r="Q10" s="265"/>
      <c r="R10" s="265"/>
      <c r="S10" s="265"/>
      <c r="T10" s="265"/>
      <c r="U10" s="265"/>
      <c r="V10" s="265"/>
      <c r="W10" s="265"/>
      <c r="X10" s="265"/>
      <c r="Y10" s="265"/>
      <c r="Z10" s="265"/>
    </row>
    <row r="11">
      <c r="A11" s="266" t="s">
        <v>823</v>
      </c>
      <c r="B11" s="267">
        <v>0.482343108071774</v>
      </c>
      <c r="C11" s="272" t="s">
        <v>1216</v>
      </c>
      <c r="D11" s="269" t="s">
        <v>1208</v>
      </c>
      <c r="E11" s="265"/>
      <c r="F11" s="265"/>
      <c r="G11" s="265"/>
      <c r="H11" s="265"/>
      <c r="I11" s="265"/>
      <c r="J11" s="265"/>
      <c r="K11" s="265"/>
      <c r="L11" s="265"/>
      <c r="M11" s="265"/>
      <c r="N11" s="265"/>
      <c r="O11" s="265"/>
      <c r="P11" s="265"/>
      <c r="Q11" s="265"/>
      <c r="R11" s="265"/>
      <c r="S11" s="265"/>
      <c r="T11" s="265"/>
      <c r="U11" s="265"/>
      <c r="V11" s="265"/>
      <c r="W11" s="265"/>
      <c r="X11" s="265"/>
      <c r="Y11" s="265"/>
      <c r="Z11" s="265"/>
    </row>
    <row r="12">
      <c r="A12" s="270" t="s">
        <v>142</v>
      </c>
      <c r="B12" s="267">
        <v>1.43762677441282</v>
      </c>
      <c r="C12" s="268" t="s">
        <v>1217</v>
      </c>
      <c r="D12" s="269" t="s">
        <v>1218</v>
      </c>
      <c r="E12" s="265"/>
      <c r="F12" s="265"/>
      <c r="G12" s="265"/>
      <c r="H12" s="265"/>
      <c r="I12" s="265"/>
      <c r="J12" s="265"/>
      <c r="K12" s="265"/>
      <c r="L12" s="265"/>
      <c r="M12" s="265"/>
      <c r="N12" s="265"/>
      <c r="O12" s="265"/>
      <c r="P12" s="265"/>
      <c r="Q12" s="265"/>
      <c r="R12" s="265"/>
      <c r="S12" s="265"/>
      <c r="T12" s="265"/>
      <c r="U12" s="265"/>
      <c r="V12" s="265"/>
      <c r="W12" s="265"/>
      <c r="X12" s="265"/>
      <c r="Y12" s="265"/>
      <c r="Z12" s="265"/>
    </row>
    <row r="13">
      <c r="A13" s="266" t="s">
        <v>824</v>
      </c>
      <c r="B13" s="267">
        <v>0.280486848735629</v>
      </c>
      <c r="C13" s="268" t="s">
        <v>1219</v>
      </c>
      <c r="D13" s="269" t="s">
        <v>1208</v>
      </c>
      <c r="E13" s="265"/>
      <c r="F13" s="265"/>
      <c r="G13" s="265"/>
      <c r="H13" s="265"/>
      <c r="I13" s="265"/>
      <c r="J13" s="265"/>
      <c r="K13" s="265"/>
      <c r="L13" s="265"/>
      <c r="M13" s="265"/>
      <c r="N13" s="265"/>
      <c r="O13" s="265"/>
      <c r="P13" s="265"/>
      <c r="Q13" s="265"/>
      <c r="R13" s="265"/>
      <c r="S13" s="265"/>
      <c r="T13" s="265"/>
      <c r="U13" s="265"/>
      <c r="V13" s="265"/>
      <c r="W13" s="265"/>
      <c r="X13" s="265"/>
      <c r="Y13" s="265"/>
      <c r="Z13" s="265"/>
    </row>
    <row r="14">
      <c r="A14" s="270" t="s">
        <v>13</v>
      </c>
      <c r="B14" s="267">
        <v>1.02957806475646</v>
      </c>
      <c r="C14" s="268" t="s">
        <v>1220</v>
      </c>
      <c r="D14" s="269" t="s">
        <v>1221</v>
      </c>
      <c r="E14" s="265"/>
      <c r="F14" s="265"/>
      <c r="G14" s="265"/>
      <c r="H14" s="265"/>
      <c r="I14" s="265"/>
      <c r="J14" s="265"/>
      <c r="K14" s="265"/>
      <c r="L14" s="265"/>
      <c r="M14" s="265"/>
      <c r="N14" s="265"/>
      <c r="O14" s="265"/>
      <c r="P14" s="265"/>
      <c r="Q14" s="265"/>
      <c r="R14" s="265"/>
      <c r="S14" s="265"/>
      <c r="T14" s="265"/>
      <c r="U14" s="265"/>
      <c r="V14" s="265"/>
      <c r="W14" s="265"/>
      <c r="X14" s="265"/>
      <c r="Y14" s="265"/>
      <c r="Z14" s="265"/>
    </row>
    <row r="15">
      <c r="A15" s="273"/>
      <c r="B15" s="274"/>
      <c r="C15" s="265"/>
      <c r="D15" s="265"/>
      <c r="E15" s="265"/>
      <c r="F15" s="265"/>
      <c r="G15" s="265"/>
      <c r="H15" s="265"/>
      <c r="I15" s="265"/>
      <c r="J15" s="265"/>
      <c r="K15" s="265"/>
      <c r="L15" s="265"/>
      <c r="M15" s="265"/>
      <c r="N15" s="265"/>
      <c r="O15" s="265"/>
      <c r="P15" s="265"/>
      <c r="Q15" s="265"/>
      <c r="R15" s="265"/>
      <c r="S15" s="265"/>
      <c r="T15" s="265"/>
      <c r="U15" s="265"/>
      <c r="V15" s="265"/>
      <c r="W15" s="265"/>
      <c r="X15" s="265"/>
      <c r="Y15" s="265"/>
      <c r="Z15" s="265"/>
    </row>
    <row r="16">
      <c r="A16" s="273"/>
      <c r="B16" s="274"/>
      <c r="C16" s="265"/>
      <c r="D16" s="265"/>
      <c r="E16" s="265"/>
      <c r="F16" s="265"/>
      <c r="G16" s="265"/>
      <c r="H16" s="265"/>
      <c r="I16" s="265"/>
      <c r="J16" s="265"/>
      <c r="K16" s="265"/>
      <c r="L16" s="265"/>
      <c r="M16" s="265"/>
      <c r="N16" s="265"/>
      <c r="O16" s="265"/>
      <c r="P16" s="265"/>
      <c r="Q16" s="265"/>
      <c r="R16" s="265"/>
      <c r="S16" s="265"/>
      <c r="T16" s="265"/>
      <c r="U16" s="265"/>
      <c r="V16" s="265"/>
      <c r="W16" s="265"/>
      <c r="X16" s="265"/>
      <c r="Y16" s="265"/>
      <c r="Z16" s="265"/>
    </row>
    <row r="17">
      <c r="A17" s="273"/>
      <c r="B17" s="274"/>
      <c r="C17" s="265"/>
      <c r="D17" s="265"/>
      <c r="E17" s="265"/>
      <c r="F17" s="265"/>
      <c r="G17" s="265"/>
      <c r="H17" s="265"/>
      <c r="I17" s="265"/>
      <c r="J17" s="265"/>
      <c r="K17" s="265"/>
      <c r="L17" s="265"/>
      <c r="M17" s="265"/>
      <c r="N17" s="265"/>
      <c r="O17" s="265"/>
      <c r="P17" s="265"/>
      <c r="Q17" s="265"/>
      <c r="R17" s="265"/>
      <c r="S17" s="265"/>
      <c r="T17" s="265"/>
      <c r="U17" s="265"/>
      <c r="V17" s="265"/>
      <c r="W17" s="265"/>
      <c r="X17" s="265"/>
      <c r="Y17" s="265"/>
      <c r="Z17" s="265"/>
    </row>
    <row r="18">
      <c r="A18" s="273"/>
      <c r="B18" s="274"/>
      <c r="C18" s="265"/>
      <c r="D18" s="265"/>
      <c r="E18" s="265"/>
      <c r="F18" s="265"/>
      <c r="G18" s="265"/>
      <c r="H18" s="265"/>
      <c r="I18" s="265"/>
      <c r="J18" s="265"/>
      <c r="K18" s="265"/>
      <c r="L18" s="265"/>
      <c r="M18" s="265"/>
      <c r="N18" s="265"/>
      <c r="O18" s="265"/>
      <c r="P18" s="265"/>
      <c r="Q18" s="265"/>
      <c r="R18" s="265"/>
      <c r="S18" s="265"/>
      <c r="T18" s="265"/>
      <c r="U18" s="265"/>
      <c r="V18" s="265"/>
      <c r="W18" s="265"/>
      <c r="X18" s="265"/>
      <c r="Y18" s="265"/>
      <c r="Z18" s="265"/>
    </row>
    <row r="19">
      <c r="A19" s="273"/>
      <c r="B19" s="274"/>
      <c r="C19" s="265"/>
      <c r="D19" s="265"/>
      <c r="E19" s="265"/>
      <c r="F19" s="265"/>
      <c r="G19" s="265"/>
      <c r="H19" s="265"/>
      <c r="I19" s="265"/>
      <c r="J19" s="265"/>
      <c r="K19" s="265"/>
      <c r="L19" s="265"/>
      <c r="M19" s="265"/>
      <c r="N19" s="265"/>
      <c r="O19" s="265"/>
      <c r="P19" s="265"/>
      <c r="Q19" s="265"/>
      <c r="R19" s="265"/>
      <c r="S19" s="265"/>
      <c r="T19" s="265"/>
      <c r="U19" s="265"/>
      <c r="V19" s="265"/>
      <c r="W19" s="265"/>
      <c r="X19" s="265"/>
      <c r="Y19" s="265"/>
      <c r="Z19" s="265"/>
    </row>
    <row r="20">
      <c r="A20" s="273"/>
      <c r="B20" s="274"/>
      <c r="C20" s="265"/>
      <c r="D20" s="265"/>
      <c r="E20" s="265"/>
      <c r="F20" s="265"/>
      <c r="G20" s="265"/>
      <c r="H20" s="265"/>
      <c r="I20" s="265"/>
      <c r="J20" s="265"/>
      <c r="K20" s="265"/>
      <c r="L20" s="265"/>
      <c r="M20" s="265"/>
      <c r="N20" s="265"/>
      <c r="O20" s="265"/>
      <c r="P20" s="265"/>
      <c r="Q20" s="265"/>
      <c r="R20" s="265"/>
      <c r="S20" s="265"/>
      <c r="T20" s="265"/>
      <c r="U20" s="265"/>
      <c r="V20" s="265"/>
      <c r="W20" s="265"/>
      <c r="X20" s="265"/>
      <c r="Y20" s="265"/>
      <c r="Z20" s="265"/>
    </row>
    <row r="21">
      <c r="A21" s="273"/>
      <c r="B21" s="274"/>
      <c r="C21" s="265"/>
      <c r="D21" s="265"/>
      <c r="E21" s="265"/>
      <c r="F21" s="265"/>
      <c r="G21" s="265"/>
      <c r="H21" s="265"/>
      <c r="I21" s="265"/>
      <c r="J21" s="265"/>
      <c r="K21" s="265"/>
      <c r="L21" s="265"/>
      <c r="M21" s="265"/>
      <c r="N21" s="265"/>
      <c r="O21" s="265"/>
      <c r="P21" s="265"/>
      <c r="Q21" s="265"/>
      <c r="R21" s="265"/>
      <c r="S21" s="265"/>
      <c r="T21" s="265"/>
      <c r="U21" s="265"/>
      <c r="V21" s="265"/>
      <c r="W21" s="265"/>
      <c r="X21" s="265"/>
      <c r="Y21" s="265"/>
      <c r="Z21" s="265"/>
    </row>
    <row r="22">
      <c r="A22" s="273"/>
      <c r="B22" s="274"/>
      <c r="C22" s="265"/>
      <c r="D22" s="265"/>
      <c r="E22" s="265"/>
      <c r="F22" s="265"/>
      <c r="G22" s="265"/>
      <c r="H22" s="265"/>
      <c r="I22" s="265"/>
      <c r="J22" s="265"/>
      <c r="K22" s="265"/>
      <c r="L22" s="265"/>
      <c r="M22" s="265"/>
      <c r="N22" s="265"/>
      <c r="O22" s="265"/>
      <c r="P22" s="265"/>
      <c r="Q22" s="265"/>
      <c r="R22" s="265"/>
      <c r="S22" s="265"/>
      <c r="T22" s="265"/>
      <c r="U22" s="265"/>
      <c r="V22" s="265"/>
      <c r="W22" s="265"/>
      <c r="X22" s="265"/>
      <c r="Y22" s="265"/>
      <c r="Z22" s="265"/>
    </row>
    <row r="23">
      <c r="A23" s="273"/>
      <c r="B23" s="274"/>
      <c r="C23" s="265"/>
      <c r="D23" s="265"/>
      <c r="E23" s="265"/>
      <c r="F23" s="265"/>
      <c r="G23" s="265"/>
      <c r="H23" s="265"/>
      <c r="I23" s="265"/>
      <c r="J23" s="265"/>
      <c r="K23" s="265"/>
      <c r="L23" s="265"/>
      <c r="M23" s="265"/>
      <c r="N23" s="265"/>
      <c r="O23" s="265"/>
      <c r="P23" s="265"/>
      <c r="Q23" s="265"/>
      <c r="R23" s="265"/>
      <c r="S23" s="265"/>
      <c r="T23" s="265"/>
      <c r="U23" s="265"/>
      <c r="V23" s="265"/>
      <c r="W23" s="265"/>
      <c r="X23" s="265"/>
      <c r="Y23" s="265"/>
      <c r="Z23" s="265"/>
    </row>
    <row r="24">
      <c r="A24" s="273"/>
      <c r="B24" s="274"/>
      <c r="C24" s="265"/>
      <c r="D24" s="265"/>
      <c r="E24" s="265"/>
      <c r="F24" s="265"/>
      <c r="G24" s="265"/>
      <c r="H24" s="265"/>
      <c r="I24" s="265"/>
      <c r="J24" s="265"/>
      <c r="K24" s="265"/>
      <c r="L24" s="265"/>
      <c r="M24" s="265"/>
      <c r="N24" s="265"/>
      <c r="O24" s="265"/>
      <c r="P24" s="265"/>
      <c r="Q24" s="265"/>
      <c r="R24" s="265"/>
      <c r="S24" s="265"/>
      <c r="T24" s="265"/>
      <c r="U24" s="265"/>
      <c r="V24" s="265"/>
      <c r="W24" s="265"/>
      <c r="X24" s="265"/>
      <c r="Y24" s="265"/>
      <c r="Z24" s="265"/>
    </row>
    <row r="25">
      <c r="A25" s="273"/>
      <c r="B25" s="274"/>
      <c r="C25" s="265"/>
      <c r="D25" s="265"/>
      <c r="E25" s="265"/>
      <c r="F25" s="265"/>
      <c r="G25" s="265"/>
      <c r="H25" s="265"/>
      <c r="I25" s="265"/>
      <c r="J25" s="265"/>
      <c r="K25" s="265"/>
      <c r="L25" s="265"/>
      <c r="M25" s="265"/>
      <c r="N25" s="265"/>
      <c r="O25" s="265"/>
      <c r="P25" s="265"/>
      <c r="Q25" s="265"/>
      <c r="R25" s="265"/>
      <c r="S25" s="265"/>
      <c r="T25" s="265"/>
      <c r="U25" s="265"/>
      <c r="V25" s="265"/>
      <c r="W25" s="265"/>
      <c r="X25" s="265"/>
      <c r="Y25" s="265"/>
      <c r="Z25" s="265"/>
    </row>
    <row r="26">
      <c r="A26" s="273"/>
      <c r="B26" s="274"/>
      <c r="C26" s="265"/>
      <c r="D26" s="265"/>
      <c r="E26" s="265"/>
      <c r="F26" s="265"/>
      <c r="G26" s="265"/>
      <c r="H26" s="265"/>
      <c r="I26" s="265"/>
      <c r="J26" s="265"/>
      <c r="K26" s="265"/>
      <c r="L26" s="265"/>
      <c r="M26" s="265"/>
      <c r="N26" s="265"/>
      <c r="O26" s="265"/>
      <c r="P26" s="265"/>
      <c r="Q26" s="265"/>
      <c r="R26" s="265"/>
      <c r="S26" s="265"/>
      <c r="T26" s="265"/>
      <c r="U26" s="265"/>
      <c r="V26" s="265"/>
      <c r="W26" s="265"/>
      <c r="X26" s="265"/>
      <c r="Y26" s="265"/>
      <c r="Z26" s="265"/>
    </row>
    <row r="27">
      <c r="A27" s="273"/>
      <c r="B27" s="274"/>
      <c r="C27" s="265"/>
      <c r="D27" s="265"/>
      <c r="E27" s="265"/>
      <c r="F27" s="265"/>
      <c r="G27" s="265"/>
      <c r="H27" s="265"/>
      <c r="I27" s="265"/>
      <c r="J27" s="265"/>
      <c r="K27" s="265"/>
      <c r="L27" s="265"/>
      <c r="M27" s="265"/>
      <c r="N27" s="265"/>
      <c r="O27" s="265"/>
      <c r="P27" s="265"/>
      <c r="Q27" s="265"/>
      <c r="R27" s="265"/>
      <c r="S27" s="265"/>
      <c r="T27" s="265"/>
      <c r="U27" s="265"/>
      <c r="V27" s="265"/>
      <c r="W27" s="265"/>
      <c r="X27" s="265"/>
      <c r="Y27" s="265"/>
      <c r="Z27" s="265"/>
    </row>
    <row r="28">
      <c r="A28" s="273"/>
      <c r="B28" s="274"/>
      <c r="C28" s="265"/>
      <c r="D28" s="265"/>
      <c r="E28" s="265"/>
      <c r="F28" s="265"/>
      <c r="G28" s="265"/>
      <c r="H28" s="265"/>
      <c r="I28" s="265"/>
      <c r="J28" s="265"/>
      <c r="K28" s="265"/>
      <c r="L28" s="265"/>
      <c r="M28" s="265"/>
      <c r="N28" s="265"/>
      <c r="O28" s="265"/>
      <c r="P28" s="265"/>
      <c r="Q28" s="265"/>
      <c r="R28" s="265"/>
      <c r="S28" s="265"/>
      <c r="T28" s="265"/>
      <c r="U28" s="265"/>
      <c r="V28" s="265"/>
      <c r="W28" s="265"/>
      <c r="X28" s="265"/>
      <c r="Y28" s="265"/>
      <c r="Z28" s="265"/>
    </row>
    <row r="29">
      <c r="A29" s="273"/>
      <c r="B29" s="274"/>
      <c r="C29" s="265"/>
      <c r="D29" s="265"/>
      <c r="E29" s="265"/>
      <c r="F29" s="265"/>
      <c r="G29" s="265"/>
      <c r="H29" s="265"/>
      <c r="I29" s="265"/>
      <c r="J29" s="265"/>
      <c r="K29" s="265"/>
      <c r="L29" s="265"/>
      <c r="M29" s="265"/>
      <c r="N29" s="265"/>
      <c r="O29" s="265"/>
      <c r="P29" s="265"/>
      <c r="Q29" s="265"/>
      <c r="R29" s="265"/>
      <c r="S29" s="265"/>
      <c r="T29" s="265"/>
      <c r="U29" s="265"/>
      <c r="V29" s="265"/>
      <c r="W29" s="265"/>
      <c r="X29" s="265"/>
      <c r="Y29" s="265"/>
      <c r="Z29" s="265"/>
    </row>
    <row r="30">
      <c r="A30" s="273"/>
      <c r="B30" s="274"/>
      <c r="C30" s="265"/>
      <c r="D30" s="265"/>
      <c r="E30" s="265"/>
      <c r="F30" s="265"/>
      <c r="G30" s="265"/>
      <c r="H30" s="265"/>
      <c r="I30" s="265"/>
      <c r="J30" s="265"/>
      <c r="K30" s="265"/>
      <c r="L30" s="265"/>
      <c r="M30" s="265"/>
      <c r="N30" s="265"/>
      <c r="O30" s="265"/>
      <c r="P30" s="265"/>
      <c r="Q30" s="265"/>
      <c r="R30" s="265"/>
      <c r="S30" s="265"/>
      <c r="T30" s="265"/>
      <c r="U30" s="265"/>
      <c r="V30" s="265"/>
      <c r="W30" s="265"/>
      <c r="X30" s="265"/>
      <c r="Y30" s="265"/>
      <c r="Z30" s="265"/>
    </row>
    <row r="31">
      <c r="A31" s="273"/>
      <c r="B31" s="274"/>
      <c r="C31" s="265"/>
      <c r="D31" s="265"/>
      <c r="E31" s="265"/>
      <c r="F31" s="265"/>
      <c r="G31" s="265"/>
      <c r="H31" s="265"/>
      <c r="I31" s="265"/>
      <c r="J31" s="265"/>
      <c r="K31" s="265"/>
      <c r="L31" s="265"/>
      <c r="M31" s="265"/>
      <c r="N31" s="265"/>
      <c r="O31" s="265"/>
      <c r="P31" s="265"/>
      <c r="Q31" s="265"/>
      <c r="R31" s="265"/>
      <c r="S31" s="265"/>
      <c r="T31" s="265"/>
      <c r="U31" s="265"/>
      <c r="V31" s="265"/>
      <c r="W31" s="265"/>
      <c r="X31" s="265"/>
      <c r="Y31" s="265"/>
      <c r="Z31" s="265"/>
    </row>
    <row r="32">
      <c r="A32" s="273"/>
      <c r="B32" s="274"/>
      <c r="C32" s="265"/>
      <c r="D32" s="265"/>
      <c r="E32" s="265"/>
      <c r="F32" s="265"/>
      <c r="G32" s="265"/>
      <c r="H32" s="265"/>
      <c r="I32" s="265"/>
      <c r="J32" s="265"/>
      <c r="K32" s="265"/>
      <c r="L32" s="265"/>
      <c r="M32" s="265"/>
      <c r="N32" s="265"/>
      <c r="O32" s="265"/>
      <c r="P32" s="265"/>
      <c r="Q32" s="265"/>
      <c r="R32" s="265"/>
      <c r="S32" s="265"/>
      <c r="T32" s="265"/>
      <c r="U32" s="265"/>
      <c r="V32" s="265"/>
      <c r="W32" s="265"/>
      <c r="X32" s="265"/>
      <c r="Y32" s="265"/>
      <c r="Z32" s="265"/>
    </row>
    <row r="33">
      <c r="A33" s="273"/>
      <c r="B33" s="274"/>
      <c r="C33" s="265"/>
      <c r="D33" s="265"/>
      <c r="E33" s="265"/>
      <c r="F33" s="265"/>
      <c r="G33" s="265"/>
      <c r="H33" s="265"/>
      <c r="I33" s="265"/>
      <c r="J33" s="265"/>
      <c r="K33" s="265"/>
      <c r="L33" s="265"/>
      <c r="M33" s="265"/>
      <c r="N33" s="265"/>
      <c r="O33" s="265"/>
      <c r="P33" s="265"/>
      <c r="Q33" s="265"/>
      <c r="R33" s="265"/>
      <c r="S33" s="265"/>
      <c r="T33" s="265"/>
      <c r="U33" s="265"/>
      <c r="V33" s="265"/>
      <c r="W33" s="265"/>
      <c r="X33" s="265"/>
      <c r="Y33" s="265"/>
      <c r="Z33" s="265"/>
    </row>
    <row r="34">
      <c r="A34" s="273"/>
      <c r="B34" s="274"/>
      <c r="C34" s="265"/>
      <c r="D34" s="265"/>
      <c r="E34" s="265"/>
      <c r="F34" s="265"/>
      <c r="G34" s="265"/>
      <c r="H34" s="265"/>
      <c r="I34" s="265"/>
      <c r="J34" s="265"/>
      <c r="K34" s="265"/>
      <c r="L34" s="265"/>
      <c r="M34" s="265"/>
      <c r="N34" s="265"/>
      <c r="O34" s="265"/>
      <c r="P34" s="265"/>
      <c r="Q34" s="265"/>
      <c r="R34" s="265"/>
      <c r="S34" s="265"/>
      <c r="T34" s="265"/>
      <c r="U34" s="265"/>
      <c r="V34" s="265"/>
      <c r="W34" s="265"/>
      <c r="X34" s="265"/>
      <c r="Y34" s="265"/>
      <c r="Z34" s="265"/>
    </row>
    <row r="35">
      <c r="A35" s="273"/>
      <c r="B35" s="274"/>
      <c r="C35" s="265"/>
      <c r="D35" s="265"/>
      <c r="E35" s="265"/>
      <c r="F35" s="265"/>
      <c r="G35" s="265"/>
      <c r="H35" s="265"/>
      <c r="I35" s="265"/>
      <c r="J35" s="265"/>
      <c r="K35" s="265"/>
      <c r="L35" s="265"/>
      <c r="M35" s="265"/>
      <c r="N35" s="265"/>
      <c r="O35" s="265"/>
      <c r="P35" s="265"/>
      <c r="Q35" s="265"/>
      <c r="R35" s="265"/>
      <c r="S35" s="265"/>
      <c r="T35" s="265"/>
      <c r="U35" s="265"/>
      <c r="V35" s="265"/>
      <c r="W35" s="265"/>
      <c r="X35" s="265"/>
      <c r="Y35" s="265"/>
      <c r="Z35" s="265"/>
    </row>
    <row r="36">
      <c r="A36" s="273"/>
      <c r="B36" s="274"/>
      <c r="C36" s="265"/>
      <c r="D36" s="265"/>
      <c r="E36" s="265"/>
      <c r="F36" s="265"/>
      <c r="G36" s="265"/>
      <c r="H36" s="265"/>
      <c r="I36" s="265"/>
      <c r="J36" s="265"/>
      <c r="K36" s="265"/>
      <c r="L36" s="265"/>
      <c r="M36" s="265"/>
      <c r="N36" s="265"/>
      <c r="O36" s="265"/>
      <c r="P36" s="265"/>
      <c r="Q36" s="265"/>
      <c r="R36" s="265"/>
      <c r="S36" s="265"/>
      <c r="T36" s="265"/>
      <c r="U36" s="265"/>
      <c r="V36" s="265"/>
      <c r="W36" s="265"/>
      <c r="X36" s="265"/>
      <c r="Y36" s="265"/>
      <c r="Z36" s="265"/>
    </row>
    <row r="37">
      <c r="A37" s="273"/>
      <c r="B37" s="274"/>
      <c r="C37" s="265"/>
      <c r="D37" s="265"/>
      <c r="E37" s="265"/>
      <c r="F37" s="265"/>
      <c r="G37" s="265"/>
      <c r="H37" s="265"/>
      <c r="I37" s="265"/>
      <c r="J37" s="265"/>
      <c r="K37" s="265"/>
      <c r="L37" s="265"/>
      <c r="M37" s="265"/>
      <c r="N37" s="265"/>
      <c r="O37" s="265"/>
      <c r="P37" s="265"/>
      <c r="Q37" s="265"/>
      <c r="R37" s="265"/>
      <c r="S37" s="265"/>
      <c r="T37" s="265"/>
      <c r="U37" s="265"/>
      <c r="V37" s="265"/>
      <c r="W37" s="265"/>
      <c r="X37" s="265"/>
      <c r="Y37" s="265"/>
      <c r="Z37" s="265"/>
    </row>
    <row r="38">
      <c r="A38" s="273"/>
      <c r="B38" s="274"/>
      <c r="C38" s="265"/>
      <c r="D38" s="265"/>
      <c r="E38" s="265"/>
      <c r="F38" s="265"/>
      <c r="G38" s="265"/>
      <c r="H38" s="265"/>
      <c r="I38" s="265"/>
      <c r="J38" s="265"/>
      <c r="K38" s="265"/>
      <c r="L38" s="265"/>
      <c r="M38" s="265"/>
      <c r="N38" s="265"/>
      <c r="O38" s="265"/>
      <c r="P38" s="265"/>
      <c r="Q38" s="265"/>
      <c r="R38" s="265"/>
      <c r="S38" s="265"/>
      <c r="T38" s="265"/>
      <c r="U38" s="265"/>
      <c r="V38" s="265"/>
      <c r="W38" s="265"/>
      <c r="X38" s="265"/>
      <c r="Y38" s="265"/>
      <c r="Z38" s="265"/>
    </row>
    <row r="39">
      <c r="A39" s="273"/>
      <c r="B39" s="274"/>
      <c r="C39" s="265"/>
      <c r="D39" s="265"/>
      <c r="E39" s="265"/>
      <c r="F39" s="265"/>
      <c r="G39" s="265"/>
      <c r="H39" s="265"/>
      <c r="I39" s="265"/>
      <c r="J39" s="265"/>
      <c r="K39" s="265"/>
      <c r="L39" s="265"/>
      <c r="M39" s="265"/>
      <c r="N39" s="265"/>
      <c r="O39" s="265"/>
      <c r="P39" s="265"/>
      <c r="Q39" s="265"/>
      <c r="R39" s="265"/>
      <c r="S39" s="265"/>
      <c r="T39" s="265"/>
      <c r="U39" s="265"/>
      <c r="V39" s="265"/>
      <c r="W39" s="265"/>
      <c r="X39" s="265"/>
      <c r="Y39" s="265"/>
      <c r="Z39" s="265"/>
    </row>
    <row r="40">
      <c r="A40" s="273"/>
      <c r="B40" s="274"/>
      <c r="C40" s="265"/>
      <c r="D40" s="265"/>
      <c r="E40" s="265"/>
      <c r="F40" s="265"/>
      <c r="G40" s="265"/>
      <c r="H40" s="265"/>
      <c r="I40" s="265"/>
      <c r="J40" s="265"/>
      <c r="K40" s="265"/>
      <c r="L40" s="265"/>
      <c r="M40" s="265"/>
      <c r="N40" s="265"/>
      <c r="O40" s="265"/>
      <c r="P40" s="265"/>
      <c r="Q40" s="265"/>
      <c r="R40" s="265"/>
      <c r="S40" s="265"/>
      <c r="T40" s="265"/>
      <c r="U40" s="265"/>
      <c r="V40" s="265"/>
      <c r="W40" s="265"/>
      <c r="X40" s="265"/>
      <c r="Y40" s="265"/>
      <c r="Z40" s="265"/>
    </row>
    <row r="41">
      <c r="A41" s="273"/>
      <c r="B41" s="274"/>
      <c r="C41" s="265"/>
      <c r="D41" s="265"/>
      <c r="E41" s="265"/>
      <c r="F41" s="265"/>
      <c r="G41" s="265"/>
      <c r="H41" s="265"/>
      <c r="I41" s="265"/>
      <c r="J41" s="265"/>
      <c r="K41" s="265"/>
      <c r="L41" s="265"/>
      <c r="M41" s="265"/>
      <c r="N41" s="265"/>
      <c r="O41" s="265"/>
      <c r="P41" s="265"/>
      <c r="Q41" s="265"/>
      <c r="R41" s="265"/>
      <c r="S41" s="265"/>
      <c r="T41" s="265"/>
      <c r="U41" s="265"/>
      <c r="V41" s="265"/>
      <c r="W41" s="265"/>
      <c r="X41" s="265"/>
      <c r="Y41" s="265"/>
      <c r="Z41" s="265"/>
    </row>
    <row r="42">
      <c r="A42" s="273"/>
      <c r="B42" s="274"/>
      <c r="C42" s="265"/>
      <c r="D42" s="265"/>
      <c r="E42" s="265"/>
      <c r="F42" s="265"/>
      <c r="G42" s="265"/>
      <c r="H42" s="265"/>
      <c r="I42" s="265"/>
      <c r="J42" s="265"/>
      <c r="K42" s="265"/>
      <c r="L42" s="265"/>
      <c r="M42" s="265"/>
      <c r="N42" s="265"/>
      <c r="O42" s="265"/>
      <c r="P42" s="265"/>
      <c r="Q42" s="265"/>
      <c r="R42" s="265"/>
      <c r="S42" s="265"/>
      <c r="T42" s="265"/>
      <c r="U42" s="265"/>
      <c r="V42" s="265"/>
      <c r="W42" s="265"/>
      <c r="X42" s="265"/>
      <c r="Y42" s="265"/>
      <c r="Z42" s="265"/>
    </row>
    <row r="43">
      <c r="A43" s="273"/>
      <c r="B43" s="274"/>
      <c r="C43" s="265"/>
      <c r="D43" s="265"/>
      <c r="E43" s="265"/>
      <c r="F43" s="265"/>
      <c r="G43" s="265"/>
      <c r="H43" s="265"/>
      <c r="I43" s="265"/>
      <c r="J43" s="265"/>
      <c r="K43" s="265"/>
      <c r="L43" s="265"/>
      <c r="M43" s="265"/>
      <c r="N43" s="265"/>
      <c r="O43" s="265"/>
      <c r="P43" s="265"/>
      <c r="Q43" s="265"/>
      <c r="R43" s="265"/>
      <c r="S43" s="265"/>
      <c r="T43" s="265"/>
      <c r="U43" s="265"/>
      <c r="V43" s="265"/>
      <c r="W43" s="265"/>
      <c r="X43" s="265"/>
      <c r="Y43" s="265"/>
      <c r="Z43" s="265"/>
    </row>
    <row r="44">
      <c r="A44" s="273"/>
      <c r="B44" s="274"/>
      <c r="C44" s="265"/>
      <c r="D44" s="265"/>
      <c r="E44" s="265"/>
      <c r="F44" s="265"/>
      <c r="G44" s="265"/>
      <c r="H44" s="265"/>
      <c r="I44" s="265"/>
      <c r="J44" s="265"/>
      <c r="K44" s="265"/>
      <c r="L44" s="265"/>
      <c r="M44" s="265"/>
      <c r="N44" s="265"/>
      <c r="O44" s="265"/>
      <c r="P44" s="265"/>
      <c r="Q44" s="265"/>
      <c r="R44" s="265"/>
      <c r="S44" s="265"/>
      <c r="T44" s="265"/>
      <c r="U44" s="265"/>
      <c r="V44" s="265"/>
      <c r="W44" s="265"/>
      <c r="X44" s="265"/>
      <c r="Y44" s="265"/>
      <c r="Z44" s="265"/>
    </row>
    <row r="45">
      <c r="A45" s="273"/>
      <c r="B45" s="274"/>
      <c r="C45" s="265"/>
      <c r="D45" s="265"/>
      <c r="E45" s="265"/>
      <c r="F45" s="265"/>
      <c r="G45" s="265"/>
      <c r="H45" s="265"/>
      <c r="I45" s="265"/>
      <c r="J45" s="265"/>
      <c r="K45" s="265"/>
      <c r="L45" s="265"/>
      <c r="M45" s="265"/>
      <c r="N45" s="265"/>
      <c r="O45" s="265"/>
      <c r="P45" s="265"/>
      <c r="Q45" s="265"/>
      <c r="R45" s="265"/>
      <c r="S45" s="265"/>
      <c r="T45" s="265"/>
      <c r="U45" s="265"/>
      <c r="V45" s="265"/>
      <c r="W45" s="265"/>
      <c r="X45" s="265"/>
      <c r="Y45" s="265"/>
      <c r="Z45" s="265"/>
    </row>
    <row r="46">
      <c r="A46" s="273"/>
      <c r="B46" s="274"/>
      <c r="C46" s="265"/>
      <c r="D46" s="265"/>
      <c r="E46" s="265"/>
      <c r="F46" s="265"/>
      <c r="G46" s="265"/>
      <c r="H46" s="265"/>
      <c r="I46" s="265"/>
      <c r="J46" s="265"/>
      <c r="K46" s="265"/>
      <c r="L46" s="265"/>
      <c r="M46" s="265"/>
      <c r="N46" s="265"/>
      <c r="O46" s="265"/>
      <c r="P46" s="265"/>
      <c r="Q46" s="265"/>
      <c r="R46" s="265"/>
      <c r="S46" s="265"/>
      <c r="T46" s="265"/>
      <c r="U46" s="265"/>
      <c r="V46" s="265"/>
      <c r="W46" s="265"/>
      <c r="X46" s="265"/>
      <c r="Y46" s="265"/>
      <c r="Z46" s="265"/>
    </row>
    <row r="47">
      <c r="A47" s="273"/>
      <c r="B47" s="274"/>
      <c r="C47" s="265"/>
      <c r="D47" s="265"/>
      <c r="E47" s="265"/>
      <c r="F47" s="265"/>
      <c r="G47" s="265"/>
      <c r="H47" s="265"/>
      <c r="I47" s="265"/>
      <c r="J47" s="265"/>
      <c r="K47" s="265"/>
      <c r="L47" s="265"/>
      <c r="M47" s="265"/>
      <c r="N47" s="265"/>
      <c r="O47" s="265"/>
      <c r="P47" s="265"/>
      <c r="Q47" s="265"/>
      <c r="R47" s="265"/>
      <c r="S47" s="265"/>
      <c r="T47" s="265"/>
      <c r="U47" s="265"/>
      <c r="V47" s="265"/>
      <c r="W47" s="265"/>
      <c r="X47" s="265"/>
      <c r="Y47" s="265"/>
      <c r="Z47" s="265"/>
    </row>
    <row r="48">
      <c r="A48" s="273"/>
      <c r="B48" s="274"/>
      <c r="C48" s="265"/>
      <c r="D48" s="265"/>
      <c r="E48" s="265"/>
      <c r="F48" s="265"/>
      <c r="G48" s="265"/>
      <c r="H48" s="265"/>
      <c r="I48" s="265"/>
      <c r="J48" s="265"/>
      <c r="K48" s="265"/>
      <c r="L48" s="265"/>
      <c r="M48" s="265"/>
      <c r="N48" s="265"/>
      <c r="O48" s="265"/>
      <c r="P48" s="265"/>
      <c r="Q48" s="265"/>
      <c r="R48" s="265"/>
      <c r="S48" s="265"/>
      <c r="T48" s="265"/>
      <c r="U48" s="265"/>
      <c r="V48" s="265"/>
      <c r="W48" s="265"/>
      <c r="X48" s="265"/>
      <c r="Y48" s="265"/>
      <c r="Z48" s="265"/>
    </row>
    <row r="49">
      <c r="A49" s="273"/>
      <c r="B49" s="274"/>
      <c r="C49" s="265"/>
      <c r="D49" s="265"/>
      <c r="E49" s="265"/>
      <c r="F49" s="265"/>
      <c r="G49" s="265"/>
      <c r="H49" s="265"/>
      <c r="I49" s="265"/>
      <c r="J49" s="265"/>
      <c r="K49" s="265"/>
      <c r="L49" s="265"/>
      <c r="M49" s="265"/>
      <c r="N49" s="265"/>
      <c r="O49" s="265"/>
      <c r="P49" s="265"/>
      <c r="Q49" s="265"/>
      <c r="R49" s="265"/>
      <c r="S49" s="265"/>
      <c r="T49" s="265"/>
      <c r="U49" s="265"/>
      <c r="V49" s="265"/>
      <c r="W49" s="265"/>
      <c r="X49" s="265"/>
      <c r="Y49" s="265"/>
      <c r="Z49" s="265"/>
    </row>
    <row r="50">
      <c r="A50" s="273"/>
      <c r="B50" s="274"/>
      <c r="C50" s="265"/>
      <c r="D50" s="265"/>
      <c r="E50" s="265"/>
      <c r="F50" s="265"/>
      <c r="G50" s="265"/>
      <c r="H50" s="265"/>
      <c r="I50" s="265"/>
      <c r="J50" s="265"/>
      <c r="K50" s="265"/>
      <c r="L50" s="265"/>
      <c r="M50" s="265"/>
      <c r="N50" s="265"/>
      <c r="O50" s="265"/>
      <c r="P50" s="265"/>
      <c r="Q50" s="265"/>
      <c r="R50" s="265"/>
      <c r="S50" s="265"/>
      <c r="T50" s="265"/>
      <c r="U50" s="265"/>
      <c r="V50" s="265"/>
      <c r="W50" s="265"/>
      <c r="X50" s="265"/>
      <c r="Y50" s="265"/>
      <c r="Z50" s="265"/>
    </row>
    <row r="51">
      <c r="A51" s="273"/>
      <c r="B51" s="274"/>
      <c r="C51" s="265"/>
      <c r="D51" s="265"/>
      <c r="E51" s="265"/>
      <c r="F51" s="265"/>
      <c r="G51" s="265"/>
      <c r="H51" s="265"/>
      <c r="I51" s="265"/>
      <c r="J51" s="265"/>
      <c r="K51" s="265"/>
      <c r="L51" s="265"/>
      <c r="M51" s="265"/>
      <c r="N51" s="265"/>
      <c r="O51" s="265"/>
      <c r="P51" s="265"/>
      <c r="Q51" s="265"/>
      <c r="R51" s="265"/>
      <c r="S51" s="265"/>
      <c r="T51" s="265"/>
      <c r="U51" s="265"/>
      <c r="V51" s="265"/>
      <c r="W51" s="265"/>
      <c r="X51" s="265"/>
      <c r="Y51" s="265"/>
      <c r="Z51" s="265"/>
    </row>
    <row r="52">
      <c r="A52" s="273"/>
      <c r="B52" s="274"/>
      <c r="C52" s="265"/>
      <c r="D52" s="265"/>
      <c r="E52" s="265"/>
      <c r="F52" s="265"/>
      <c r="G52" s="265"/>
      <c r="H52" s="265"/>
      <c r="I52" s="265"/>
      <c r="J52" s="265"/>
      <c r="K52" s="265"/>
      <c r="L52" s="265"/>
      <c r="M52" s="265"/>
      <c r="N52" s="265"/>
      <c r="O52" s="265"/>
      <c r="P52" s="265"/>
      <c r="Q52" s="265"/>
      <c r="R52" s="265"/>
      <c r="S52" s="265"/>
      <c r="T52" s="265"/>
      <c r="U52" s="265"/>
      <c r="V52" s="265"/>
      <c r="W52" s="265"/>
      <c r="X52" s="265"/>
      <c r="Y52" s="265"/>
      <c r="Z52" s="265"/>
    </row>
    <row r="53">
      <c r="A53" s="273"/>
      <c r="B53" s="274"/>
      <c r="C53" s="265"/>
      <c r="D53" s="265"/>
      <c r="E53" s="265"/>
      <c r="F53" s="265"/>
      <c r="G53" s="265"/>
      <c r="H53" s="265"/>
      <c r="I53" s="265"/>
      <c r="J53" s="265"/>
      <c r="K53" s="265"/>
      <c r="L53" s="265"/>
      <c r="M53" s="265"/>
      <c r="N53" s="265"/>
      <c r="O53" s="265"/>
      <c r="P53" s="265"/>
      <c r="Q53" s="265"/>
      <c r="R53" s="265"/>
      <c r="S53" s="265"/>
      <c r="T53" s="265"/>
      <c r="U53" s="265"/>
      <c r="V53" s="265"/>
      <c r="W53" s="265"/>
      <c r="X53" s="265"/>
      <c r="Y53" s="265"/>
      <c r="Z53" s="265"/>
    </row>
    <row r="54">
      <c r="A54" s="273"/>
      <c r="B54" s="274"/>
      <c r="C54" s="265"/>
      <c r="D54" s="265"/>
      <c r="E54" s="265"/>
      <c r="F54" s="265"/>
      <c r="G54" s="265"/>
      <c r="H54" s="265"/>
      <c r="I54" s="265"/>
      <c r="J54" s="265"/>
      <c r="K54" s="265"/>
      <c r="L54" s="265"/>
      <c r="M54" s="265"/>
      <c r="N54" s="265"/>
      <c r="O54" s="265"/>
      <c r="P54" s="265"/>
      <c r="Q54" s="265"/>
      <c r="R54" s="265"/>
      <c r="S54" s="265"/>
      <c r="T54" s="265"/>
      <c r="U54" s="265"/>
      <c r="V54" s="265"/>
      <c r="W54" s="265"/>
      <c r="X54" s="265"/>
      <c r="Y54" s="265"/>
      <c r="Z54" s="265"/>
    </row>
    <row r="55">
      <c r="A55" s="273"/>
      <c r="B55" s="274"/>
      <c r="C55" s="265"/>
      <c r="D55" s="265"/>
      <c r="E55" s="265"/>
      <c r="F55" s="265"/>
      <c r="G55" s="265"/>
      <c r="H55" s="265"/>
      <c r="I55" s="265"/>
      <c r="J55" s="265"/>
      <c r="K55" s="265"/>
      <c r="L55" s="265"/>
      <c r="M55" s="265"/>
      <c r="N55" s="265"/>
      <c r="O55" s="265"/>
      <c r="P55" s="265"/>
      <c r="Q55" s="265"/>
      <c r="R55" s="265"/>
      <c r="S55" s="265"/>
      <c r="T55" s="265"/>
      <c r="U55" s="265"/>
      <c r="V55" s="265"/>
      <c r="W55" s="265"/>
      <c r="X55" s="265"/>
      <c r="Y55" s="265"/>
      <c r="Z55" s="265"/>
    </row>
    <row r="56">
      <c r="A56" s="273"/>
      <c r="B56" s="274"/>
      <c r="C56" s="265"/>
      <c r="D56" s="265"/>
      <c r="E56" s="265"/>
      <c r="F56" s="265"/>
      <c r="G56" s="265"/>
      <c r="H56" s="265"/>
      <c r="I56" s="265"/>
      <c r="J56" s="265"/>
      <c r="K56" s="265"/>
      <c r="L56" s="265"/>
      <c r="M56" s="265"/>
      <c r="N56" s="265"/>
      <c r="O56" s="265"/>
      <c r="P56" s="265"/>
      <c r="Q56" s="265"/>
      <c r="R56" s="265"/>
      <c r="S56" s="265"/>
      <c r="T56" s="265"/>
      <c r="U56" s="265"/>
      <c r="V56" s="265"/>
      <c r="W56" s="265"/>
      <c r="X56" s="265"/>
      <c r="Y56" s="265"/>
      <c r="Z56" s="265"/>
    </row>
    <row r="57">
      <c r="A57" s="273"/>
      <c r="B57" s="274"/>
      <c r="C57" s="265"/>
      <c r="D57" s="265"/>
      <c r="E57" s="265"/>
      <c r="F57" s="265"/>
      <c r="G57" s="265"/>
      <c r="H57" s="265"/>
      <c r="I57" s="265"/>
      <c r="J57" s="265"/>
      <c r="K57" s="265"/>
      <c r="L57" s="265"/>
      <c r="M57" s="265"/>
      <c r="N57" s="265"/>
      <c r="O57" s="265"/>
      <c r="P57" s="265"/>
      <c r="Q57" s="265"/>
      <c r="R57" s="265"/>
      <c r="S57" s="265"/>
      <c r="T57" s="265"/>
      <c r="U57" s="265"/>
      <c r="V57" s="265"/>
      <c r="W57" s="265"/>
      <c r="X57" s="265"/>
      <c r="Y57" s="265"/>
      <c r="Z57" s="265"/>
    </row>
    <row r="58">
      <c r="A58" s="273"/>
      <c r="B58" s="274"/>
      <c r="C58" s="265"/>
      <c r="D58" s="265"/>
      <c r="E58" s="265"/>
      <c r="F58" s="265"/>
      <c r="G58" s="265"/>
      <c r="H58" s="265"/>
      <c r="I58" s="265"/>
      <c r="J58" s="265"/>
      <c r="K58" s="265"/>
      <c r="L58" s="265"/>
      <c r="M58" s="265"/>
      <c r="N58" s="265"/>
      <c r="O58" s="265"/>
      <c r="P58" s="265"/>
      <c r="Q58" s="265"/>
      <c r="R58" s="265"/>
      <c r="S58" s="265"/>
      <c r="T58" s="265"/>
      <c r="U58" s="265"/>
      <c r="V58" s="265"/>
      <c r="W58" s="265"/>
      <c r="X58" s="265"/>
      <c r="Y58" s="265"/>
      <c r="Z58" s="265"/>
    </row>
    <row r="59">
      <c r="A59" s="273"/>
      <c r="B59" s="274"/>
      <c r="C59" s="265"/>
      <c r="D59" s="265"/>
      <c r="E59" s="265"/>
      <c r="F59" s="265"/>
      <c r="G59" s="265"/>
      <c r="H59" s="265"/>
      <c r="I59" s="265"/>
      <c r="J59" s="265"/>
      <c r="K59" s="265"/>
      <c r="L59" s="265"/>
      <c r="M59" s="265"/>
      <c r="N59" s="265"/>
      <c r="O59" s="265"/>
      <c r="P59" s="265"/>
      <c r="Q59" s="265"/>
      <c r="R59" s="265"/>
      <c r="S59" s="265"/>
      <c r="T59" s="265"/>
      <c r="U59" s="265"/>
      <c r="V59" s="265"/>
      <c r="W59" s="265"/>
      <c r="X59" s="265"/>
      <c r="Y59" s="265"/>
      <c r="Z59" s="265"/>
    </row>
    <row r="60">
      <c r="A60" s="273"/>
      <c r="B60" s="274"/>
      <c r="C60" s="265"/>
      <c r="D60" s="265"/>
      <c r="E60" s="265"/>
      <c r="F60" s="265"/>
      <c r="G60" s="265"/>
      <c r="H60" s="265"/>
      <c r="I60" s="265"/>
      <c r="J60" s="265"/>
      <c r="K60" s="265"/>
      <c r="L60" s="265"/>
      <c r="M60" s="265"/>
      <c r="N60" s="265"/>
      <c r="O60" s="265"/>
      <c r="P60" s="265"/>
      <c r="Q60" s="265"/>
      <c r="R60" s="265"/>
      <c r="S60" s="265"/>
      <c r="T60" s="265"/>
      <c r="U60" s="265"/>
      <c r="V60" s="265"/>
      <c r="W60" s="265"/>
      <c r="X60" s="265"/>
      <c r="Y60" s="265"/>
      <c r="Z60" s="265"/>
    </row>
    <row r="61">
      <c r="A61" s="273"/>
      <c r="B61" s="274"/>
      <c r="C61" s="265"/>
      <c r="D61" s="265"/>
      <c r="E61" s="265"/>
      <c r="F61" s="265"/>
      <c r="G61" s="265"/>
      <c r="H61" s="265"/>
      <c r="I61" s="265"/>
      <c r="J61" s="265"/>
      <c r="K61" s="265"/>
      <c r="L61" s="265"/>
      <c r="M61" s="265"/>
      <c r="N61" s="265"/>
      <c r="O61" s="265"/>
      <c r="P61" s="265"/>
      <c r="Q61" s="265"/>
      <c r="R61" s="265"/>
      <c r="S61" s="265"/>
      <c r="T61" s="265"/>
      <c r="U61" s="265"/>
      <c r="V61" s="265"/>
      <c r="W61" s="265"/>
      <c r="X61" s="265"/>
      <c r="Y61" s="265"/>
      <c r="Z61" s="265"/>
    </row>
    <row r="62">
      <c r="A62" s="273"/>
      <c r="B62" s="274"/>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row>
    <row r="63">
      <c r="A63" s="273"/>
      <c r="B63" s="274"/>
      <c r="C63" s="265"/>
      <c r="D63" s="265"/>
      <c r="E63" s="265"/>
      <c r="F63" s="265"/>
      <c r="G63" s="265"/>
      <c r="H63" s="265"/>
      <c r="I63" s="265"/>
      <c r="J63" s="265"/>
      <c r="K63" s="265"/>
      <c r="L63" s="265"/>
      <c r="M63" s="265"/>
      <c r="N63" s="265"/>
      <c r="O63" s="265"/>
      <c r="P63" s="265"/>
      <c r="Q63" s="265"/>
      <c r="R63" s="265"/>
      <c r="S63" s="265"/>
      <c r="T63" s="265"/>
      <c r="U63" s="265"/>
      <c r="V63" s="265"/>
      <c r="W63" s="265"/>
      <c r="X63" s="265"/>
      <c r="Y63" s="265"/>
      <c r="Z63" s="265"/>
    </row>
    <row r="64">
      <c r="A64" s="273"/>
      <c r="B64" s="274"/>
      <c r="C64" s="265"/>
      <c r="D64" s="265"/>
      <c r="E64" s="265"/>
      <c r="F64" s="265"/>
      <c r="G64" s="265"/>
      <c r="H64" s="265"/>
      <c r="I64" s="265"/>
      <c r="J64" s="265"/>
      <c r="K64" s="265"/>
      <c r="L64" s="265"/>
      <c r="M64" s="265"/>
      <c r="N64" s="265"/>
      <c r="O64" s="265"/>
      <c r="P64" s="265"/>
      <c r="Q64" s="265"/>
      <c r="R64" s="265"/>
      <c r="S64" s="265"/>
      <c r="T64" s="265"/>
      <c r="U64" s="265"/>
      <c r="V64" s="265"/>
      <c r="W64" s="265"/>
      <c r="X64" s="265"/>
      <c r="Y64" s="265"/>
      <c r="Z64" s="265"/>
    </row>
    <row r="65">
      <c r="A65" s="273"/>
      <c r="B65" s="274"/>
      <c r="C65" s="265"/>
      <c r="D65" s="265"/>
      <c r="E65" s="265"/>
      <c r="F65" s="265"/>
      <c r="G65" s="265"/>
      <c r="H65" s="265"/>
      <c r="I65" s="265"/>
      <c r="J65" s="265"/>
      <c r="K65" s="265"/>
      <c r="L65" s="265"/>
      <c r="M65" s="265"/>
      <c r="N65" s="265"/>
      <c r="O65" s="265"/>
      <c r="P65" s="265"/>
      <c r="Q65" s="265"/>
      <c r="R65" s="265"/>
      <c r="S65" s="265"/>
      <c r="T65" s="265"/>
      <c r="U65" s="265"/>
      <c r="V65" s="265"/>
      <c r="W65" s="265"/>
      <c r="X65" s="265"/>
      <c r="Y65" s="265"/>
      <c r="Z65" s="265"/>
    </row>
    <row r="66">
      <c r="A66" s="273"/>
      <c r="B66" s="274"/>
      <c r="C66" s="265"/>
      <c r="D66" s="265"/>
      <c r="E66" s="265"/>
      <c r="F66" s="265"/>
      <c r="G66" s="265"/>
      <c r="H66" s="265"/>
      <c r="I66" s="265"/>
      <c r="J66" s="265"/>
      <c r="K66" s="265"/>
      <c r="L66" s="265"/>
      <c r="M66" s="265"/>
      <c r="N66" s="265"/>
      <c r="O66" s="265"/>
      <c r="P66" s="265"/>
      <c r="Q66" s="265"/>
      <c r="R66" s="265"/>
      <c r="S66" s="265"/>
      <c r="T66" s="265"/>
      <c r="U66" s="265"/>
      <c r="V66" s="265"/>
      <c r="W66" s="265"/>
      <c r="X66" s="265"/>
      <c r="Y66" s="265"/>
      <c r="Z66" s="265"/>
    </row>
    <row r="67">
      <c r="A67" s="273"/>
      <c r="B67" s="274"/>
      <c r="C67" s="265"/>
      <c r="D67" s="265"/>
      <c r="E67" s="265"/>
      <c r="F67" s="265"/>
      <c r="G67" s="265"/>
      <c r="H67" s="265"/>
      <c r="I67" s="265"/>
      <c r="J67" s="265"/>
      <c r="K67" s="265"/>
      <c r="L67" s="265"/>
      <c r="M67" s="265"/>
      <c r="N67" s="265"/>
      <c r="O67" s="265"/>
      <c r="P67" s="265"/>
      <c r="Q67" s="265"/>
      <c r="R67" s="265"/>
      <c r="S67" s="265"/>
      <c r="T67" s="265"/>
      <c r="U67" s="265"/>
      <c r="V67" s="265"/>
      <c r="W67" s="265"/>
      <c r="X67" s="265"/>
      <c r="Y67" s="265"/>
      <c r="Z67" s="265"/>
    </row>
    <row r="68">
      <c r="A68" s="273"/>
      <c r="B68" s="274"/>
      <c r="C68" s="265"/>
      <c r="D68" s="265"/>
      <c r="E68" s="265"/>
      <c r="F68" s="265"/>
      <c r="G68" s="265"/>
      <c r="H68" s="265"/>
      <c r="I68" s="265"/>
      <c r="J68" s="265"/>
      <c r="K68" s="265"/>
      <c r="L68" s="265"/>
      <c r="M68" s="265"/>
      <c r="N68" s="265"/>
      <c r="O68" s="265"/>
      <c r="P68" s="265"/>
      <c r="Q68" s="265"/>
      <c r="R68" s="265"/>
      <c r="S68" s="265"/>
      <c r="T68" s="265"/>
      <c r="U68" s="265"/>
      <c r="V68" s="265"/>
      <c r="W68" s="265"/>
      <c r="X68" s="265"/>
      <c r="Y68" s="265"/>
      <c r="Z68" s="265"/>
    </row>
    <row r="69">
      <c r="A69" s="273"/>
      <c r="B69" s="274"/>
      <c r="C69" s="265"/>
      <c r="D69" s="265"/>
      <c r="E69" s="265"/>
      <c r="F69" s="265"/>
      <c r="G69" s="265"/>
      <c r="H69" s="265"/>
      <c r="I69" s="265"/>
      <c r="J69" s="265"/>
      <c r="K69" s="265"/>
      <c r="L69" s="265"/>
      <c r="M69" s="265"/>
      <c r="N69" s="265"/>
      <c r="O69" s="265"/>
      <c r="P69" s="265"/>
      <c r="Q69" s="265"/>
      <c r="R69" s="265"/>
      <c r="S69" s="265"/>
      <c r="T69" s="265"/>
      <c r="U69" s="265"/>
      <c r="V69" s="265"/>
      <c r="W69" s="265"/>
      <c r="X69" s="265"/>
      <c r="Y69" s="265"/>
      <c r="Z69" s="265"/>
    </row>
    <row r="70">
      <c r="A70" s="273"/>
      <c r="B70" s="274"/>
      <c r="C70" s="265"/>
      <c r="D70" s="265"/>
      <c r="E70" s="265"/>
      <c r="F70" s="265"/>
      <c r="G70" s="265"/>
      <c r="H70" s="265"/>
      <c r="I70" s="265"/>
      <c r="J70" s="265"/>
      <c r="K70" s="265"/>
      <c r="L70" s="265"/>
      <c r="M70" s="265"/>
      <c r="N70" s="265"/>
      <c r="O70" s="265"/>
      <c r="P70" s="265"/>
      <c r="Q70" s="265"/>
      <c r="R70" s="265"/>
      <c r="S70" s="265"/>
      <c r="T70" s="265"/>
      <c r="U70" s="265"/>
      <c r="V70" s="265"/>
      <c r="W70" s="265"/>
      <c r="X70" s="265"/>
      <c r="Y70" s="265"/>
      <c r="Z70" s="265"/>
    </row>
    <row r="71">
      <c r="A71" s="273"/>
      <c r="B71" s="274"/>
      <c r="C71" s="265"/>
      <c r="D71" s="265"/>
      <c r="E71" s="265"/>
      <c r="F71" s="265"/>
      <c r="G71" s="265"/>
      <c r="H71" s="265"/>
      <c r="I71" s="265"/>
      <c r="J71" s="265"/>
      <c r="K71" s="265"/>
      <c r="L71" s="265"/>
      <c r="M71" s="265"/>
      <c r="N71" s="265"/>
      <c r="O71" s="265"/>
      <c r="P71" s="265"/>
      <c r="Q71" s="265"/>
      <c r="R71" s="265"/>
      <c r="S71" s="265"/>
      <c r="T71" s="265"/>
      <c r="U71" s="265"/>
      <c r="V71" s="265"/>
      <c r="W71" s="265"/>
      <c r="X71" s="265"/>
      <c r="Y71" s="265"/>
      <c r="Z71" s="265"/>
    </row>
    <row r="72">
      <c r="A72" s="273"/>
      <c r="B72" s="274"/>
      <c r="C72" s="265"/>
      <c r="D72" s="265"/>
      <c r="E72" s="265"/>
      <c r="F72" s="265"/>
      <c r="G72" s="265"/>
      <c r="H72" s="265"/>
      <c r="I72" s="265"/>
      <c r="J72" s="265"/>
      <c r="K72" s="265"/>
      <c r="L72" s="265"/>
      <c r="M72" s="265"/>
      <c r="N72" s="265"/>
      <c r="O72" s="265"/>
      <c r="P72" s="265"/>
      <c r="Q72" s="265"/>
      <c r="R72" s="265"/>
      <c r="S72" s="265"/>
      <c r="T72" s="265"/>
      <c r="U72" s="265"/>
      <c r="V72" s="265"/>
      <c r="W72" s="265"/>
      <c r="X72" s="265"/>
      <c r="Y72" s="265"/>
      <c r="Z72" s="265"/>
    </row>
    <row r="73">
      <c r="A73" s="273"/>
      <c r="B73" s="274"/>
      <c r="C73" s="265"/>
      <c r="D73" s="265"/>
      <c r="E73" s="265"/>
      <c r="F73" s="265"/>
      <c r="G73" s="265"/>
      <c r="H73" s="265"/>
      <c r="I73" s="265"/>
      <c r="J73" s="265"/>
      <c r="K73" s="265"/>
      <c r="L73" s="265"/>
      <c r="M73" s="265"/>
      <c r="N73" s="265"/>
      <c r="O73" s="265"/>
      <c r="P73" s="265"/>
      <c r="Q73" s="265"/>
      <c r="R73" s="265"/>
      <c r="S73" s="265"/>
      <c r="T73" s="265"/>
      <c r="U73" s="265"/>
      <c r="V73" s="265"/>
      <c r="W73" s="265"/>
      <c r="X73" s="265"/>
      <c r="Y73" s="265"/>
      <c r="Z73" s="265"/>
    </row>
    <row r="74">
      <c r="A74" s="273"/>
      <c r="B74" s="274"/>
      <c r="C74" s="265"/>
      <c r="D74" s="265"/>
      <c r="E74" s="265"/>
      <c r="F74" s="265"/>
      <c r="G74" s="265"/>
      <c r="H74" s="265"/>
      <c r="I74" s="265"/>
      <c r="J74" s="265"/>
      <c r="K74" s="265"/>
      <c r="L74" s="265"/>
      <c r="M74" s="265"/>
      <c r="N74" s="265"/>
      <c r="O74" s="265"/>
      <c r="P74" s="265"/>
      <c r="Q74" s="265"/>
      <c r="R74" s="265"/>
      <c r="S74" s="265"/>
      <c r="T74" s="265"/>
      <c r="U74" s="265"/>
      <c r="V74" s="265"/>
      <c r="W74" s="265"/>
      <c r="X74" s="265"/>
      <c r="Y74" s="265"/>
      <c r="Z74" s="265"/>
    </row>
    <row r="75">
      <c r="A75" s="273"/>
      <c r="B75" s="274"/>
      <c r="C75" s="265"/>
      <c r="D75" s="265"/>
      <c r="E75" s="265"/>
      <c r="F75" s="265"/>
      <c r="G75" s="265"/>
      <c r="H75" s="265"/>
      <c r="I75" s="265"/>
      <c r="J75" s="265"/>
      <c r="K75" s="265"/>
      <c r="L75" s="265"/>
      <c r="M75" s="265"/>
      <c r="N75" s="265"/>
      <c r="O75" s="265"/>
      <c r="P75" s="265"/>
      <c r="Q75" s="265"/>
      <c r="R75" s="265"/>
      <c r="S75" s="265"/>
      <c r="T75" s="265"/>
      <c r="U75" s="265"/>
      <c r="V75" s="265"/>
      <c r="W75" s="265"/>
      <c r="X75" s="265"/>
      <c r="Y75" s="265"/>
      <c r="Z75" s="265"/>
    </row>
    <row r="76">
      <c r="A76" s="273"/>
      <c r="B76" s="274"/>
      <c r="C76" s="265"/>
      <c r="D76" s="265"/>
      <c r="E76" s="265"/>
      <c r="F76" s="265"/>
      <c r="G76" s="265"/>
      <c r="H76" s="265"/>
      <c r="I76" s="265"/>
      <c r="J76" s="265"/>
      <c r="K76" s="265"/>
      <c r="L76" s="265"/>
      <c r="M76" s="265"/>
      <c r="N76" s="265"/>
      <c r="O76" s="265"/>
      <c r="P76" s="265"/>
      <c r="Q76" s="265"/>
      <c r="R76" s="265"/>
      <c r="S76" s="265"/>
      <c r="T76" s="265"/>
      <c r="U76" s="265"/>
      <c r="V76" s="265"/>
      <c r="W76" s="265"/>
      <c r="X76" s="265"/>
      <c r="Y76" s="265"/>
      <c r="Z76" s="265"/>
    </row>
    <row r="77">
      <c r="A77" s="273"/>
      <c r="B77" s="274"/>
      <c r="C77" s="265"/>
      <c r="D77" s="265"/>
      <c r="E77" s="265"/>
      <c r="F77" s="265"/>
      <c r="G77" s="265"/>
      <c r="H77" s="265"/>
      <c r="I77" s="265"/>
      <c r="J77" s="265"/>
      <c r="K77" s="265"/>
      <c r="L77" s="265"/>
      <c r="M77" s="265"/>
      <c r="N77" s="265"/>
      <c r="O77" s="265"/>
      <c r="P77" s="265"/>
      <c r="Q77" s="265"/>
      <c r="R77" s="265"/>
      <c r="S77" s="265"/>
      <c r="T77" s="265"/>
      <c r="U77" s="265"/>
      <c r="V77" s="265"/>
      <c r="W77" s="265"/>
      <c r="X77" s="265"/>
      <c r="Y77" s="265"/>
      <c r="Z77" s="265"/>
    </row>
    <row r="78">
      <c r="A78" s="273"/>
      <c r="B78" s="274"/>
      <c r="C78" s="265"/>
      <c r="D78" s="265"/>
      <c r="E78" s="265"/>
      <c r="F78" s="265"/>
      <c r="G78" s="265"/>
      <c r="H78" s="265"/>
      <c r="I78" s="265"/>
      <c r="J78" s="265"/>
      <c r="K78" s="265"/>
      <c r="L78" s="265"/>
      <c r="M78" s="265"/>
      <c r="N78" s="265"/>
      <c r="O78" s="265"/>
      <c r="P78" s="265"/>
      <c r="Q78" s="265"/>
      <c r="R78" s="265"/>
      <c r="S78" s="265"/>
      <c r="T78" s="265"/>
      <c r="U78" s="265"/>
      <c r="V78" s="265"/>
      <c r="W78" s="265"/>
      <c r="X78" s="265"/>
      <c r="Y78" s="265"/>
      <c r="Z78" s="265"/>
    </row>
    <row r="79">
      <c r="A79" s="273"/>
      <c r="B79" s="274"/>
      <c r="C79" s="265"/>
      <c r="D79" s="265"/>
      <c r="E79" s="265"/>
      <c r="F79" s="265"/>
      <c r="G79" s="265"/>
      <c r="H79" s="265"/>
      <c r="I79" s="265"/>
      <c r="J79" s="265"/>
      <c r="K79" s="265"/>
      <c r="L79" s="265"/>
      <c r="M79" s="265"/>
      <c r="N79" s="265"/>
      <c r="O79" s="265"/>
      <c r="P79" s="265"/>
      <c r="Q79" s="265"/>
      <c r="R79" s="265"/>
      <c r="S79" s="265"/>
      <c r="T79" s="265"/>
      <c r="U79" s="265"/>
      <c r="V79" s="265"/>
      <c r="W79" s="265"/>
      <c r="X79" s="265"/>
      <c r="Y79" s="265"/>
      <c r="Z79" s="265"/>
    </row>
    <row r="80">
      <c r="A80" s="273"/>
      <c r="B80" s="274"/>
      <c r="C80" s="265"/>
      <c r="D80" s="265"/>
      <c r="E80" s="265"/>
      <c r="F80" s="265"/>
      <c r="G80" s="265"/>
      <c r="H80" s="265"/>
      <c r="I80" s="265"/>
      <c r="J80" s="265"/>
      <c r="K80" s="265"/>
      <c r="L80" s="265"/>
      <c r="M80" s="265"/>
      <c r="N80" s="265"/>
      <c r="O80" s="265"/>
      <c r="P80" s="265"/>
      <c r="Q80" s="265"/>
      <c r="R80" s="265"/>
      <c r="S80" s="265"/>
      <c r="T80" s="265"/>
      <c r="U80" s="265"/>
      <c r="V80" s="265"/>
      <c r="W80" s="265"/>
      <c r="X80" s="265"/>
      <c r="Y80" s="265"/>
      <c r="Z80" s="265"/>
    </row>
    <row r="81">
      <c r="A81" s="273"/>
      <c r="B81" s="274"/>
      <c r="C81" s="265"/>
      <c r="D81" s="265"/>
      <c r="E81" s="265"/>
      <c r="F81" s="265"/>
      <c r="G81" s="265"/>
      <c r="H81" s="265"/>
      <c r="I81" s="265"/>
      <c r="J81" s="265"/>
      <c r="K81" s="265"/>
      <c r="L81" s="265"/>
      <c r="M81" s="265"/>
      <c r="N81" s="265"/>
      <c r="O81" s="265"/>
      <c r="P81" s="265"/>
      <c r="Q81" s="265"/>
      <c r="R81" s="265"/>
      <c r="S81" s="265"/>
      <c r="T81" s="265"/>
      <c r="U81" s="265"/>
      <c r="V81" s="265"/>
      <c r="W81" s="265"/>
      <c r="X81" s="265"/>
      <c r="Y81" s="265"/>
      <c r="Z81" s="265"/>
    </row>
    <row r="82">
      <c r="A82" s="273"/>
      <c r="B82" s="274"/>
      <c r="C82" s="265"/>
      <c r="D82" s="265"/>
      <c r="E82" s="265"/>
      <c r="F82" s="265"/>
      <c r="G82" s="265"/>
      <c r="H82" s="265"/>
      <c r="I82" s="265"/>
      <c r="J82" s="265"/>
      <c r="K82" s="265"/>
      <c r="L82" s="265"/>
      <c r="M82" s="265"/>
      <c r="N82" s="265"/>
      <c r="O82" s="265"/>
      <c r="P82" s="265"/>
      <c r="Q82" s="265"/>
      <c r="R82" s="265"/>
      <c r="S82" s="265"/>
      <c r="T82" s="265"/>
      <c r="U82" s="265"/>
      <c r="V82" s="265"/>
      <c r="W82" s="265"/>
      <c r="X82" s="265"/>
      <c r="Y82" s="265"/>
      <c r="Z82" s="265"/>
    </row>
    <row r="83">
      <c r="A83" s="273"/>
      <c r="B83" s="274"/>
      <c r="C83" s="265"/>
      <c r="D83" s="265"/>
      <c r="E83" s="265"/>
      <c r="F83" s="265"/>
      <c r="G83" s="265"/>
      <c r="H83" s="265"/>
      <c r="I83" s="265"/>
      <c r="J83" s="265"/>
      <c r="K83" s="265"/>
      <c r="L83" s="265"/>
      <c r="M83" s="265"/>
      <c r="N83" s="265"/>
      <c r="O83" s="265"/>
      <c r="P83" s="265"/>
      <c r="Q83" s="265"/>
      <c r="R83" s="265"/>
      <c r="S83" s="265"/>
      <c r="T83" s="265"/>
      <c r="U83" s="265"/>
      <c r="V83" s="265"/>
      <c r="W83" s="265"/>
      <c r="X83" s="265"/>
      <c r="Y83" s="265"/>
      <c r="Z83" s="265"/>
    </row>
    <row r="84">
      <c r="A84" s="273"/>
      <c r="B84" s="274"/>
      <c r="C84" s="265"/>
      <c r="D84" s="265"/>
      <c r="E84" s="265"/>
      <c r="F84" s="265"/>
      <c r="G84" s="265"/>
      <c r="H84" s="265"/>
      <c r="I84" s="265"/>
      <c r="J84" s="265"/>
      <c r="K84" s="265"/>
      <c r="L84" s="265"/>
      <c r="M84" s="265"/>
      <c r="N84" s="265"/>
      <c r="O84" s="265"/>
      <c r="P84" s="265"/>
      <c r="Q84" s="265"/>
      <c r="R84" s="265"/>
      <c r="S84" s="265"/>
      <c r="T84" s="265"/>
      <c r="U84" s="265"/>
      <c r="V84" s="265"/>
      <c r="W84" s="265"/>
      <c r="X84" s="265"/>
      <c r="Y84" s="265"/>
      <c r="Z84" s="265"/>
    </row>
    <row r="85">
      <c r="A85" s="273"/>
      <c r="B85" s="274"/>
      <c r="C85" s="265"/>
      <c r="D85" s="265"/>
      <c r="E85" s="265"/>
      <c r="F85" s="265"/>
      <c r="G85" s="265"/>
      <c r="H85" s="265"/>
      <c r="I85" s="265"/>
      <c r="J85" s="265"/>
      <c r="K85" s="265"/>
      <c r="L85" s="265"/>
      <c r="M85" s="265"/>
      <c r="N85" s="265"/>
      <c r="O85" s="265"/>
      <c r="P85" s="265"/>
      <c r="Q85" s="265"/>
      <c r="R85" s="265"/>
      <c r="S85" s="265"/>
      <c r="T85" s="265"/>
      <c r="U85" s="265"/>
      <c r="V85" s="265"/>
      <c r="W85" s="265"/>
      <c r="X85" s="265"/>
      <c r="Y85" s="265"/>
      <c r="Z85" s="265"/>
    </row>
    <row r="86">
      <c r="A86" s="273"/>
      <c r="B86" s="274"/>
      <c r="C86" s="265"/>
      <c r="D86" s="265"/>
      <c r="E86" s="265"/>
      <c r="F86" s="265"/>
      <c r="G86" s="265"/>
      <c r="H86" s="265"/>
      <c r="I86" s="265"/>
      <c r="J86" s="265"/>
      <c r="K86" s="265"/>
      <c r="L86" s="265"/>
      <c r="M86" s="265"/>
      <c r="N86" s="265"/>
      <c r="O86" s="265"/>
      <c r="P86" s="265"/>
      <c r="Q86" s="265"/>
      <c r="R86" s="265"/>
      <c r="S86" s="265"/>
      <c r="T86" s="265"/>
      <c r="U86" s="265"/>
      <c r="V86" s="265"/>
      <c r="W86" s="265"/>
      <c r="X86" s="265"/>
      <c r="Y86" s="265"/>
      <c r="Z86" s="265"/>
    </row>
    <row r="87">
      <c r="A87" s="273"/>
      <c r="B87" s="274"/>
      <c r="C87" s="265"/>
      <c r="D87" s="265"/>
      <c r="E87" s="265"/>
      <c r="F87" s="265"/>
      <c r="G87" s="265"/>
      <c r="H87" s="265"/>
      <c r="I87" s="265"/>
      <c r="J87" s="265"/>
      <c r="K87" s="265"/>
      <c r="L87" s="265"/>
      <c r="M87" s="265"/>
      <c r="N87" s="265"/>
      <c r="O87" s="265"/>
      <c r="P87" s="265"/>
      <c r="Q87" s="265"/>
      <c r="R87" s="265"/>
      <c r="S87" s="265"/>
      <c r="T87" s="265"/>
      <c r="U87" s="265"/>
      <c r="V87" s="265"/>
      <c r="W87" s="265"/>
      <c r="X87" s="265"/>
      <c r="Y87" s="265"/>
      <c r="Z87" s="265"/>
    </row>
    <row r="88">
      <c r="A88" s="273"/>
      <c r="B88" s="274"/>
      <c r="C88" s="265"/>
      <c r="D88" s="265"/>
      <c r="E88" s="265"/>
      <c r="F88" s="265"/>
      <c r="G88" s="265"/>
      <c r="H88" s="265"/>
      <c r="I88" s="265"/>
      <c r="J88" s="265"/>
      <c r="K88" s="265"/>
      <c r="L88" s="265"/>
      <c r="M88" s="265"/>
      <c r="N88" s="265"/>
      <c r="O88" s="265"/>
      <c r="P88" s="265"/>
      <c r="Q88" s="265"/>
      <c r="R88" s="265"/>
      <c r="S88" s="265"/>
      <c r="T88" s="265"/>
      <c r="U88" s="265"/>
      <c r="V88" s="265"/>
      <c r="W88" s="265"/>
      <c r="X88" s="265"/>
      <c r="Y88" s="265"/>
      <c r="Z88" s="265"/>
    </row>
    <row r="89">
      <c r="A89" s="273"/>
      <c r="B89" s="274"/>
      <c r="C89" s="265"/>
      <c r="D89" s="265"/>
      <c r="E89" s="265"/>
      <c r="F89" s="265"/>
      <c r="G89" s="265"/>
      <c r="H89" s="265"/>
      <c r="I89" s="265"/>
      <c r="J89" s="265"/>
      <c r="K89" s="265"/>
      <c r="L89" s="265"/>
      <c r="M89" s="265"/>
      <c r="N89" s="265"/>
      <c r="O89" s="265"/>
      <c r="P89" s="265"/>
      <c r="Q89" s="265"/>
      <c r="R89" s="265"/>
      <c r="S89" s="265"/>
      <c r="T89" s="265"/>
      <c r="U89" s="265"/>
      <c r="V89" s="265"/>
      <c r="W89" s="265"/>
      <c r="X89" s="265"/>
      <c r="Y89" s="265"/>
      <c r="Z89" s="265"/>
    </row>
    <row r="90">
      <c r="A90" s="273"/>
      <c r="B90" s="274"/>
      <c r="C90" s="265"/>
      <c r="D90" s="265"/>
      <c r="E90" s="265"/>
      <c r="F90" s="265"/>
      <c r="G90" s="265"/>
      <c r="H90" s="265"/>
      <c r="I90" s="265"/>
      <c r="J90" s="265"/>
      <c r="K90" s="265"/>
      <c r="L90" s="265"/>
      <c r="M90" s="265"/>
      <c r="N90" s="265"/>
      <c r="O90" s="265"/>
      <c r="P90" s="265"/>
      <c r="Q90" s="265"/>
      <c r="R90" s="265"/>
      <c r="S90" s="265"/>
      <c r="T90" s="265"/>
      <c r="U90" s="265"/>
      <c r="V90" s="265"/>
      <c r="W90" s="265"/>
      <c r="X90" s="265"/>
      <c r="Y90" s="265"/>
      <c r="Z90" s="265"/>
    </row>
    <row r="91">
      <c r="A91" s="273"/>
      <c r="B91" s="274"/>
      <c r="C91" s="265"/>
      <c r="D91" s="265"/>
      <c r="E91" s="265"/>
      <c r="F91" s="265"/>
      <c r="G91" s="265"/>
      <c r="H91" s="265"/>
      <c r="I91" s="265"/>
      <c r="J91" s="265"/>
      <c r="K91" s="265"/>
      <c r="L91" s="265"/>
      <c r="M91" s="265"/>
      <c r="N91" s="265"/>
      <c r="O91" s="265"/>
      <c r="P91" s="265"/>
      <c r="Q91" s="265"/>
      <c r="R91" s="265"/>
      <c r="S91" s="265"/>
      <c r="T91" s="265"/>
      <c r="U91" s="265"/>
      <c r="V91" s="265"/>
      <c r="W91" s="265"/>
      <c r="X91" s="265"/>
      <c r="Y91" s="265"/>
      <c r="Z91" s="265"/>
    </row>
    <row r="92">
      <c r="A92" s="273"/>
      <c r="B92" s="274"/>
      <c r="C92" s="265"/>
      <c r="D92" s="265"/>
      <c r="E92" s="265"/>
      <c r="F92" s="265"/>
      <c r="G92" s="265"/>
      <c r="H92" s="265"/>
      <c r="I92" s="265"/>
      <c r="J92" s="265"/>
      <c r="K92" s="265"/>
      <c r="L92" s="265"/>
      <c r="M92" s="265"/>
      <c r="N92" s="265"/>
      <c r="O92" s="265"/>
      <c r="P92" s="265"/>
      <c r="Q92" s="265"/>
      <c r="R92" s="265"/>
      <c r="S92" s="265"/>
      <c r="T92" s="265"/>
      <c r="U92" s="265"/>
      <c r="V92" s="265"/>
      <c r="W92" s="265"/>
      <c r="X92" s="265"/>
      <c r="Y92" s="265"/>
      <c r="Z92" s="265"/>
    </row>
    <row r="93">
      <c r="A93" s="273"/>
      <c r="B93" s="274"/>
      <c r="C93" s="265"/>
      <c r="D93" s="265"/>
      <c r="E93" s="265"/>
      <c r="F93" s="265"/>
      <c r="G93" s="265"/>
      <c r="H93" s="265"/>
      <c r="I93" s="265"/>
      <c r="J93" s="265"/>
      <c r="K93" s="265"/>
      <c r="L93" s="265"/>
      <c r="M93" s="265"/>
      <c r="N93" s="265"/>
      <c r="O93" s="265"/>
      <c r="P93" s="265"/>
      <c r="Q93" s="265"/>
      <c r="R93" s="265"/>
      <c r="S93" s="265"/>
      <c r="T93" s="265"/>
      <c r="U93" s="265"/>
      <c r="V93" s="265"/>
      <c r="W93" s="265"/>
      <c r="X93" s="265"/>
      <c r="Y93" s="265"/>
      <c r="Z93" s="265"/>
    </row>
    <row r="94">
      <c r="A94" s="273"/>
      <c r="B94" s="274"/>
      <c r="C94" s="265"/>
      <c r="D94" s="265"/>
      <c r="E94" s="265"/>
      <c r="F94" s="265"/>
      <c r="G94" s="265"/>
      <c r="H94" s="265"/>
      <c r="I94" s="265"/>
      <c r="J94" s="265"/>
      <c r="K94" s="265"/>
      <c r="L94" s="265"/>
      <c r="M94" s="265"/>
      <c r="N94" s="265"/>
      <c r="O94" s="265"/>
      <c r="P94" s="265"/>
      <c r="Q94" s="265"/>
      <c r="R94" s="265"/>
      <c r="S94" s="265"/>
      <c r="T94" s="265"/>
      <c r="U94" s="265"/>
      <c r="V94" s="265"/>
      <c r="W94" s="265"/>
      <c r="X94" s="265"/>
      <c r="Y94" s="265"/>
      <c r="Z94" s="265"/>
    </row>
    <row r="95">
      <c r="A95" s="273"/>
      <c r="B95" s="274"/>
      <c r="C95" s="265"/>
      <c r="D95" s="265"/>
      <c r="E95" s="265"/>
      <c r="F95" s="265"/>
      <c r="G95" s="265"/>
      <c r="H95" s="265"/>
      <c r="I95" s="265"/>
      <c r="J95" s="265"/>
      <c r="K95" s="265"/>
      <c r="L95" s="265"/>
      <c r="M95" s="265"/>
      <c r="N95" s="265"/>
      <c r="O95" s="265"/>
      <c r="P95" s="265"/>
      <c r="Q95" s="265"/>
      <c r="R95" s="265"/>
      <c r="S95" s="265"/>
      <c r="T95" s="265"/>
      <c r="U95" s="265"/>
      <c r="V95" s="265"/>
      <c r="W95" s="265"/>
      <c r="X95" s="265"/>
      <c r="Y95" s="265"/>
      <c r="Z95" s="265"/>
    </row>
    <row r="96">
      <c r="A96" s="273"/>
      <c r="B96" s="274"/>
      <c r="C96" s="265"/>
      <c r="D96" s="265"/>
      <c r="E96" s="265"/>
      <c r="F96" s="265"/>
      <c r="G96" s="265"/>
      <c r="H96" s="265"/>
      <c r="I96" s="265"/>
      <c r="J96" s="265"/>
      <c r="K96" s="265"/>
      <c r="L96" s="265"/>
      <c r="M96" s="265"/>
      <c r="N96" s="265"/>
      <c r="O96" s="265"/>
      <c r="P96" s="265"/>
      <c r="Q96" s="265"/>
      <c r="R96" s="265"/>
      <c r="S96" s="265"/>
      <c r="T96" s="265"/>
      <c r="U96" s="265"/>
      <c r="V96" s="265"/>
      <c r="W96" s="265"/>
      <c r="X96" s="265"/>
      <c r="Y96" s="265"/>
      <c r="Z96" s="265"/>
    </row>
    <row r="97">
      <c r="A97" s="273"/>
      <c r="B97" s="274"/>
      <c r="C97" s="265"/>
      <c r="D97" s="265"/>
      <c r="E97" s="265"/>
      <c r="F97" s="265"/>
      <c r="G97" s="265"/>
      <c r="H97" s="265"/>
      <c r="I97" s="265"/>
      <c r="J97" s="265"/>
      <c r="K97" s="265"/>
      <c r="L97" s="265"/>
      <c r="M97" s="265"/>
      <c r="N97" s="265"/>
      <c r="O97" s="265"/>
      <c r="P97" s="265"/>
      <c r="Q97" s="265"/>
      <c r="R97" s="265"/>
      <c r="S97" s="265"/>
      <c r="T97" s="265"/>
      <c r="U97" s="265"/>
      <c r="V97" s="265"/>
      <c r="W97" s="265"/>
      <c r="X97" s="265"/>
      <c r="Y97" s="265"/>
      <c r="Z97" s="265"/>
    </row>
    <row r="98">
      <c r="A98" s="273"/>
      <c r="B98" s="274"/>
      <c r="C98" s="265"/>
      <c r="D98" s="265"/>
      <c r="E98" s="265"/>
      <c r="F98" s="265"/>
      <c r="G98" s="265"/>
      <c r="H98" s="265"/>
      <c r="I98" s="265"/>
      <c r="J98" s="265"/>
      <c r="K98" s="265"/>
      <c r="L98" s="265"/>
      <c r="M98" s="265"/>
      <c r="N98" s="265"/>
      <c r="O98" s="265"/>
      <c r="P98" s="265"/>
      <c r="Q98" s="265"/>
      <c r="R98" s="265"/>
      <c r="S98" s="265"/>
      <c r="T98" s="265"/>
      <c r="U98" s="265"/>
      <c r="V98" s="265"/>
      <c r="W98" s="265"/>
      <c r="X98" s="265"/>
      <c r="Y98" s="265"/>
      <c r="Z98" s="265"/>
    </row>
    <row r="99">
      <c r="A99" s="273"/>
      <c r="B99" s="274"/>
      <c r="C99" s="265"/>
      <c r="D99" s="265"/>
      <c r="E99" s="265"/>
      <c r="F99" s="265"/>
      <c r="G99" s="265"/>
      <c r="H99" s="265"/>
      <c r="I99" s="265"/>
      <c r="J99" s="265"/>
      <c r="K99" s="265"/>
      <c r="L99" s="265"/>
      <c r="M99" s="265"/>
      <c r="N99" s="265"/>
      <c r="O99" s="265"/>
      <c r="P99" s="265"/>
      <c r="Q99" s="265"/>
      <c r="R99" s="265"/>
      <c r="S99" s="265"/>
      <c r="T99" s="265"/>
      <c r="U99" s="265"/>
      <c r="V99" s="265"/>
      <c r="W99" s="265"/>
      <c r="X99" s="265"/>
      <c r="Y99" s="265"/>
      <c r="Z99" s="265"/>
    </row>
    <row r="100">
      <c r="A100" s="273"/>
      <c r="B100" s="274"/>
      <c r="C100" s="265"/>
      <c r="D100" s="265"/>
      <c r="E100" s="265"/>
      <c r="F100" s="265"/>
      <c r="G100" s="265"/>
      <c r="H100" s="265"/>
      <c r="I100" s="265"/>
      <c r="J100" s="265"/>
      <c r="K100" s="265"/>
      <c r="L100" s="265"/>
      <c r="M100" s="265"/>
      <c r="N100" s="265"/>
      <c r="O100" s="265"/>
      <c r="P100" s="265"/>
      <c r="Q100" s="265"/>
      <c r="R100" s="265"/>
      <c r="S100" s="265"/>
      <c r="T100" s="265"/>
      <c r="U100" s="265"/>
      <c r="V100" s="265"/>
      <c r="W100" s="265"/>
      <c r="X100" s="265"/>
      <c r="Y100" s="265"/>
      <c r="Z100" s="265"/>
    </row>
    <row r="101">
      <c r="A101" s="273"/>
      <c r="B101" s="274"/>
      <c r="C101" s="265"/>
      <c r="D101" s="265"/>
      <c r="E101" s="265"/>
      <c r="F101" s="265"/>
      <c r="G101" s="265"/>
      <c r="H101" s="265"/>
      <c r="I101" s="265"/>
      <c r="J101" s="265"/>
      <c r="K101" s="265"/>
      <c r="L101" s="265"/>
      <c r="M101" s="265"/>
      <c r="N101" s="265"/>
      <c r="O101" s="265"/>
      <c r="P101" s="265"/>
      <c r="Q101" s="265"/>
      <c r="R101" s="265"/>
      <c r="S101" s="265"/>
      <c r="T101" s="265"/>
      <c r="U101" s="265"/>
      <c r="V101" s="265"/>
      <c r="W101" s="265"/>
      <c r="X101" s="265"/>
      <c r="Y101" s="265"/>
      <c r="Z101" s="265"/>
    </row>
    <row r="102">
      <c r="A102" s="273"/>
      <c r="B102" s="274"/>
      <c r="C102" s="265"/>
      <c r="D102" s="265"/>
      <c r="E102" s="265"/>
      <c r="F102" s="265"/>
      <c r="G102" s="265"/>
      <c r="H102" s="265"/>
      <c r="I102" s="265"/>
      <c r="J102" s="265"/>
      <c r="K102" s="265"/>
      <c r="L102" s="265"/>
      <c r="M102" s="265"/>
      <c r="N102" s="265"/>
      <c r="O102" s="265"/>
      <c r="P102" s="265"/>
      <c r="Q102" s="265"/>
      <c r="R102" s="265"/>
      <c r="S102" s="265"/>
      <c r="T102" s="265"/>
      <c r="U102" s="265"/>
      <c r="V102" s="265"/>
      <c r="W102" s="265"/>
      <c r="X102" s="265"/>
      <c r="Y102" s="265"/>
      <c r="Z102" s="265"/>
    </row>
    <row r="103">
      <c r="A103" s="273"/>
      <c r="B103" s="274"/>
      <c r="C103" s="265"/>
      <c r="D103" s="265"/>
      <c r="E103" s="265"/>
      <c r="F103" s="265"/>
      <c r="G103" s="265"/>
      <c r="H103" s="265"/>
      <c r="I103" s="265"/>
      <c r="J103" s="265"/>
      <c r="K103" s="265"/>
      <c r="L103" s="265"/>
      <c r="M103" s="265"/>
      <c r="N103" s="265"/>
      <c r="O103" s="265"/>
      <c r="P103" s="265"/>
      <c r="Q103" s="265"/>
      <c r="R103" s="265"/>
      <c r="S103" s="265"/>
      <c r="T103" s="265"/>
      <c r="U103" s="265"/>
      <c r="V103" s="265"/>
      <c r="W103" s="265"/>
      <c r="X103" s="265"/>
      <c r="Y103" s="265"/>
      <c r="Z103" s="265"/>
    </row>
    <row r="104">
      <c r="A104" s="273"/>
      <c r="B104" s="274"/>
      <c r="C104" s="265"/>
      <c r="D104" s="265"/>
      <c r="E104" s="265"/>
      <c r="F104" s="265"/>
      <c r="G104" s="265"/>
      <c r="H104" s="265"/>
      <c r="I104" s="265"/>
      <c r="J104" s="265"/>
      <c r="K104" s="265"/>
      <c r="L104" s="265"/>
      <c r="M104" s="265"/>
      <c r="N104" s="265"/>
      <c r="O104" s="265"/>
      <c r="P104" s="265"/>
      <c r="Q104" s="265"/>
      <c r="R104" s="265"/>
      <c r="S104" s="265"/>
      <c r="T104" s="265"/>
      <c r="U104" s="265"/>
      <c r="V104" s="265"/>
      <c r="W104" s="265"/>
      <c r="X104" s="265"/>
      <c r="Y104" s="265"/>
      <c r="Z104" s="265"/>
    </row>
    <row r="105">
      <c r="A105" s="273"/>
      <c r="B105" s="274"/>
      <c r="C105" s="265"/>
      <c r="D105" s="265"/>
      <c r="E105" s="265"/>
      <c r="F105" s="265"/>
      <c r="G105" s="265"/>
      <c r="H105" s="265"/>
      <c r="I105" s="265"/>
      <c r="J105" s="265"/>
      <c r="K105" s="265"/>
      <c r="L105" s="265"/>
      <c r="M105" s="265"/>
      <c r="N105" s="265"/>
      <c r="O105" s="265"/>
      <c r="P105" s="265"/>
      <c r="Q105" s="265"/>
      <c r="R105" s="265"/>
      <c r="S105" s="265"/>
      <c r="T105" s="265"/>
      <c r="U105" s="265"/>
      <c r="V105" s="265"/>
      <c r="W105" s="265"/>
      <c r="X105" s="265"/>
      <c r="Y105" s="265"/>
      <c r="Z105" s="265"/>
    </row>
    <row r="106">
      <c r="A106" s="273"/>
      <c r="B106" s="274"/>
      <c r="C106" s="265"/>
      <c r="D106" s="265"/>
      <c r="E106" s="265"/>
      <c r="F106" s="265"/>
      <c r="G106" s="265"/>
      <c r="H106" s="265"/>
      <c r="I106" s="265"/>
      <c r="J106" s="265"/>
      <c r="K106" s="265"/>
      <c r="L106" s="265"/>
      <c r="M106" s="265"/>
      <c r="N106" s="265"/>
      <c r="O106" s="265"/>
      <c r="P106" s="265"/>
      <c r="Q106" s="265"/>
      <c r="R106" s="265"/>
      <c r="S106" s="265"/>
      <c r="T106" s="265"/>
      <c r="U106" s="265"/>
      <c r="V106" s="265"/>
      <c r="W106" s="265"/>
      <c r="X106" s="265"/>
      <c r="Y106" s="265"/>
      <c r="Z106" s="265"/>
    </row>
    <row r="107">
      <c r="A107" s="273"/>
      <c r="B107" s="274"/>
      <c r="C107" s="265"/>
      <c r="D107" s="265"/>
      <c r="E107" s="265"/>
      <c r="F107" s="265"/>
      <c r="G107" s="265"/>
      <c r="H107" s="265"/>
      <c r="I107" s="265"/>
      <c r="J107" s="265"/>
      <c r="K107" s="265"/>
      <c r="L107" s="265"/>
      <c r="M107" s="265"/>
      <c r="N107" s="265"/>
      <c r="O107" s="265"/>
      <c r="P107" s="265"/>
      <c r="Q107" s="265"/>
      <c r="R107" s="265"/>
      <c r="S107" s="265"/>
      <c r="T107" s="265"/>
      <c r="U107" s="265"/>
      <c r="V107" s="265"/>
      <c r="W107" s="265"/>
      <c r="X107" s="265"/>
      <c r="Y107" s="265"/>
      <c r="Z107" s="265"/>
    </row>
    <row r="108">
      <c r="A108" s="273"/>
      <c r="B108" s="274"/>
      <c r="C108" s="265"/>
      <c r="D108" s="265"/>
      <c r="E108" s="265"/>
      <c r="F108" s="265"/>
      <c r="G108" s="265"/>
      <c r="H108" s="265"/>
      <c r="I108" s="265"/>
      <c r="J108" s="265"/>
      <c r="K108" s="265"/>
      <c r="L108" s="265"/>
      <c r="M108" s="265"/>
      <c r="N108" s="265"/>
      <c r="O108" s="265"/>
      <c r="P108" s="265"/>
      <c r="Q108" s="265"/>
      <c r="R108" s="265"/>
      <c r="S108" s="265"/>
      <c r="T108" s="265"/>
      <c r="U108" s="265"/>
      <c r="V108" s="265"/>
      <c r="W108" s="265"/>
      <c r="X108" s="265"/>
      <c r="Y108" s="265"/>
      <c r="Z108" s="265"/>
    </row>
    <row r="109">
      <c r="A109" s="273"/>
      <c r="B109" s="274"/>
      <c r="C109" s="265"/>
      <c r="D109" s="265"/>
      <c r="E109" s="265"/>
      <c r="F109" s="265"/>
      <c r="G109" s="265"/>
      <c r="H109" s="265"/>
      <c r="I109" s="265"/>
      <c r="J109" s="265"/>
      <c r="K109" s="265"/>
      <c r="L109" s="265"/>
      <c r="M109" s="265"/>
      <c r="N109" s="265"/>
      <c r="O109" s="265"/>
      <c r="P109" s="265"/>
      <c r="Q109" s="265"/>
      <c r="R109" s="265"/>
      <c r="S109" s="265"/>
      <c r="T109" s="265"/>
      <c r="U109" s="265"/>
      <c r="V109" s="265"/>
      <c r="W109" s="265"/>
      <c r="X109" s="265"/>
      <c r="Y109" s="265"/>
      <c r="Z109" s="265"/>
    </row>
    <row r="110">
      <c r="A110" s="273"/>
      <c r="B110" s="274"/>
      <c r="C110" s="265"/>
      <c r="D110" s="265"/>
      <c r="E110" s="265"/>
      <c r="F110" s="265"/>
      <c r="G110" s="265"/>
      <c r="H110" s="265"/>
      <c r="I110" s="265"/>
      <c r="J110" s="265"/>
      <c r="K110" s="265"/>
      <c r="L110" s="265"/>
      <c r="M110" s="265"/>
      <c r="N110" s="265"/>
      <c r="O110" s="265"/>
      <c r="P110" s="265"/>
      <c r="Q110" s="265"/>
      <c r="R110" s="265"/>
      <c r="S110" s="265"/>
      <c r="T110" s="265"/>
      <c r="U110" s="265"/>
      <c r="V110" s="265"/>
      <c r="W110" s="265"/>
      <c r="X110" s="265"/>
      <c r="Y110" s="265"/>
      <c r="Z110" s="265"/>
    </row>
    <row r="111">
      <c r="A111" s="273"/>
      <c r="B111" s="274"/>
      <c r="C111" s="265"/>
      <c r="D111" s="265"/>
      <c r="E111" s="265"/>
      <c r="F111" s="265"/>
      <c r="G111" s="265"/>
      <c r="H111" s="265"/>
      <c r="I111" s="265"/>
      <c r="J111" s="265"/>
      <c r="K111" s="265"/>
      <c r="L111" s="265"/>
      <c r="M111" s="265"/>
      <c r="N111" s="265"/>
      <c r="O111" s="265"/>
      <c r="P111" s="265"/>
      <c r="Q111" s="265"/>
      <c r="R111" s="265"/>
      <c r="S111" s="265"/>
      <c r="T111" s="265"/>
      <c r="U111" s="265"/>
      <c r="V111" s="265"/>
      <c r="W111" s="265"/>
      <c r="X111" s="265"/>
      <c r="Y111" s="265"/>
      <c r="Z111" s="265"/>
    </row>
    <row r="112">
      <c r="A112" s="273"/>
      <c r="B112" s="274"/>
      <c r="C112" s="265"/>
      <c r="D112" s="265"/>
      <c r="E112" s="265"/>
      <c r="F112" s="265"/>
      <c r="G112" s="265"/>
      <c r="H112" s="265"/>
      <c r="I112" s="265"/>
      <c r="J112" s="265"/>
      <c r="K112" s="265"/>
      <c r="L112" s="265"/>
      <c r="M112" s="265"/>
      <c r="N112" s="265"/>
      <c r="O112" s="265"/>
      <c r="P112" s="265"/>
      <c r="Q112" s="265"/>
      <c r="R112" s="265"/>
      <c r="S112" s="265"/>
      <c r="T112" s="265"/>
      <c r="U112" s="265"/>
      <c r="V112" s="265"/>
      <c r="W112" s="265"/>
      <c r="X112" s="265"/>
      <c r="Y112" s="265"/>
      <c r="Z112" s="265"/>
    </row>
    <row r="113">
      <c r="A113" s="273"/>
      <c r="B113" s="274"/>
      <c r="C113" s="265"/>
      <c r="D113" s="265"/>
      <c r="E113" s="265"/>
      <c r="F113" s="265"/>
      <c r="G113" s="265"/>
      <c r="H113" s="265"/>
      <c r="I113" s="265"/>
      <c r="J113" s="265"/>
      <c r="K113" s="265"/>
      <c r="L113" s="265"/>
      <c r="M113" s="265"/>
      <c r="N113" s="265"/>
      <c r="O113" s="265"/>
      <c r="P113" s="265"/>
      <c r="Q113" s="265"/>
      <c r="R113" s="265"/>
      <c r="S113" s="265"/>
      <c r="T113" s="265"/>
      <c r="U113" s="265"/>
      <c r="V113" s="265"/>
      <c r="W113" s="265"/>
      <c r="X113" s="265"/>
      <c r="Y113" s="265"/>
      <c r="Z113" s="265"/>
    </row>
    <row r="114">
      <c r="A114" s="273"/>
      <c r="B114" s="274"/>
      <c r="C114" s="265"/>
      <c r="D114" s="265"/>
      <c r="E114" s="265"/>
      <c r="F114" s="265"/>
      <c r="G114" s="265"/>
      <c r="H114" s="265"/>
      <c r="I114" s="265"/>
      <c r="J114" s="265"/>
      <c r="K114" s="265"/>
      <c r="L114" s="265"/>
      <c r="M114" s="265"/>
      <c r="N114" s="265"/>
      <c r="O114" s="265"/>
      <c r="P114" s="265"/>
      <c r="Q114" s="265"/>
      <c r="R114" s="265"/>
      <c r="S114" s="265"/>
      <c r="T114" s="265"/>
      <c r="U114" s="265"/>
      <c r="V114" s="265"/>
      <c r="W114" s="265"/>
      <c r="X114" s="265"/>
      <c r="Y114" s="265"/>
      <c r="Z114" s="265"/>
    </row>
    <row r="115">
      <c r="A115" s="273"/>
      <c r="B115" s="274"/>
      <c r="C115" s="265"/>
      <c r="D115" s="265"/>
      <c r="E115" s="265"/>
      <c r="F115" s="265"/>
      <c r="G115" s="265"/>
      <c r="H115" s="265"/>
      <c r="I115" s="265"/>
      <c r="J115" s="265"/>
      <c r="K115" s="265"/>
      <c r="L115" s="265"/>
      <c r="M115" s="265"/>
      <c r="N115" s="265"/>
      <c r="O115" s="265"/>
      <c r="P115" s="265"/>
      <c r="Q115" s="265"/>
      <c r="R115" s="265"/>
      <c r="S115" s="265"/>
      <c r="T115" s="265"/>
      <c r="U115" s="265"/>
      <c r="V115" s="265"/>
      <c r="W115" s="265"/>
      <c r="X115" s="265"/>
      <c r="Y115" s="265"/>
      <c r="Z115" s="265"/>
    </row>
    <row r="116">
      <c r="A116" s="273"/>
      <c r="B116" s="274"/>
      <c r="C116" s="265"/>
      <c r="D116" s="265"/>
      <c r="E116" s="265"/>
      <c r="F116" s="265"/>
      <c r="G116" s="265"/>
      <c r="H116" s="265"/>
      <c r="I116" s="265"/>
      <c r="J116" s="265"/>
      <c r="K116" s="265"/>
      <c r="L116" s="265"/>
      <c r="M116" s="265"/>
      <c r="N116" s="265"/>
      <c r="O116" s="265"/>
      <c r="P116" s="265"/>
      <c r="Q116" s="265"/>
      <c r="R116" s="265"/>
      <c r="S116" s="265"/>
      <c r="T116" s="265"/>
      <c r="U116" s="265"/>
      <c r="V116" s="265"/>
      <c r="W116" s="265"/>
      <c r="X116" s="265"/>
      <c r="Y116" s="265"/>
      <c r="Z116" s="265"/>
    </row>
    <row r="117">
      <c r="A117" s="273"/>
      <c r="B117" s="274"/>
      <c r="C117" s="265"/>
      <c r="D117" s="265"/>
      <c r="E117" s="265"/>
      <c r="F117" s="265"/>
      <c r="G117" s="265"/>
      <c r="H117" s="265"/>
      <c r="I117" s="265"/>
      <c r="J117" s="265"/>
      <c r="K117" s="265"/>
      <c r="L117" s="265"/>
      <c r="M117" s="265"/>
      <c r="N117" s="265"/>
      <c r="O117" s="265"/>
      <c r="P117" s="265"/>
      <c r="Q117" s="265"/>
      <c r="R117" s="265"/>
      <c r="S117" s="265"/>
      <c r="T117" s="265"/>
      <c r="U117" s="265"/>
      <c r="V117" s="265"/>
      <c r="W117" s="265"/>
      <c r="X117" s="265"/>
      <c r="Y117" s="265"/>
      <c r="Z117" s="265"/>
    </row>
    <row r="118">
      <c r="A118" s="273"/>
      <c r="B118" s="274"/>
      <c r="C118" s="265"/>
      <c r="D118" s="265"/>
      <c r="E118" s="265"/>
      <c r="F118" s="265"/>
      <c r="G118" s="265"/>
      <c r="H118" s="265"/>
      <c r="I118" s="265"/>
      <c r="J118" s="265"/>
      <c r="K118" s="265"/>
      <c r="L118" s="265"/>
      <c r="M118" s="265"/>
      <c r="N118" s="265"/>
      <c r="O118" s="265"/>
      <c r="P118" s="265"/>
      <c r="Q118" s="265"/>
      <c r="R118" s="265"/>
      <c r="S118" s="265"/>
      <c r="T118" s="265"/>
      <c r="U118" s="265"/>
      <c r="V118" s="265"/>
      <c r="W118" s="265"/>
      <c r="X118" s="265"/>
      <c r="Y118" s="265"/>
      <c r="Z118" s="265"/>
    </row>
    <row r="119">
      <c r="A119" s="273"/>
      <c r="B119" s="274"/>
      <c r="C119" s="265"/>
      <c r="D119" s="265"/>
      <c r="E119" s="265"/>
      <c r="F119" s="265"/>
      <c r="G119" s="265"/>
      <c r="H119" s="265"/>
      <c r="I119" s="265"/>
      <c r="J119" s="265"/>
      <c r="K119" s="265"/>
      <c r="L119" s="265"/>
      <c r="M119" s="265"/>
      <c r="N119" s="265"/>
      <c r="O119" s="265"/>
      <c r="P119" s="265"/>
      <c r="Q119" s="265"/>
      <c r="R119" s="265"/>
      <c r="S119" s="265"/>
      <c r="T119" s="265"/>
      <c r="U119" s="265"/>
      <c r="V119" s="265"/>
      <c r="W119" s="265"/>
      <c r="X119" s="265"/>
      <c r="Y119" s="265"/>
      <c r="Z119" s="265"/>
    </row>
    <row r="120">
      <c r="A120" s="273"/>
      <c r="B120" s="274"/>
      <c r="C120" s="265"/>
      <c r="D120" s="265"/>
      <c r="E120" s="265"/>
      <c r="F120" s="265"/>
      <c r="G120" s="265"/>
      <c r="H120" s="265"/>
      <c r="I120" s="265"/>
      <c r="J120" s="265"/>
      <c r="K120" s="265"/>
      <c r="L120" s="265"/>
      <c r="M120" s="265"/>
      <c r="N120" s="265"/>
      <c r="O120" s="265"/>
      <c r="P120" s="265"/>
      <c r="Q120" s="265"/>
      <c r="R120" s="265"/>
      <c r="S120" s="265"/>
      <c r="T120" s="265"/>
      <c r="U120" s="265"/>
      <c r="V120" s="265"/>
      <c r="W120" s="265"/>
      <c r="X120" s="265"/>
      <c r="Y120" s="265"/>
      <c r="Z120" s="265"/>
    </row>
    <row r="121">
      <c r="A121" s="273"/>
      <c r="B121" s="274"/>
      <c r="C121" s="265"/>
      <c r="D121" s="265"/>
      <c r="E121" s="265"/>
      <c r="F121" s="265"/>
      <c r="G121" s="265"/>
      <c r="H121" s="265"/>
      <c r="I121" s="265"/>
      <c r="J121" s="265"/>
      <c r="K121" s="265"/>
      <c r="L121" s="265"/>
      <c r="M121" s="265"/>
      <c r="N121" s="265"/>
      <c r="O121" s="265"/>
      <c r="P121" s="265"/>
      <c r="Q121" s="265"/>
      <c r="R121" s="265"/>
      <c r="S121" s="265"/>
      <c r="T121" s="265"/>
      <c r="U121" s="265"/>
      <c r="V121" s="265"/>
      <c r="W121" s="265"/>
      <c r="X121" s="265"/>
      <c r="Y121" s="265"/>
      <c r="Z121" s="265"/>
    </row>
    <row r="122">
      <c r="A122" s="273"/>
      <c r="B122" s="274"/>
      <c r="C122" s="265"/>
      <c r="D122" s="265"/>
      <c r="E122" s="265"/>
      <c r="F122" s="265"/>
      <c r="G122" s="265"/>
      <c r="H122" s="265"/>
      <c r="I122" s="265"/>
      <c r="J122" s="265"/>
      <c r="K122" s="265"/>
      <c r="L122" s="265"/>
      <c r="M122" s="265"/>
      <c r="N122" s="265"/>
      <c r="O122" s="265"/>
      <c r="P122" s="265"/>
      <c r="Q122" s="265"/>
      <c r="R122" s="265"/>
      <c r="S122" s="265"/>
      <c r="T122" s="265"/>
      <c r="U122" s="265"/>
      <c r="V122" s="265"/>
      <c r="W122" s="265"/>
      <c r="X122" s="265"/>
      <c r="Y122" s="265"/>
      <c r="Z122" s="265"/>
    </row>
    <row r="123">
      <c r="A123" s="273"/>
      <c r="B123" s="274"/>
      <c r="C123" s="265"/>
      <c r="D123" s="265"/>
      <c r="E123" s="265"/>
      <c r="F123" s="265"/>
      <c r="G123" s="265"/>
      <c r="H123" s="265"/>
      <c r="I123" s="265"/>
      <c r="J123" s="265"/>
      <c r="K123" s="265"/>
      <c r="L123" s="265"/>
      <c r="M123" s="265"/>
      <c r="N123" s="265"/>
      <c r="O123" s="265"/>
      <c r="P123" s="265"/>
      <c r="Q123" s="265"/>
      <c r="R123" s="265"/>
      <c r="S123" s="265"/>
      <c r="T123" s="265"/>
      <c r="U123" s="265"/>
      <c r="V123" s="265"/>
      <c r="W123" s="265"/>
      <c r="X123" s="265"/>
      <c r="Y123" s="265"/>
      <c r="Z123" s="265"/>
    </row>
    <row r="124">
      <c r="A124" s="273"/>
      <c r="B124" s="274"/>
      <c r="C124" s="265"/>
      <c r="D124" s="265"/>
      <c r="E124" s="265"/>
      <c r="F124" s="265"/>
      <c r="G124" s="265"/>
      <c r="H124" s="265"/>
      <c r="I124" s="265"/>
      <c r="J124" s="265"/>
      <c r="K124" s="265"/>
      <c r="L124" s="265"/>
      <c r="M124" s="265"/>
      <c r="N124" s="265"/>
      <c r="O124" s="265"/>
      <c r="P124" s="265"/>
      <c r="Q124" s="265"/>
      <c r="R124" s="265"/>
      <c r="S124" s="265"/>
      <c r="T124" s="265"/>
      <c r="U124" s="265"/>
      <c r="V124" s="265"/>
      <c r="W124" s="265"/>
      <c r="X124" s="265"/>
      <c r="Y124" s="265"/>
      <c r="Z124" s="265"/>
    </row>
    <row r="125">
      <c r="A125" s="273"/>
      <c r="B125" s="274"/>
      <c r="C125" s="265"/>
      <c r="D125" s="265"/>
      <c r="E125" s="265"/>
      <c r="F125" s="265"/>
      <c r="G125" s="265"/>
      <c r="H125" s="265"/>
      <c r="I125" s="265"/>
      <c r="J125" s="265"/>
      <c r="K125" s="265"/>
      <c r="L125" s="265"/>
      <c r="M125" s="265"/>
      <c r="N125" s="265"/>
      <c r="O125" s="265"/>
      <c r="P125" s="265"/>
      <c r="Q125" s="265"/>
      <c r="R125" s="265"/>
      <c r="S125" s="265"/>
      <c r="T125" s="265"/>
      <c r="U125" s="265"/>
      <c r="V125" s="265"/>
      <c r="W125" s="265"/>
      <c r="X125" s="265"/>
      <c r="Y125" s="265"/>
      <c r="Z125" s="265"/>
    </row>
    <row r="126">
      <c r="A126" s="273"/>
      <c r="B126" s="274"/>
      <c r="C126" s="265"/>
      <c r="D126" s="265"/>
      <c r="E126" s="265"/>
      <c r="F126" s="265"/>
      <c r="G126" s="265"/>
      <c r="H126" s="265"/>
      <c r="I126" s="265"/>
      <c r="J126" s="265"/>
      <c r="K126" s="265"/>
      <c r="L126" s="265"/>
      <c r="M126" s="265"/>
      <c r="N126" s="265"/>
      <c r="O126" s="265"/>
      <c r="P126" s="265"/>
      <c r="Q126" s="265"/>
      <c r="R126" s="265"/>
      <c r="S126" s="265"/>
      <c r="T126" s="265"/>
      <c r="U126" s="265"/>
      <c r="V126" s="265"/>
      <c r="W126" s="265"/>
      <c r="X126" s="265"/>
      <c r="Y126" s="265"/>
      <c r="Z126" s="265"/>
    </row>
    <row r="127">
      <c r="A127" s="273"/>
      <c r="B127" s="274"/>
      <c r="C127" s="265"/>
      <c r="D127" s="265"/>
      <c r="E127" s="265"/>
      <c r="F127" s="265"/>
      <c r="G127" s="265"/>
      <c r="H127" s="265"/>
      <c r="I127" s="265"/>
      <c r="J127" s="265"/>
      <c r="K127" s="265"/>
      <c r="L127" s="265"/>
      <c r="M127" s="265"/>
      <c r="N127" s="265"/>
      <c r="O127" s="265"/>
      <c r="P127" s="265"/>
      <c r="Q127" s="265"/>
      <c r="R127" s="265"/>
      <c r="S127" s="265"/>
      <c r="T127" s="265"/>
      <c r="U127" s="265"/>
      <c r="V127" s="265"/>
      <c r="W127" s="265"/>
      <c r="X127" s="265"/>
      <c r="Y127" s="265"/>
      <c r="Z127" s="265"/>
    </row>
    <row r="128">
      <c r="A128" s="273"/>
      <c r="B128" s="274"/>
      <c r="C128" s="265"/>
      <c r="D128" s="265"/>
      <c r="E128" s="265"/>
      <c r="F128" s="265"/>
      <c r="G128" s="265"/>
      <c r="H128" s="265"/>
      <c r="I128" s="265"/>
      <c r="J128" s="265"/>
      <c r="K128" s="265"/>
      <c r="L128" s="265"/>
      <c r="M128" s="265"/>
      <c r="N128" s="265"/>
      <c r="O128" s="265"/>
      <c r="P128" s="265"/>
      <c r="Q128" s="265"/>
      <c r="R128" s="265"/>
      <c r="S128" s="265"/>
      <c r="T128" s="265"/>
      <c r="U128" s="265"/>
      <c r="V128" s="265"/>
      <c r="W128" s="265"/>
      <c r="X128" s="265"/>
      <c r="Y128" s="265"/>
      <c r="Z128" s="265"/>
    </row>
    <row r="129">
      <c r="A129" s="273"/>
      <c r="B129" s="274"/>
      <c r="C129" s="265"/>
      <c r="D129" s="265"/>
      <c r="E129" s="265"/>
      <c r="F129" s="265"/>
      <c r="G129" s="265"/>
      <c r="H129" s="265"/>
      <c r="I129" s="265"/>
      <c r="J129" s="265"/>
      <c r="K129" s="265"/>
      <c r="L129" s="265"/>
      <c r="M129" s="265"/>
      <c r="N129" s="265"/>
      <c r="O129" s="265"/>
      <c r="P129" s="265"/>
      <c r="Q129" s="265"/>
      <c r="R129" s="265"/>
      <c r="S129" s="265"/>
      <c r="T129" s="265"/>
      <c r="U129" s="265"/>
      <c r="V129" s="265"/>
      <c r="W129" s="265"/>
      <c r="X129" s="265"/>
      <c r="Y129" s="265"/>
      <c r="Z129" s="265"/>
    </row>
    <row r="130">
      <c r="A130" s="273"/>
      <c r="B130" s="274"/>
      <c r="C130" s="265"/>
      <c r="D130" s="265"/>
      <c r="E130" s="265"/>
      <c r="F130" s="265"/>
      <c r="G130" s="265"/>
      <c r="H130" s="265"/>
      <c r="I130" s="265"/>
      <c r="J130" s="265"/>
      <c r="K130" s="265"/>
      <c r="L130" s="265"/>
      <c r="M130" s="265"/>
      <c r="N130" s="265"/>
      <c r="O130" s="265"/>
      <c r="P130" s="265"/>
      <c r="Q130" s="265"/>
      <c r="R130" s="265"/>
      <c r="S130" s="265"/>
      <c r="T130" s="265"/>
      <c r="U130" s="265"/>
      <c r="V130" s="265"/>
      <c r="W130" s="265"/>
      <c r="X130" s="265"/>
      <c r="Y130" s="265"/>
      <c r="Z130" s="265"/>
    </row>
    <row r="131">
      <c r="A131" s="273"/>
      <c r="B131" s="274"/>
      <c r="C131" s="265"/>
      <c r="D131" s="265"/>
      <c r="E131" s="265"/>
      <c r="F131" s="265"/>
      <c r="G131" s="265"/>
      <c r="H131" s="265"/>
      <c r="I131" s="265"/>
      <c r="J131" s="265"/>
      <c r="K131" s="265"/>
      <c r="L131" s="265"/>
      <c r="M131" s="265"/>
      <c r="N131" s="265"/>
      <c r="O131" s="265"/>
      <c r="P131" s="265"/>
      <c r="Q131" s="265"/>
      <c r="R131" s="265"/>
      <c r="S131" s="265"/>
      <c r="T131" s="265"/>
      <c r="U131" s="265"/>
      <c r="V131" s="265"/>
      <c r="W131" s="265"/>
      <c r="X131" s="265"/>
      <c r="Y131" s="265"/>
      <c r="Z131" s="265"/>
    </row>
    <row r="132">
      <c r="A132" s="273"/>
      <c r="B132" s="274"/>
      <c r="C132" s="265"/>
      <c r="D132" s="265"/>
      <c r="E132" s="265"/>
      <c r="F132" s="265"/>
      <c r="G132" s="265"/>
      <c r="H132" s="265"/>
      <c r="I132" s="265"/>
      <c r="J132" s="265"/>
      <c r="K132" s="265"/>
      <c r="L132" s="265"/>
      <c r="M132" s="265"/>
      <c r="N132" s="265"/>
      <c r="O132" s="265"/>
      <c r="P132" s="265"/>
      <c r="Q132" s="265"/>
      <c r="R132" s="265"/>
      <c r="S132" s="265"/>
      <c r="T132" s="265"/>
      <c r="U132" s="265"/>
      <c r="V132" s="265"/>
      <c r="W132" s="265"/>
      <c r="X132" s="265"/>
      <c r="Y132" s="265"/>
      <c r="Z132" s="265"/>
    </row>
    <row r="133">
      <c r="A133" s="273"/>
      <c r="B133" s="274"/>
      <c r="C133" s="265"/>
      <c r="D133" s="265"/>
      <c r="E133" s="265"/>
      <c r="F133" s="265"/>
      <c r="G133" s="265"/>
      <c r="H133" s="265"/>
      <c r="I133" s="265"/>
      <c r="J133" s="265"/>
      <c r="K133" s="265"/>
      <c r="L133" s="265"/>
      <c r="M133" s="265"/>
      <c r="N133" s="265"/>
      <c r="O133" s="265"/>
      <c r="P133" s="265"/>
      <c r="Q133" s="265"/>
      <c r="R133" s="265"/>
      <c r="S133" s="265"/>
      <c r="T133" s="265"/>
      <c r="U133" s="265"/>
      <c r="V133" s="265"/>
      <c r="W133" s="265"/>
      <c r="X133" s="265"/>
      <c r="Y133" s="265"/>
      <c r="Z133" s="265"/>
    </row>
    <row r="134">
      <c r="A134" s="273"/>
      <c r="B134" s="274"/>
      <c r="C134" s="265"/>
      <c r="D134" s="265"/>
      <c r="E134" s="265"/>
      <c r="F134" s="265"/>
      <c r="G134" s="265"/>
      <c r="H134" s="265"/>
      <c r="I134" s="265"/>
      <c r="J134" s="265"/>
      <c r="K134" s="265"/>
      <c r="L134" s="265"/>
      <c r="M134" s="265"/>
      <c r="N134" s="265"/>
      <c r="O134" s="265"/>
      <c r="P134" s="265"/>
      <c r="Q134" s="265"/>
      <c r="R134" s="265"/>
      <c r="S134" s="265"/>
      <c r="T134" s="265"/>
      <c r="U134" s="265"/>
      <c r="V134" s="265"/>
      <c r="W134" s="265"/>
      <c r="X134" s="265"/>
      <c r="Y134" s="265"/>
      <c r="Z134" s="265"/>
    </row>
    <row r="135">
      <c r="A135" s="273"/>
      <c r="B135" s="274"/>
      <c r="C135" s="265"/>
      <c r="D135" s="265"/>
      <c r="E135" s="265"/>
      <c r="F135" s="265"/>
      <c r="G135" s="265"/>
      <c r="H135" s="265"/>
      <c r="I135" s="265"/>
      <c r="J135" s="265"/>
      <c r="K135" s="265"/>
      <c r="L135" s="265"/>
      <c r="M135" s="265"/>
      <c r="N135" s="265"/>
      <c r="O135" s="265"/>
      <c r="P135" s="265"/>
      <c r="Q135" s="265"/>
      <c r="R135" s="265"/>
      <c r="S135" s="265"/>
      <c r="T135" s="265"/>
      <c r="U135" s="265"/>
      <c r="V135" s="265"/>
      <c r="W135" s="265"/>
      <c r="X135" s="265"/>
      <c r="Y135" s="265"/>
      <c r="Z135" s="265"/>
    </row>
    <row r="136">
      <c r="A136" s="273"/>
      <c r="B136" s="274"/>
      <c r="C136" s="265"/>
      <c r="D136" s="265"/>
      <c r="E136" s="265"/>
      <c r="F136" s="265"/>
      <c r="G136" s="265"/>
      <c r="H136" s="265"/>
      <c r="I136" s="265"/>
      <c r="J136" s="265"/>
      <c r="K136" s="265"/>
      <c r="L136" s="265"/>
      <c r="M136" s="265"/>
      <c r="N136" s="265"/>
      <c r="O136" s="265"/>
      <c r="P136" s="265"/>
      <c r="Q136" s="265"/>
      <c r="R136" s="265"/>
      <c r="S136" s="265"/>
      <c r="T136" s="265"/>
      <c r="U136" s="265"/>
      <c r="V136" s="265"/>
      <c r="W136" s="265"/>
      <c r="X136" s="265"/>
      <c r="Y136" s="265"/>
      <c r="Z136" s="265"/>
    </row>
    <row r="137">
      <c r="A137" s="273"/>
      <c r="B137" s="274"/>
      <c r="C137" s="265"/>
      <c r="D137" s="265"/>
      <c r="E137" s="265"/>
      <c r="F137" s="265"/>
      <c r="G137" s="265"/>
      <c r="H137" s="265"/>
      <c r="I137" s="265"/>
      <c r="J137" s="265"/>
      <c r="K137" s="265"/>
      <c r="L137" s="265"/>
      <c r="M137" s="265"/>
      <c r="N137" s="265"/>
      <c r="O137" s="265"/>
      <c r="P137" s="265"/>
      <c r="Q137" s="265"/>
      <c r="R137" s="265"/>
      <c r="S137" s="265"/>
      <c r="T137" s="265"/>
      <c r="U137" s="265"/>
      <c r="V137" s="265"/>
      <c r="W137" s="265"/>
      <c r="X137" s="265"/>
      <c r="Y137" s="265"/>
      <c r="Z137" s="265"/>
    </row>
    <row r="138">
      <c r="A138" s="273"/>
      <c r="B138" s="274"/>
      <c r="C138" s="265"/>
      <c r="D138" s="265"/>
      <c r="E138" s="265"/>
      <c r="F138" s="265"/>
      <c r="G138" s="265"/>
      <c r="H138" s="265"/>
      <c r="I138" s="265"/>
      <c r="J138" s="265"/>
      <c r="K138" s="265"/>
      <c r="L138" s="265"/>
      <c r="M138" s="265"/>
      <c r="N138" s="265"/>
      <c r="O138" s="265"/>
      <c r="P138" s="265"/>
      <c r="Q138" s="265"/>
      <c r="R138" s="265"/>
      <c r="S138" s="265"/>
      <c r="T138" s="265"/>
      <c r="U138" s="265"/>
      <c r="V138" s="265"/>
      <c r="W138" s="265"/>
      <c r="X138" s="265"/>
      <c r="Y138" s="265"/>
      <c r="Z138" s="265"/>
    </row>
    <row r="139">
      <c r="A139" s="273"/>
      <c r="B139" s="274"/>
      <c r="C139" s="265"/>
      <c r="D139" s="265"/>
      <c r="E139" s="265"/>
      <c r="F139" s="265"/>
      <c r="G139" s="265"/>
      <c r="H139" s="265"/>
      <c r="I139" s="265"/>
      <c r="J139" s="265"/>
      <c r="K139" s="265"/>
      <c r="L139" s="265"/>
      <c r="M139" s="265"/>
      <c r="N139" s="265"/>
      <c r="O139" s="265"/>
      <c r="P139" s="265"/>
      <c r="Q139" s="265"/>
      <c r="R139" s="265"/>
      <c r="S139" s="265"/>
      <c r="T139" s="265"/>
      <c r="U139" s="265"/>
      <c r="V139" s="265"/>
      <c r="W139" s="265"/>
      <c r="X139" s="265"/>
      <c r="Y139" s="265"/>
      <c r="Z139" s="265"/>
    </row>
    <row r="140">
      <c r="A140" s="273"/>
      <c r="B140" s="274"/>
      <c r="C140" s="265"/>
      <c r="D140" s="265"/>
      <c r="E140" s="265"/>
      <c r="F140" s="265"/>
      <c r="G140" s="265"/>
      <c r="H140" s="265"/>
      <c r="I140" s="265"/>
      <c r="J140" s="265"/>
      <c r="K140" s="265"/>
      <c r="L140" s="265"/>
      <c r="M140" s="265"/>
      <c r="N140" s="265"/>
      <c r="O140" s="265"/>
      <c r="P140" s="265"/>
      <c r="Q140" s="265"/>
      <c r="R140" s="265"/>
      <c r="S140" s="265"/>
      <c r="T140" s="265"/>
      <c r="U140" s="265"/>
      <c r="V140" s="265"/>
      <c r="W140" s="265"/>
      <c r="X140" s="265"/>
      <c r="Y140" s="265"/>
      <c r="Z140" s="265"/>
    </row>
    <row r="141">
      <c r="A141" s="273"/>
      <c r="B141" s="274"/>
      <c r="C141" s="265"/>
      <c r="D141" s="265"/>
      <c r="E141" s="265"/>
      <c r="F141" s="265"/>
      <c r="G141" s="265"/>
      <c r="H141" s="265"/>
      <c r="I141" s="265"/>
      <c r="J141" s="265"/>
      <c r="K141" s="265"/>
      <c r="L141" s="265"/>
      <c r="M141" s="265"/>
      <c r="N141" s="265"/>
      <c r="O141" s="265"/>
      <c r="P141" s="265"/>
      <c r="Q141" s="265"/>
      <c r="R141" s="265"/>
      <c r="S141" s="265"/>
      <c r="T141" s="265"/>
      <c r="U141" s="265"/>
      <c r="V141" s="265"/>
      <c r="W141" s="265"/>
      <c r="X141" s="265"/>
      <c r="Y141" s="265"/>
      <c r="Z141" s="265"/>
    </row>
    <row r="142">
      <c r="A142" s="273"/>
      <c r="B142" s="274"/>
      <c r="C142" s="265"/>
      <c r="D142" s="265"/>
      <c r="E142" s="265"/>
      <c r="F142" s="265"/>
      <c r="G142" s="265"/>
      <c r="H142" s="265"/>
      <c r="I142" s="265"/>
      <c r="J142" s="265"/>
      <c r="K142" s="265"/>
      <c r="L142" s="265"/>
      <c r="M142" s="265"/>
      <c r="N142" s="265"/>
      <c r="O142" s="265"/>
      <c r="P142" s="265"/>
      <c r="Q142" s="265"/>
      <c r="R142" s="265"/>
      <c r="S142" s="265"/>
      <c r="T142" s="265"/>
      <c r="U142" s="265"/>
      <c r="V142" s="265"/>
      <c r="W142" s="265"/>
      <c r="X142" s="265"/>
      <c r="Y142" s="265"/>
      <c r="Z142" s="265"/>
    </row>
    <row r="143">
      <c r="A143" s="273"/>
      <c r="B143" s="274"/>
      <c r="C143" s="265"/>
      <c r="D143" s="265"/>
      <c r="E143" s="265"/>
      <c r="F143" s="265"/>
      <c r="G143" s="265"/>
      <c r="H143" s="265"/>
      <c r="I143" s="265"/>
      <c r="J143" s="265"/>
      <c r="K143" s="265"/>
      <c r="L143" s="265"/>
      <c r="M143" s="265"/>
      <c r="N143" s="265"/>
      <c r="O143" s="265"/>
      <c r="P143" s="265"/>
      <c r="Q143" s="265"/>
      <c r="R143" s="265"/>
      <c r="S143" s="265"/>
      <c r="T143" s="265"/>
      <c r="U143" s="265"/>
      <c r="V143" s="265"/>
      <c r="W143" s="265"/>
      <c r="X143" s="265"/>
      <c r="Y143" s="265"/>
      <c r="Z143" s="265"/>
    </row>
    <row r="144">
      <c r="A144" s="273"/>
      <c r="B144" s="274"/>
      <c r="C144" s="265"/>
      <c r="D144" s="265"/>
      <c r="E144" s="265"/>
      <c r="F144" s="265"/>
      <c r="G144" s="265"/>
      <c r="H144" s="265"/>
      <c r="I144" s="265"/>
      <c r="J144" s="265"/>
      <c r="K144" s="265"/>
      <c r="L144" s="265"/>
      <c r="M144" s="265"/>
      <c r="N144" s="265"/>
      <c r="O144" s="265"/>
      <c r="P144" s="265"/>
      <c r="Q144" s="265"/>
      <c r="R144" s="265"/>
      <c r="S144" s="265"/>
      <c r="T144" s="265"/>
      <c r="U144" s="265"/>
      <c r="V144" s="265"/>
      <c r="W144" s="265"/>
      <c r="X144" s="265"/>
      <c r="Y144" s="265"/>
      <c r="Z144" s="265"/>
    </row>
    <row r="145">
      <c r="A145" s="273"/>
      <c r="B145" s="274"/>
      <c r="C145" s="265"/>
      <c r="D145" s="265"/>
      <c r="E145" s="265"/>
      <c r="F145" s="265"/>
      <c r="G145" s="265"/>
      <c r="H145" s="265"/>
      <c r="I145" s="265"/>
      <c r="J145" s="265"/>
      <c r="K145" s="265"/>
      <c r="L145" s="265"/>
      <c r="M145" s="265"/>
      <c r="N145" s="265"/>
      <c r="O145" s="265"/>
      <c r="P145" s="265"/>
      <c r="Q145" s="265"/>
      <c r="R145" s="265"/>
      <c r="S145" s="265"/>
      <c r="T145" s="265"/>
      <c r="U145" s="265"/>
      <c r="V145" s="265"/>
      <c r="W145" s="265"/>
      <c r="X145" s="265"/>
      <c r="Y145" s="265"/>
      <c r="Z145" s="265"/>
    </row>
    <row r="146">
      <c r="A146" s="273"/>
      <c r="B146" s="274"/>
      <c r="C146" s="265"/>
      <c r="D146" s="265"/>
      <c r="E146" s="265"/>
      <c r="F146" s="265"/>
      <c r="G146" s="265"/>
      <c r="H146" s="265"/>
      <c r="I146" s="265"/>
      <c r="J146" s="265"/>
      <c r="K146" s="265"/>
      <c r="L146" s="265"/>
      <c r="M146" s="265"/>
      <c r="N146" s="265"/>
      <c r="O146" s="265"/>
      <c r="P146" s="265"/>
      <c r="Q146" s="265"/>
      <c r="R146" s="265"/>
      <c r="S146" s="265"/>
      <c r="T146" s="265"/>
      <c r="U146" s="265"/>
      <c r="V146" s="265"/>
      <c r="W146" s="265"/>
      <c r="X146" s="265"/>
      <c r="Y146" s="265"/>
      <c r="Z146" s="265"/>
    </row>
    <row r="147">
      <c r="A147" s="273"/>
      <c r="B147" s="274"/>
      <c r="C147" s="265"/>
      <c r="D147" s="265"/>
      <c r="E147" s="265"/>
      <c r="F147" s="265"/>
      <c r="G147" s="265"/>
      <c r="H147" s="265"/>
      <c r="I147" s="265"/>
      <c r="J147" s="265"/>
      <c r="K147" s="265"/>
      <c r="L147" s="265"/>
      <c r="M147" s="265"/>
      <c r="N147" s="265"/>
      <c r="O147" s="265"/>
      <c r="P147" s="265"/>
      <c r="Q147" s="265"/>
      <c r="R147" s="265"/>
      <c r="S147" s="265"/>
      <c r="T147" s="265"/>
      <c r="U147" s="265"/>
      <c r="V147" s="265"/>
      <c r="W147" s="265"/>
      <c r="X147" s="265"/>
      <c r="Y147" s="265"/>
      <c r="Z147" s="265"/>
    </row>
    <row r="148">
      <c r="A148" s="273"/>
      <c r="B148" s="274"/>
      <c r="C148" s="265"/>
      <c r="D148" s="265"/>
      <c r="E148" s="265"/>
      <c r="F148" s="265"/>
      <c r="G148" s="265"/>
      <c r="H148" s="265"/>
      <c r="I148" s="265"/>
      <c r="J148" s="265"/>
      <c r="K148" s="265"/>
      <c r="L148" s="265"/>
      <c r="M148" s="265"/>
      <c r="N148" s="265"/>
      <c r="O148" s="265"/>
      <c r="P148" s="265"/>
      <c r="Q148" s="265"/>
      <c r="R148" s="265"/>
      <c r="S148" s="265"/>
      <c r="T148" s="265"/>
      <c r="U148" s="265"/>
      <c r="V148" s="265"/>
      <c r="W148" s="265"/>
      <c r="X148" s="265"/>
      <c r="Y148" s="265"/>
      <c r="Z148" s="265"/>
    </row>
    <row r="149">
      <c r="A149" s="273"/>
      <c r="B149" s="274"/>
      <c r="C149" s="265"/>
      <c r="D149" s="265"/>
      <c r="E149" s="265"/>
      <c r="F149" s="265"/>
      <c r="G149" s="265"/>
      <c r="H149" s="265"/>
      <c r="I149" s="265"/>
      <c r="J149" s="265"/>
      <c r="K149" s="265"/>
      <c r="L149" s="265"/>
      <c r="M149" s="265"/>
      <c r="N149" s="265"/>
      <c r="O149" s="265"/>
      <c r="P149" s="265"/>
      <c r="Q149" s="265"/>
      <c r="R149" s="265"/>
      <c r="S149" s="265"/>
      <c r="T149" s="265"/>
      <c r="U149" s="265"/>
      <c r="V149" s="265"/>
      <c r="W149" s="265"/>
      <c r="X149" s="265"/>
      <c r="Y149" s="265"/>
      <c r="Z149" s="265"/>
    </row>
    <row r="150">
      <c r="A150" s="273"/>
      <c r="B150" s="274"/>
      <c r="C150" s="265"/>
      <c r="D150" s="265"/>
      <c r="E150" s="265"/>
      <c r="F150" s="265"/>
      <c r="G150" s="265"/>
      <c r="H150" s="265"/>
      <c r="I150" s="265"/>
      <c r="J150" s="265"/>
      <c r="K150" s="265"/>
      <c r="L150" s="265"/>
      <c r="M150" s="265"/>
      <c r="N150" s="265"/>
      <c r="O150" s="265"/>
      <c r="P150" s="265"/>
      <c r="Q150" s="265"/>
      <c r="R150" s="265"/>
      <c r="S150" s="265"/>
      <c r="T150" s="265"/>
      <c r="U150" s="265"/>
      <c r="V150" s="265"/>
      <c r="W150" s="265"/>
      <c r="X150" s="265"/>
      <c r="Y150" s="265"/>
      <c r="Z150" s="265"/>
    </row>
    <row r="151">
      <c r="A151" s="273"/>
      <c r="B151" s="274"/>
      <c r="C151" s="265"/>
      <c r="D151" s="265"/>
      <c r="E151" s="265"/>
      <c r="F151" s="265"/>
      <c r="G151" s="265"/>
      <c r="H151" s="265"/>
      <c r="I151" s="265"/>
      <c r="J151" s="265"/>
      <c r="K151" s="265"/>
      <c r="L151" s="265"/>
      <c r="M151" s="265"/>
      <c r="N151" s="265"/>
      <c r="O151" s="265"/>
      <c r="P151" s="265"/>
      <c r="Q151" s="265"/>
      <c r="R151" s="265"/>
      <c r="S151" s="265"/>
      <c r="T151" s="265"/>
      <c r="U151" s="265"/>
      <c r="V151" s="265"/>
      <c r="W151" s="265"/>
      <c r="X151" s="265"/>
      <c r="Y151" s="265"/>
      <c r="Z151" s="265"/>
    </row>
    <row r="152">
      <c r="A152" s="273"/>
      <c r="B152" s="274"/>
      <c r="C152" s="265"/>
      <c r="D152" s="265"/>
      <c r="E152" s="265"/>
      <c r="F152" s="265"/>
      <c r="G152" s="265"/>
      <c r="H152" s="265"/>
      <c r="I152" s="265"/>
      <c r="J152" s="265"/>
      <c r="K152" s="265"/>
      <c r="L152" s="265"/>
      <c r="M152" s="265"/>
      <c r="N152" s="265"/>
      <c r="O152" s="265"/>
      <c r="P152" s="265"/>
      <c r="Q152" s="265"/>
      <c r="R152" s="265"/>
      <c r="S152" s="265"/>
      <c r="T152" s="265"/>
      <c r="U152" s="265"/>
      <c r="V152" s="265"/>
      <c r="W152" s="265"/>
      <c r="X152" s="265"/>
      <c r="Y152" s="265"/>
      <c r="Z152" s="265"/>
    </row>
    <row r="153">
      <c r="A153" s="273"/>
      <c r="B153" s="274"/>
      <c r="C153" s="265"/>
      <c r="D153" s="265"/>
      <c r="E153" s="265"/>
      <c r="F153" s="265"/>
      <c r="G153" s="265"/>
      <c r="H153" s="265"/>
      <c r="I153" s="265"/>
      <c r="J153" s="265"/>
      <c r="K153" s="265"/>
      <c r="L153" s="265"/>
      <c r="M153" s="265"/>
      <c r="N153" s="265"/>
      <c r="O153" s="265"/>
      <c r="P153" s="265"/>
      <c r="Q153" s="265"/>
      <c r="R153" s="265"/>
      <c r="S153" s="265"/>
      <c r="T153" s="265"/>
      <c r="U153" s="265"/>
      <c r="V153" s="265"/>
      <c r="W153" s="265"/>
      <c r="X153" s="265"/>
      <c r="Y153" s="265"/>
      <c r="Z153" s="265"/>
    </row>
    <row r="154">
      <c r="A154" s="273"/>
      <c r="B154" s="274"/>
      <c r="C154" s="265"/>
      <c r="D154" s="265"/>
      <c r="E154" s="265"/>
      <c r="F154" s="265"/>
      <c r="G154" s="265"/>
      <c r="H154" s="265"/>
      <c r="I154" s="265"/>
      <c r="J154" s="265"/>
      <c r="K154" s="265"/>
      <c r="L154" s="265"/>
      <c r="M154" s="265"/>
      <c r="N154" s="265"/>
      <c r="O154" s="265"/>
      <c r="P154" s="265"/>
      <c r="Q154" s="265"/>
      <c r="R154" s="265"/>
      <c r="S154" s="265"/>
      <c r="T154" s="265"/>
      <c r="U154" s="265"/>
      <c r="V154" s="265"/>
      <c r="W154" s="265"/>
      <c r="X154" s="265"/>
      <c r="Y154" s="265"/>
      <c r="Z154" s="265"/>
    </row>
    <row r="155">
      <c r="A155" s="273"/>
      <c r="B155" s="274"/>
      <c r="C155" s="265"/>
      <c r="D155" s="265"/>
      <c r="E155" s="265"/>
      <c r="F155" s="265"/>
      <c r="G155" s="265"/>
      <c r="H155" s="265"/>
      <c r="I155" s="265"/>
      <c r="J155" s="265"/>
      <c r="K155" s="265"/>
      <c r="L155" s="265"/>
      <c r="M155" s="265"/>
      <c r="N155" s="265"/>
      <c r="O155" s="265"/>
      <c r="P155" s="265"/>
      <c r="Q155" s="265"/>
      <c r="R155" s="265"/>
      <c r="S155" s="265"/>
      <c r="T155" s="265"/>
      <c r="U155" s="265"/>
      <c r="V155" s="265"/>
      <c r="W155" s="265"/>
      <c r="X155" s="265"/>
      <c r="Y155" s="265"/>
      <c r="Z155" s="265"/>
    </row>
    <row r="156">
      <c r="A156" s="273"/>
      <c r="B156" s="274"/>
      <c r="C156" s="265"/>
      <c r="D156" s="265"/>
      <c r="E156" s="265"/>
      <c r="F156" s="265"/>
      <c r="G156" s="265"/>
      <c r="H156" s="265"/>
      <c r="I156" s="265"/>
      <c r="J156" s="265"/>
      <c r="K156" s="265"/>
      <c r="L156" s="265"/>
      <c r="M156" s="265"/>
      <c r="N156" s="265"/>
      <c r="O156" s="265"/>
      <c r="P156" s="265"/>
      <c r="Q156" s="265"/>
      <c r="R156" s="265"/>
      <c r="S156" s="265"/>
      <c r="T156" s="265"/>
      <c r="U156" s="265"/>
      <c r="V156" s="265"/>
      <c r="W156" s="265"/>
      <c r="X156" s="265"/>
      <c r="Y156" s="265"/>
      <c r="Z156" s="265"/>
    </row>
    <row r="157">
      <c r="A157" s="273"/>
      <c r="B157" s="274"/>
      <c r="C157" s="265"/>
      <c r="D157" s="265"/>
      <c r="E157" s="265"/>
      <c r="F157" s="265"/>
      <c r="G157" s="265"/>
      <c r="H157" s="265"/>
      <c r="I157" s="265"/>
      <c r="J157" s="265"/>
      <c r="K157" s="265"/>
      <c r="L157" s="265"/>
      <c r="M157" s="265"/>
      <c r="N157" s="265"/>
      <c r="O157" s="265"/>
      <c r="P157" s="265"/>
      <c r="Q157" s="265"/>
      <c r="R157" s="265"/>
      <c r="S157" s="265"/>
      <c r="T157" s="265"/>
      <c r="U157" s="265"/>
      <c r="V157" s="265"/>
      <c r="W157" s="265"/>
      <c r="X157" s="265"/>
      <c r="Y157" s="265"/>
      <c r="Z157" s="265"/>
    </row>
    <row r="158">
      <c r="A158" s="273"/>
      <c r="B158" s="274"/>
      <c r="C158" s="265"/>
      <c r="D158" s="265"/>
      <c r="E158" s="265"/>
      <c r="F158" s="265"/>
      <c r="G158" s="265"/>
      <c r="H158" s="265"/>
      <c r="I158" s="265"/>
      <c r="J158" s="265"/>
      <c r="K158" s="265"/>
      <c r="L158" s="265"/>
      <c r="M158" s="265"/>
      <c r="N158" s="265"/>
      <c r="O158" s="265"/>
      <c r="P158" s="265"/>
      <c r="Q158" s="265"/>
      <c r="R158" s="265"/>
      <c r="S158" s="265"/>
      <c r="T158" s="265"/>
      <c r="U158" s="265"/>
      <c r="V158" s="265"/>
      <c r="W158" s="265"/>
      <c r="X158" s="265"/>
      <c r="Y158" s="265"/>
      <c r="Z158" s="265"/>
    </row>
    <row r="159">
      <c r="A159" s="273"/>
      <c r="B159" s="274"/>
      <c r="C159" s="265"/>
      <c r="D159" s="265"/>
      <c r="E159" s="265"/>
      <c r="F159" s="265"/>
      <c r="G159" s="265"/>
      <c r="H159" s="265"/>
      <c r="I159" s="265"/>
      <c r="J159" s="265"/>
      <c r="K159" s="265"/>
      <c r="L159" s="265"/>
      <c r="M159" s="265"/>
      <c r="N159" s="265"/>
      <c r="O159" s="265"/>
      <c r="P159" s="265"/>
      <c r="Q159" s="265"/>
      <c r="R159" s="265"/>
      <c r="S159" s="265"/>
      <c r="T159" s="265"/>
      <c r="U159" s="265"/>
      <c r="V159" s="265"/>
      <c r="W159" s="265"/>
      <c r="X159" s="265"/>
      <c r="Y159" s="265"/>
      <c r="Z159" s="265"/>
    </row>
    <row r="160">
      <c r="A160" s="273"/>
      <c r="B160" s="274"/>
      <c r="C160" s="265"/>
      <c r="D160" s="265"/>
      <c r="E160" s="265"/>
      <c r="F160" s="265"/>
      <c r="G160" s="265"/>
      <c r="H160" s="265"/>
      <c r="I160" s="265"/>
      <c r="J160" s="265"/>
      <c r="K160" s="265"/>
      <c r="L160" s="265"/>
      <c r="M160" s="265"/>
      <c r="N160" s="265"/>
      <c r="O160" s="265"/>
      <c r="P160" s="265"/>
      <c r="Q160" s="265"/>
      <c r="R160" s="265"/>
      <c r="S160" s="265"/>
      <c r="T160" s="265"/>
      <c r="U160" s="265"/>
      <c r="V160" s="265"/>
      <c r="W160" s="265"/>
      <c r="X160" s="265"/>
      <c r="Y160" s="265"/>
      <c r="Z160" s="265"/>
    </row>
    <row r="161">
      <c r="A161" s="273"/>
      <c r="B161" s="274"/>
      <c r="C161" s="265"/>
      <c r="D161" s="265"/>
      <c r="E161" s="265"/>
      <c r="F161" s="265"/>
      <c r="G161" s="265"/>
      <c r="H161" s="265"/>
      <c r="I161" s="265"/>
      <c r="J161" s="265"/>
      <c r="K161" s="265"/>
      <c r="L161" s="265"/>
      <c r="M161" s="265"/>
      <c r="N161" s="265"/>
      <c r="O161" s="265"/>
      <c r="P161" s="265"/>
      <c r="Q161" s="265"/>
      <c r="R161" s="265"/>
      <c r="S161" s="265"/>
      <c r="T161" s="265"/>
      <c r="U161" s="265"/>
      <c r="V161" s="265"/>
      <c r="W161" s="265"/>
      <c r="X161" s="265"/>
      <c r="Y161" s="265"/>
      <c r="Z161" s="265"/>
    </row>
    <row r="162">
      <c r="A162" s="273"/>
      <c r="B162" s="274"/>
      <c r="C162" s="265"/>
      <c r="D162" s="265"/>
      <c r="E162" s="265"/>
      <c r="F162" s="265"/>
      <c r="G162" s="265"/>
      <c r="H162" s="265"/>
      <c r="I162" s="265"/>
      <c r="J162" s="265"/>
      <c r="K162" s="265"/>
      <c r="L162" s="265"/>
      <c r="M162" s="265"/>
      <c r="N162" s="265"/>
      <c r="O162" s="265"/>
      <c r="P162" s="265"/>
      <c r="Q162" s="265"/>
      <c r="R162" s="265"/>
      <c r="S162" s="265"/>
      <c r="T162" s="265"/>
      <c r="U162" s="265"/>
      <c r="V162" s="265"/>
      <c r="W162" s="265"/>
      <c r="X162" s="265"/>
      <c r="Y162" s="265"/>
      <c r="Z162" s="265"/>
    </row>
    <row r="163">
      <c r="A163" s="273"/>
      <c r="B163" s="274"/>
      <c r="C163" s="265"/>
      <c r="D163" s="265"/>
      <c r="E163" s="265"/>
      <c r="F163" s="265"/>
      <c r="G163" s="265"/>
      <c r="H163" s="265"/>
      <c r="I163" s="265"/>
      <c r="J163" s="265"/>
      <c r="K163" s="265"/>
      <c r="L163" s="265"/>
      <c r="M163" s="265"/>
      <c r="N163" s="265"/>
      <c r="O163" s="265"/>
      <c r="P163" s="265"/>
      <c r="Q163" s="265"/>
      <c r="R163" s="265"/>
      <c r="S163" s="265"/>
      <c r="T163" s="265"/>
      <c r="U163" s="265"/>
      <c r="V163" s="265"/>
      <c r="W163" s="265"/>
      <c r="X163" s="265"/>
      <c r="Y163" s="265"/>
      <c r="Z163" s="265"/>
    </row>
    <row r="164">
      <c r="A164" s="273"/>
      <c r="B164" s="274"/>
      <c r="C164" s="265"/>
      <c r="D164" s="265"/>
      <c r="E164" s="265"/>
      <c r="F164" s="265"/>
      <c r="G164" s="265"/>
      <c r="H164" s="265"/>
      <c r="I164" s="265"/>
      <c r="J164" s="265"/>
      <c r="K164" s="265"/>
      <c r="L164" s="265"/>
      <c r="M164" s="265"/>
      <c r="N164" s="265"/>
      <c r="O164" s="265"/>
      <c r="P164" s="265"/>
      <c r="Q164" s="265"/>
      <c r="R164" s="265"/>
      <c r="S164" s="265"/>
      <c r="T164" s="265"/>
      <c r="U164" s="265"/>
      <c r="V164" s="265"/>
      <c r="W164" s="265"/>
      <c r="X164" s="265"/>
      <c r="Y164" s="265"/>
      <c r="Z164" s="265"/>
    </row>
    <row r="165">
      <c r="A165" s="273"/>
      <c r="B165" s="274"/>
      <c r="C165" s="265"/>
      <c r="D165" s="265"/>
      <c r="E165" s="265"/>
      <c r="F165" s="265"/>
      <c r="G165" s="265"/>
      <c r="H165" s="265"/>
      <c r="I165" s="265"/>
      <c r="J165" s="265"/>
      <c r="K165" s="265"/>
      <c r="L165" s="265"/>
      <c r="M165" s="265"/>
      <c r="N165" s="265"/>
      <c r="O165" s="265"/>
      <c r="P165" s="265"/>
      <c r="Q165" s="265"/>
      <c r="R165" s="265"/>
      <c r="S165" s="265"/>
      <c r="T165" s="265"/>
      <c r="U165" s="265"/>
      <c r="V165" s="265"/>
      <c r="W165" s="265"/>
      <c r="X165" s="265"/>
      <c r="Y165" s="265"/>
      <c r="Z165" s="265"/>
    </row>
    <row r="166">
      <c r="A166" s="273"/>
      <c r="B166" s="274"/>
      <c r="C166" s="265"/>
      <c r="D166" s="265"/>
      <c r="E166" s="265"/>
      <c r="F166" s="265"/>
      <c r="G166" s="265"/>
      <c r="H166" s="265"/>
      <c r="I166" s="265"/>
      <c r="J166" s="265"/>
      <c r="K166" s="265"/>
      <c r="L166" s="265"/>
      <c r="M166" s="265"/>
      <c r="N166" s="265"/>
      <c r="O166" s="265"/>
      <c r="P166" s="265"/>
      <c r="Q166" s="265"/>
      <c r="R166" s="265"/>
      <c r="S166" s="265"/>
      <c r="T166" s="265"/>
      <c r="U166" s="265"/>
      <c r="V166" s="265"/>
      <c r="W166" s="265"/>
      <c r="X166" s="265"/>
      <c r="Y166" s="265"/>
      <c r="Z166" s="265"/>
    </row>
    <row r="167">
      <c r="A167" s="273"/>
      <c r="B167" s="274"/>
      <c r="C167" s="265"/>
      <c r="D167" s="265"/>
      <c r="E167" s="265"/>
      <c r="F167" s="265"/>
      <c r="G167" s="265"/>
      <c r="H167" s="265"/>
      <c r="I167" s="265"/>
      <c r="J167" s="265"/>
      <c r="K167" s="265"/>
      <c r="L167" s="265"/>
      <c r="M167" s="265"/>
      <c r="N167" s="265"/>
      <c r="O167" s="265"/>
      <c r="P167" s="265"/>
      <c r="Q167" s="265"/>
      <c r="R167" s="265"/>
      <c r="S167" s="265"/>
      <c r="T167" s="265"/>
      <c r="U167" s="265"/>
      <c r="V167" s="265"/>
      <c r="W167" s="265"/>
      <c r="X167" s="265"/>
      <c r="Y167" s="265"/>
      <c r="Z167" s="265"/>
    </row>
    <row r="168">
      <c r="A168" s="273"/>
      <c r="B168" s="274"/>
      <c r="C168" s="265"/>
      <c r="D168" s="265"/>
      <c r="E168" s="265"/>
      <c r="F168" s="265"/>
      <c r="G168" s="265"/>
      <c r="H168" s="265"/>
      <c r="I168" s="265"/>
      <c r="J168" s="265"/>
      <c r="K168" s="265"/>
      <c r="L168" s="265"/>
      <c r="M168" s="265"/>
      <c r="N168" s="265"/>
      <c r="O168" s="265"/>
      <c r="P168" s="265"/>
      <c r="Q168" s="265"/>
      <c r="R168" s="265"/>
      <c r="S168" s="265"/>
      <c r="T168" s="265"/>
      <c r="U168" s="265"/>
      <c r="V168" s="265"/>
      <c r="W168" s="265"/>
      <c r="X168" s="265"/>
      <c r="Y168" s="265"/>
      <c r="Z168" s="265"/>
    </row>
    <row r="169">
      <c r="A169" s="273"/>
      <c r="B169" s="274"/>
      <c r="C169" s="265"/>
      <c r="D169" s="265"/>
      <c r="E169" s="265"/>
      <c r="F169" s="265"/>
      <c r="G169" s="265"/>
      <c r="H169" s="265"/>
      <c r="I169" s="265"/>
      <c r="J169" s="265"/>
      <c r="K169" s="265"/>
      <c r="L169" s="265"/>
      <c r="M169" s="265"/>
      <c r="N169" s="265"/>
      <c r="O169" s="265"/>
      <c r="P169" s="265"/>
      <c r="Q169" s="265"/>
      <c r="R169" s="265"/>
      <c r="S169" s="265"/>
      <c r="T169" s="265"/>
      <c r="U169" s="265"/>
      <c r="V169" s="265"/>
      <c r="W169" s="265"/>
      <c r="X169" s="265"/>
      <c r="Y169" s="265"/>
      <c r="Z169" s="265"/>
    </row>
    <row r="170">
      <c r="A170" s="273"/>
      <c r="B170" s="274"/>
      <c r="C170" s="265"/>
      <c r="D170" s="265"/>
      <c r="E170" s="265"/>
      <c r="F170" s="265"/>
      <c r="G170" s="265"/>
      <c r="H170" s="265"/>
      <c r="I170" s="265"/>
      <c r="J170" s="265"/>
      <c r="K170" s="265"/>
      <c r="L170" s="265"/>
      <c r="M170" s="265"/>
      <c r="N170" s="265"/>
      <c r="O170" s="265"/>
      <c r="P170" s="265"/>
      <c r="Q170" s="265"/>
      <c r="R170" s="265"/>
      <c r="S170" s="265"/>
      <c r="T170" s="265"/>
      <c r="U170" s="265"/>
      <c r="V170" s="265"/>
      <c r="W170" s="265"/>
      <c r="X170" s="265"/>
      <c r="Y170" s="265"/>
      <c r="Z170" s="265"/>
    </row>
    <row r="171">
      <c r="A171" s="273"/>
      <c r="B171" s="274"/>
      <c r="C171" s="265"/>
      <c r="D171" s="265"/>
      <c r="E171" s="265"/>
      <c r="F171" s="265"/>
      <c r="G171" s="265"/>
      <c r="H171" s="265"/>
      <c r="I171" s="265"/>
      <c r="J171" s="265"/>
      <c r="K171" s="265"/>
      <c r="L171" s="265"/>
      <c r="M171" s="265"/>
      <c r="N171" s="265"/>
      <c r="O171" s="265"/>
      <c r="P171" s="265"/>
      <c r="Q171" s="265"/>
      <c r="R171" s="265"/>
      <c r="S171" s="265"/>
      <c r="T171" s="265"/>
      <c r="U171" s="265"/>
      <c r="V171" s="265"/>
      <c r="W171" s="265"/>
      <c r="X171" s="265"/>
      <c r="Y171" s="265"/>
      <c r="Z171" s="265"/>
    </row>
    <row r="172">
      <c r="A172" s="273"/>
      <c r="B172" s="274"/>
      <c r="C172" s="265"/>
      <c r="D172" s="265"/>
      <c r="E172" s="265"/>
      <c r="F172" s="265"/>
      <c r="G172" s="265"/>
      <c r="H172" s="265"/>
      <c r="I172" s="265"/>
      <c r="J172" s="265"/>
      <c r="K172" s="265"/>
      <c r="L172" s="265"/>
      <c r="M172" s="265"/>
      <c r="N172" s="265"/>
      <c r="O172" s="265"/>
      <c r="P172" s="265"/>
      <c r="Q172" s="265"/>
      <c r="R172" s="265"/>
      <c r="S172" s="265"/>
      <c r="T172" s="265"/>
      <c r="U172" s="265"/>
      <c r="V172" s="265"/>
      <c r="W172" s="265"/>
      <c r="X172" s="265"/>
      <c r="Y172" s="265"/>
      <c r="Z172" s="265"/>
    </row>
    <row r="173">
      <c r="A173" s="273"/>
      <c r="B173" s="274"/>
      <c r="C173" s="265"/>
      <c r="D173" s="265"/>
      <c r="E173" s="265"/>
      <c r="F173" s="265"/>
      <c r="G173" s="265"/>
      <c r="H173" s="265"/>
      <c r="I173" s="265"/>
      <c r="J173" s="265"/>
      <c r="K173" s="265"/>
      <c r="L173" s="265"/>
      <c r="M173" s="265"/>
      <c r="N173" s="265"/>
      <c r="O173" s="265"/>
      <c r="P173" s="265"/>
      <c r="Q173" s="265"/>
      <c r="R173" s="265"/>
      <c r="S173" s="265"/>
      <c r="T173" s="265"/>
      <c r="U173" s="265"/>
      <c r="V173" s="265"/>
      <c r="W173" s="265"/>
      <c r="X173" s="265"/>
      <c r="Y173" s="265"/>
      <c r="Z173" s="265"/>
    </row>
    <row r="174">
      <c r="A174" s="273"/>
      <c r="B174" s="274"/>
      <c r="C174" s="265"/>
      <c r="D174" s="265"/>
      <c r="E174" s="265"/>
      <c r="F174" s="265"/>
      <c r="G174" s="265"/>
      <c r="H174" s="265"/>
      <c r="I174" s="265"/>
      <c r="J174" s="265"/>
      <c r="K174" s="265"/>
      <c r="L174" s="265"/>
      <c r="M174" s="265"/>
      <c r="N174" s="265"/>
      <c r="O174" s="265"/>
      <c r="P174" s="265"/>
      <c r="Q174" s="265"/>
      <c r="R174" s="265"/>
      <c r="S174" s="265"/>
      <c r="T174" s="265"/>
      <c r="U174" s="265"/>
      <c r="V174" s="265"/>
      <c r="W174" s="265"/>
      <c r="X174" s="265"/>
      <c r="Y174" s="265"/>
      <c r="Z174" s="265"/>
    </row>
    <row r="175">
      <c r="A175" s="273"/>
      <c r="B175" s="274"/>
      <c r="C175" s="265"/>
      <c r="D175" s="265"/>
      <c r="E175" s="265"/>
      <c r="F175" s="265"/>
      <c r="G175" s="265"/>
      <c r="H175" s="265"/>
      <c r="I175" s="265"/>
      <c r="J175" s="265"/>
      <c r="K175" s="265"/>
      <c r="L175" s="265"/>
      <c r="M175" s="265"/>
      <c r="N175" s="265"/>
      <c r="O175" s="265"/>
      <c r="P175" s="265"/>
      <c r="Q175" s="265"/>
      <c r="R175" s="265"/>
      <c r="S175" s="265"/>
      <c r="T175" s="265"/>
      <c r="U175" s="265"/>
      <c r="V175" s="265"/>
      <c r="W175" s="265"/>
      <c r="X175" s="265"/>
      <c r="Y175" s="265"/>
      <c r="Z175" s="265"/>
    </row>
    <row r="176">
      <c r="A176" s="273"/>
      <c r="B176" s="274"/>
      <c r="C176" s="265"/>
      <c r="D176" s="265"/>
      <c r="E176" s="265"/>
      <c r="F176" s="265"/>
      <c r="G176" s="265"/>
      <c r="H176" s="265"/>
      <c r="I176" s="265"/>
      <c r="J176" s="265"/>
      <c r="K176" s="265"/>
      <c r="L176" s="265"/>
      <c r="M176" s="265"/>
      <c r="N176" s="265"/>
      <c r="O176" s="265"/>
      <c r="P176" s="265"/>
      <c r="Q176" s="265"/>
      <c r="R176" s="265"/>
      <c r="S176" s="265"/>
      <c r="T176" s="265"/>
      <c r="U176" s="265"/>
      <c r="V176" s="265"/>
      <c r="W176" s="265"/>
      <c r="X176" s="265"/>
      <c r="Y176" s="265"/>
      <c r="Z176" s="265"/>
    </row>
    <row r="177">
      <c r="A177" s="273"/>
      <c r="B177" s="274"/>
      <c r="C177" s="265"/>
      <c r="D177" s="265"/>
      <c r="E177" s="265"/>
      <c r="F177" s="265"/>
      <c r="G177" s="265"/>
      <c r="H177" s="265"/>
      <c r="I177" s="265"/>
      <c r="J177" s="265"/>
      <c r="K177" s="265"/>
      <c r="L177" s="265"/>
      <c r="M177" s="265"/>
      <c r="N177" s="265"/>
      <c r="O177" s="265"/>
      <c r="P177" s="265"/>
      <c r="Q177" s="265"/>
      <c r="R177" s="265"/>
      <c r="S177" s="265"/>
      <c r="T177" s="265"/>
      <c r="U177" s="265"/>
      <c r="V177" s="265"/>
      <c r="W177" s="265"/>
      <c r="X177" s="265"/>
      <c r="Y177" s="265"/>
      <c r="Z177" s="265"/>
    </row>
    <row r="178">
      <c r="A178" s="273"/>
      <c r="B178" s="274"/>
      <c r="C178" s="265"/>
      <c r="D178" s="265"/>
      <c r="E178" s="265"/>
      <c r="F178" s="265"/>
      <c r="G178" s="265"/>
      <c r="H178" s="265"/>
      <c r="I178" s="265"/>
      <c r="J178" s="265"/>
      <c r="K178" s="265"/>
      <c r="L178" s="265"/>
      <c r="M178" s="265"/>
      <c r="N178" s="265"/>
      <c r="O178" s="265"/>
      <c r="P178" s="265"/>
      <c r="Q178" s="265"/>
      <c r="R178" s="265"/>
      <c r="S178" s="265"/>
      <c r="T178" s="265"/>
      <c r="U178" s="265"/>
      <c r="V178" s="265"/>
      <c r="W178" s="265"/>
      <c r="X178" s="265"/>
      <c r="Y178" s="265"/>
      <c r="Z178" s="265"/>
    </row>
    <row r="179">
      <c r="A179" s="273"/>
      <c r="B179" s="274"/>
      <c r="C179" s="265"/>
      <c r="D179" s="265"/>
      <c r="E179" s="265"/>
      <c r="F179" s="265"/>
      <c r="G179" s="265"/>
      <c r="H179" s="265"/>
      <c r="I179" s="265"/>
      <c r="J179" s="265"/>
      <c r="K179" s="265"/>
      <c r="L179" s="265"/>
      <c r="M179" s="265"/>
      <c r="N179" s="265"/>
      <c r="O179" s="265"/>
      <c r="P179" s="265"/>
      <c r="Q179" s="265"/>
      <c r="R179" s="265"/>
      <c r="S179" s="265"/>
      <c r="T179" s="265"/>
      <c r="U179" s="265"/>
      <c r="V179" s="265"/>
      <c r="W179" s="265"/>
      <c r="X179" s="265"/>
      <c r="Y179" s="265"/>
      <c r="Z179" s="265"/>
    </row>
    <row r="180">
      <c r="A180" s="273"/>
      <c r="B180" s="274"/>
      <c r="C180" s="265"/>
      <c r="D180" s="265"/>
      <c r="E180" s="265"/>
      <c r="F180" s="265"/>
      <c r="G180" s="265"/>
      <c r="H180" s="265"/>
      <c r="I180" s="265"/>
      <c r="J180" s="265"/>
      <c r="K180" s="265"/>
      <c r="L180" s="265"/>
      <c r="M180" s="265"/>
      <c r="N180" s="265"/>
      <c r="O180" s="265"/>
      <c r="P180" s="265"/>
      <c r="Q180" s="265"/>
      <c r="R180" s="265"/>
      <c r="S180" s="265"/>
      <c r="T180" s="265"/>
      <c r="U180" s="265"/>
      <c r="V180" s="265"/>
      <c r="W180" s="265"/>
      <c r="X180" s="265"/>
      <c r="Y180" s="265"/>
      <c r="Z180" s="265"/>
    </row>
    <row r="181">
      <c r="A181" s="273"/>
      <c r="B181" s="274"/>
      <c r="C181" s="265"/>
      <c r="D181" s="265"/>
      <c r="E181" s="265"/>
      <c r="F181" s="265"/>
      <c r="G181" s="265"/>
      <c r="H181" s="265"/>
      <c r="I181" s="265"/>
      <c r="J181" s="265"/>
      <c r="K181" s="265"/>
      <c r="L181" s="265"/>
      <c r="M181" s="265"/>
      <c r="N181" s="265"/>
      <c r="O181" s="265"/>
      <c r="P181" s="265"/>
      <c r="Q181" s="265"/>
      <c r="R181" s="265"/>
      <c r="S181" s="265"/>
      <c r="T181" s="265"/>
      <c r="U181" s="265"/>
      <c r="V181" s="265"/>
      <c r="W181" s="265"/>
      <c r="X181" s="265"/>
      <c r="Y181" s="265"/>
      <c r="Z181" s="265"/>
    </row>
    <row r="182">
      <c r="A182" s="273"/>
      <c r="B182" s="274"/>
      <c r="C182" s="265"/>
      <c r="D182" s="265"/>
      <c r="E182" s="265"/>
      <c r="F182" s="265"/>
      <c r="G182" s="265"/>
      <c r="H182" s="265"/>
      <c r="I182" s="265"/>
      <c r="J182" s="265"/>
      <c r="K182" s="265"/>
      <c r="L182" s="265"/>
      <c r="M182" s="265"/>
      <c r="N182" s="265"/>
      <c r="O182" s="265"/>
      <c r="P182" s="265"/>
      <c r="Q182" s="265"/>
      <c r="R182" s="265"/>
      <c r="S182" s="265"/>
      <c r="T182" s="265"/>
      <c r="U182" s="265"/>
      <c r="V182" s="265"/>
      <c r="W182" s="265"/>
      <c r="X182" s="265"/>
      <c r="Y182" s="265"/>
      <c r="Z182" s="265"/>
    </row>
    <row r="183">
      <c r="A183" s="273"/>
      <c r="B183" s="274"/>
      <c r="C183" s="265"/>
      <c r="D183" s="265"/>
      <c r="E183" s="265"/>
      <c r="F183" s="265"/>
      <c r="G183" s="265"/>
      <c r="H183" s="265"/>
      <c r="I183" s="265"/>
      <c r="J183" s="265"/>
      <c r="K183" s="265"/>
      <c r="L183" s="265"/>
      <c r="M183" s="265"/>
      <c r="N183" s="265"/>
      <c r="O183" s="265"/>
      <c r="P183" s="265"/>
      <c r="Q183" s="265"/>
      <c r="R183" s="265"/>
      <c r="S183" s="265"/>
      <c r="T183" s="265"/>
      <c r="U183" s="265"/>
      <c r="V183" s="265"/>
      <c r="W183" s="265"/>
      <c r="X183" s="265"/>
      <c r="Y183" s="265"/>
      <c r="Z183" s="265"/>
    </row>
    <row r="184">
      <c r="A184" s="273"/>
      <c r="B184" s="274"/>
      <c r="C184" s="265"/>
      <c r="D184" s="265"/>
      <c r="E184" s="265"/>
      <c r="F184" s="265"/>
      <c r="G184" s="265"/>
      <c r="H184" s="265"/>
      <c r="I184" s="265"/>
      <c r="J184" s="265"/>
      <c r="K184" s="265"/>
      <c r="L184" s="265"/>
      <c r="M184" s="265"/>
      <c r="N184" s="265"/>
      <c r="O184" s="265"/>
      <c r="P184" s="265"/>
      <c r="Q184" s="265"/>
      <c r="R184" s="265"/>
      <c r="S184" s="265"/>
      <c r="T184" s="265"/>
      <c r="U184" s="265"/>
      <c r="V184" s="265"/>
      <c r="W184" s="265"/>
      <c r="X184" s="265"/>
      <c r="Y184" s="265"/>
      <c r="Z184" s="265"/>
    </row>
    <row r="185">
      <c r="A185" s="273"/>
      <c r="B185" s="274"/>
      <c r="C185" s="265"/>
      <c r="D185" s="265"/>
      <c r="E185" s="265"/>
      <c r="F185" s="265"/>
      <c r="G185" s="265"/>
      <c r="H185" s="265"/>
      <c r="I185" s="265"/>
      <c r="J185" s="265"/>
      <c r="K185" s="265"/>
      <c r="L185" s="265"/>
      <c r="M185" s="265"/>
      <c r="N185" s="265"/>
      <c r="O185" s="265"/>
      <c r="P185" s="265"/>
      <c r="Q185" s="265"/>
      <c r="R185" s="265"/>
      <c r="S185" s="265"/>
      <c r="T185" s="265"/>
      <c r="U185" s="265"/>
      <c r="V185" s="265"/>
      <c r="W185" s="265"/>
      <c r="X185" s="265"/>
      <c r="Y185" s="265"/>
      <c r="Z185" s="265"/>
    </row>
    <row r="186">
      <c r="A186" s="273"/>
      <c r="B186" s="274"/>
      <c r="C186" s="265"/>
      <c r="D186" s="265"/>
      <c r="E186" s="265"/>
      <c r="F186" s="265"/>
      <c r="G186" s="265"/>
      <c r="H186" s="265"/>
      <c r="I186" s="265"/>
      <c r="J186" s="265"/>
      <c r="K186" s="265"/>
      <c r="L186" s="265"/>
      <c r="M186" s="265"/>
      <c r="N186" s="265"/>
      <c r="O186" s="265"/>
      <c r="P186" s="265"/>
      <c r="Q186" s="265"/>
      <c r="R186" s="265"/>
      <c r="S186" s="265"/>
      <c r="T186" s="265"/>
      <c r="U186" s="265"/>
      <c r="V186" s="265"/>
      <c r="W186" s="265"/>
      <c r="X186" s="265"/>
      <c r="Y186" s="265"/>
      <c r="Z186" s="265"/>
    </row>
    <row r="187">
      <c r="A187" s="273"/>
      <c r="B187" s="274"/>
      <c r="C187" s="265"/>
      <c r="D187" s="265"/>
      <c r="E187" s="265"/>
      <c r="F187" s="265"/>
      <c r="G187" s="265"/>
      <c r="H187" s="265"/>
      <c r="I187" s="265"/>
      <c r="J187" s="265"/>
      <c r="K187" s="265"/>
      <c r="L187" s="265"/>
      <c r="M187" s="265"/>
      <c r="N187" s="265"/>
      <c r="O187" s="265"/>
      <c r="P187" s="265"/>
      <c r="Q187" s="265"/>
      <c r="R187" s="265"/>
      <c r="S187" s="265"/>
      <c r="T187" s="265"/>
      <c r="U187" s="265"/>
      <c r="V187" s="265"/>
      <c r="W187" s="265"/>
      <c r="X187" s="265"/>
      <c r="Y187" s="265"/>
      <c r="Z187" s="265"/>
    </row>
    <row r="188">
      <c r="A188" s="273"/>
      <c r="B188" s="274"/>
      <c r="C188" s="265"/>
      <c r="D188" s="265"/>
      <c r="E188" s="265"/>
      <c r="F188" s="265"/>
      <c r="G188" s="265"/>
      <c r="H188" s="265"/>
      <c r="I188" s="265"/>
      <c r="J188" s="265"/>
      <c r="K188" s="265"/>
      <c r="L188" s="265"/>
      <c r="M188" s="265"/>
      <c r="N188" s="265"/>
      <c r="O188" s="265"/>
      <c r="P188" s="265"/>
      <c r="Q188" s="265"/>
      <c r="R188" s="265"/>
      <c r="S188" s="265"/>
      <c r="T188" s="265"/>
      <c r="U188" s="265"/>
      <c r="V188" s="265"/>
      <c r="W188" s="265"/>
      <c r="X188" s="265"/>
      <c r="Y188" s="265"/>
      <c r="Z188" s="265"/>
    </row>
    <row r="189">
      <c r="A189" s="273"/>
      <c r="B189" s="274"/>
      <c r="C189" s="265"/>
      <c r="D189" s="265"/>
      <c r="E189" s="265"/>
      <c r="F189" s="265"/>
      <c r="G189" s="265"/>
      <c r="H189" s="265"/>
      <c r="I189" s="265"/>
      <c r="J189" s="265"/>
      <c r="K189" s="265"/>
      <c r="L189" s="265"/>
      <c r="M189" s="265"/>
      <c r="N189" s="265"/>
      <c r="O189" s="265"/>
      <c r="P189" s="265"/>
      <c r="Q189" s="265"/>
      <c r="R189" s="265"/>
      <c r="S189" s="265"/>
      <c r="T189" s="265"/>
      <c r="U189" s="265"/>
      <c r="V189" s="265"/>
      <c r="W189" s="265"/>
      <c r="X189" s="265"/>
      <c r="Y189" s="265"/>
      <c r="Z189" s="265"/>
    </row>
    <row r="190">
      <c r="A190" s="273"/>
      <c r="B190" s="274"/>
      <c r="C190" s="265"/>
      <c r="D190" s="265"/>
      <c r="E190" s="265"/>
      <c r="F190" s="265"/>
      <c r="G190" s="265"/>
      <c r="H190" s="265"/>
      <c r="I190" s="265"/>
      <c r="J190" s="265"/>
      <c r="K190" s="265"/>
      <c r="L190" s="265"/>
      <c r="M190" s="265"/>
      <c r="N190" s="265"/>
      <c r="O190" s="265"/>
      <c r="P190" s="265"/>
      <c r="Q190" s="265"/>
      <c r="R190" s="265"/>
      <c r="S190" s="265"/>
      <c r="T190" s="265"/>
      <c r="U190" s="265"/>
      <c r="V190" s="265"/>
      <c r="W190" s="265"/>
      <c r="X190" s="265"/>
      <c r="Y190" s="265"/>
      <c r="Z190" s="265"/>
    </row>
    <row r="191">
      <c r="A191" s="273"/>
      <c r="B191" s="274"/>
      <c r="C191" s="265"/>
      <c r="D191" s="265"/>
      <c r="E191" s="265"/>
      <c r="F191" s="265"/>
      <c r="G191" s="265"/>
      <c r="H191" s="265"/>
      <c r="I191" s="265"/>
      <c r="J191" s="265"/>
      <c r="K191" s="265"/>
      <c r="L191" s="265"/>
      <c r="M191" s="265"/>
      <c r="N191" s="265"/>
      <c r="O191" s="265"/>
      <c r="P191" s="265"/>
      <c r="Q191" s="265"/>
      <c r="R191" s="265"/>
      <c r="S191" s="265"/>
      <c r="T191" s="265"/>
      <c r="U191" s="265"/>
      <c r="V191" s="265"/>
      <c r="W191" s="265"/>
      <c r="X191" s="265"/>
      <c r="Y191" s="265"/>
      <c r="Z191" s="265"/>
    </row>
    <row r="192">
      <c r="A192" s="273"/>
      <c r="B192" s="274"/>
      <c r="C192" s="265"/>
      <c r="D192" s="265"/>
      <c r="E192" s="265"/>
      <c r="F192" s="265"/>
      <c r="G192" s="265"/>
      <c r="H192" s="265"/>
      <c r="I192" s="265"/>
      <c r="J192" s="265"/>
      <c r="K192" s="265"/>
      <c r="L192" s="265"/>
      <c r="M192" s="265"/>
      <c r="N192" s="265"/>
      <c r="O192" s="265"/>
      <c r="P192" s="265"/>
      <c r="Q192" s="265"/>
      <c r="R192" s="265"/>
      <c r="S192" s="265"/>
      <c r="T192" s="265"/>
      <c r="U192" s="265"/>
      <c r="V192" s="265"/>
      <c r="W192" s="265"/>
      <c r="X192" s="265"/>
      <c r="Y192" s="265"/>
      <c r="Z192" s="265"/>
    </row>
    <row r="193">
      <c r="A193" s="273"/>
      <c r="B193" s="274"/>
      <c r="C193" s="265"/>
      <c r="D193" s="265"/>
      <c r="E193" s="265"/>
      <c r="F193" s="265"/>
      <c r="G193" s="265"/>
      <c r="H193" s="265"/>
      <c r="I193" s="265"/>
      <c r="J193" s="265"/>
      <c r="K193" s="265"/>
      <c r="L193" s="265"/>
      <c r="M193" s="265"/>
      <c r="N193" s="265"/>
      <c r="O193" s="265"/>
      <c r="P193" s="265"/>
      <c r="Q193" s="265"/>
      <c r="R193" s="265"/>
      <c r="S193" s="265"/>
      <c r="T193" s="265"/>
      <c r="U193" s="265"/>
      <c r="V193" s="265"/>
      <c r="W193" s="265"/>
      <c r="X193" s="265"/>
      <c r="Y193" s="265"/>
      <c r="Z193" s="265"/>
    </row>
    <row r="194">
      <c r="A194" s="273"/>
      <c r="B194" s="274"/>
      <c r="C194" s="265"/>
      <c r="D194" s="265"/>
      <c r="E194" s="265"/>
      <c r="F194" s="265"/>
      <c r="G194" s="265"/>
      <c r="H194" s="265"/>
      <c r="I194" s="265"/>
      <c r="J194" s="265"/>
      <c r="K194" s="265"/>
      <c r="L194" s="265"/>
      <c r="M194" s="265"/>
      <c r="N194" s="265"/>
      <c r="O194" s="265"/>
      <c r="P194" s="265"/>
      <c r="Q194" s="265"/>
      <c r="R194" s="265"/>
      <c r="S194" s="265"/>
      <c r="T194" s="265"/>
      <c r="U194" s="265"/>
      <c r="V194" s="265"/>
      <c r="W194" s="265"/>
      <c r="X194" s="265"/>
      <c r="Y194" s="265"/>
      <c r="Z194" s="265"/>
    </row>
    <row r="195">
      <c r="A195" s="273"/>
      <c r="B195" s="274"/>
      <c r="C195" s="265"/>
      <c r="D195" s="265"/>
      <c r="E195" s="265"/>
      <c r="F195" s="265"/>
      <c r="G195" s="265"/>
      <c r="H195" s="265"/>
      <c r="I195" s="265"/>
      <c r="J195" s="265"/>
      <c r="K195" s="265"/>
      <c r="L195" s="265"/>
      <c r="M195" s="265"/>
      <c r="N195" s="265"/>
      <c r="O195" s="265"/>
      <c r="P195" s="265"/>
      <c r="Q195" s="265"/>
      <c r="R195" s="265"/>
      <c r="S195" s="265"/>
      <c r="T195" s="265"/>
      <c r="U195" s="265"/>
      <c r="V195" s="265"/>
      <c r="W195" s="265"/>
      <c r="X195" s="265"/>
      <c r="Y195" s="265"/>
      <c r="Z195" s="265"/>
    </row>
    <row r="196">
      <c r="A196" s="273"/>
      <c r="B196" s="274"/>
      <c r="C196" s="265"/>
      <c r="D196" s="265"/>
      <c r="E196" s="265"/>
      <c r="F196" s="265"/>
      <c r="G196" s="265"/>
      <c r="H196" s="265"/>
      <c r="I196" s="265"/>
      <c r="J196" s="265"/>
      <c r="K196" s="265"/>
      <c r="L196" s="265"/>
      <c r="M196" s="265"/>
      <c r="N196" s="265"/>
      <c r="O196" s="265"/>
      <c r="P196" s="265"/>
      <c r="Q196" s="265"/>
      <c r="R196" s="265"/>
      <c r="S196" s="265"/>
      <c r="T196" s="265"/>
      <c r="U196" s="265"/>
      <c r="V196" s="265"/>
      <c r="W196" s="265"/>
      <c r="X196" s="265"/>
      <c r="Y196" s="265"/>
      <c r="Z196" s="265"/>
    </row>
    <row r="197">
      <c r="A197" s="273"/>
      <c r="B197" s="274"/>
      <c r="C197" s="265"/>
      <c r="D197" s="265"/>
      <c r="E197" s="265"/>
      <c r="F197" s="265"/>
      <c r="G197" s="265"/>
      <c r="H197" s="265"/>
      <c r="I197" s="265"/>
      <c r="J197" s="265"/>
      <c r="K197" s="265"/>
      <c r="L197" s="265"/>
      <c r="M197" s="265"/>
      <c r="N197" s="265"/>
      <c r="O197" s="265"/>
      <c r="P197" s="265"/>
      <c r="Q197" s="265"/>
      <c r="R197" s="265"/>
      <c r="S197" s="265"/>
      <c r="T197" s="265"/>
      <c r="U197" s="265"/>
      <c r="V197" s="265"/>
      <c r="W197" s="265"/>
      <c r="X197" s="265"/>
      <c r="Y197" s="265"/>
      <c r="Z197" s="265"/>
    </row>
    <row r="198">
      <c r="A198" s="273"/>
      <c r="B198" s="274"/>
      <c r="C198" s="265"/>
      <c r="D198" s="265"/>
      <c r="E198" s="265"/>
      <c r="F198" s="265"/>
      <c r="G198" s="265"/>
      <c r="H198" s="265"/>
      <c r="I198" s="265"/>
      <c r="J198" s="265"/>
      <c r="K198" s="265"/>
      <c r="L198" s="265"/>
      <c r="M198" s="265"/>
      <c r="N198" s="265"/>
      <c r="O198" s="265"/>
      <c r="P198" s="265"/>
      <c r="Q198" s="265"/>
      <c r="R198" s="265"/>
      <c r="S198" s="265"/>
      <c r="T198" s="265"/>
      <c r="U198" s="265"/>
      <c r="V198" s="265"/>
      <c r="W198" s="265"/>
      <c r="X198" s="265"/>
      <c r="Y198" s="265"/>
      <c r="Z198" s="265"/>
    </row>
    <row r="199">
      <c r="A199" s="273"/>
      <c r="B199" s="274"/>
      <c r="C199" s="265"/>
      <c r="D199" s="265"/>
      <c r="E199" s="265"/>
      <c r="F199" s="265"/>
      <c r="G199" s="265"/>
      <c r="H199" s="265"/>
      <c r="I199" s="265"/>
      <c r="J199" s="265"/>
      <c r="K199" s="265"/>
      <c r="L199" s="265"/>
      <c r="M199" s="265"/>
      <c r="N199" s="265"/>
      <c r="O199" s="265"/>
      <c r="P199" s="265"/>
      <c r="Q199" s="265"/>
      <c r="R199" s="265"/>
      <c r="S199" s="265"/>
      <c r="T199" s="265"/>
      <c r="U199" s="265"/>
      <c r="V199" s="265"/>
      <c r="W199" s="265"/>
      <c r="X199" s="265"/>
      <c r="Y199" s="265"/>
      <c r="Z199" s="265"/>
    </row>
    <row r="200">
      <c r="A200" s="273"/>
      <c r="B200" s="274"/>
      <c r="C200" s="265"/>
      <c r="D200" s="265"/>
      <c r="E200" s="265"/>
      <c r="F200" s="265"/>
      <c r="G200" s="265"/>
      <c r="H200" s="265"/>
      <c r="I200" s="265"/>
      <c r="J200" s="265"/>
      <c r="K200" s="265"/>
      <c r="L200" s="265"/>
      <c r="M200" s="265"/>
      <c r="N200" s="265"/>
      <c r="O200" s="265"/>
      <c r="P200" s="265"/>
      <c r="Q200" s="265"/>
      <c r="R200" s="265"/>
      <c r="S200" s="265"/>
      <c r="T200" s="265"/>
      <c r="U200" s="265"/>
      <c r="V200" s="265"/>
      <c r="W200" s="265"/>
      <c r="X200" s="265"/>
      <c r="Y200" s="265"/>
      <c r="Z200" s="265"/>
    </row>
    <row r="201">
      <c r="A201" s="273"/>
      <c r="B201" s="274"/>
      <c r="C201" s="265"/>
      <c r="D201" s="265"/>
      <c r="E201" s="265"/>
      <c r="F201" s="265"/>
      <c r="G201" s="265"/>
      <c r="H201" s="265"/>
      <c r="I201" s="265"/>
      <c r="J201" s="265"/>
      <c r="K201" s="265"/>
      <c r="L201" s="265"/>
      <c r="M201" s="265"/>
      <c r="N201" s="265"/>
      <c r="O201" s="265"/>
      <c r="P201" s="265"/>
      <c r="Q201" s="265"/>
      <c r="R201" s="265"/>
      <c r="S201" s="265"/>
      <c r="T201" s="265"/>
      <c r="U201" s="265"/>
      <c r="V201" s="265"/>
      <c r="W201" s="265"/>
      <c r="X201" s="265"/>
      <c r="Y201" s="265"/>
      <c r="Z201" s="265"/>
    </row>
    <row r="202">
      <c r="A202" s="273"/>
      <c r="B202" s="274"/>
      <c r="C202" s="265"/>
      <c r="D202" s="265"/>
      <c r="E202" s="265"/>
      <c r="F202" s="265"/>
      <c r="G202" s="265"/>
      <c r="H202" s="265"/>
      <c r="I202" s="265"/>
      <c r="J202" s="265"/>
      <c r="K202" s="265"/>
      <c r="L202" s="265"/>
      <c r="M202" s="265"/>
      <c r="N202" s="265"/>
      <c r="O202" s="265"/>
      <c r="P202" s="265"/>
      <c r="Q202" s="265"/>
      <c r="R202" s="265"/>
      <c r="S202" s="265"/>
      <c r="T202" s="265"/>
      <c r="U202" s="265"/>
      <c r="V202" s="265"/>
      <c r="W202" s="265"/>
      <c r="X202" s="265"/>
      <c r="Y202" s="265"/>
      <c r="Z202" s="265"/>
    </row>
    <row r="203">
      <c r="A203" s="273"/>
      <c r="B203" s="274"/>
      <c r="C203" s="265"/>
      <c r="D203" s="265"/>
      <c r="E203" s="265"/>
      <c r="F203" s="265"/>
      <c r="G203" s="265"/>
      <c r="H203" s="265"/>
      <c r="I203" s="265"/>
      <c r="J203" s="265"/>
      <c r="K203" s="265"/>
      <c r="L203" s="265"/>
      <c r="M203" s="265"/>
      <c r="N203" s="265"/>
      <c r="O203" s="265"/>
      <c r="P203" s="265"/>
      <c r="Q203" s="265"/>
      <c r="R203" s="265"/>
      <c r="S203" s="265"/>
      <c r="T203" s="265"/>
      <c r="U203" s="265"/>
      <c r="V203" s="265"/>
      <c r="W203" s="265"/>
      <c r="X203" s="265"/>
      <c r="Y203" s="265"/>
      <c r="Z203" s="265"/>
    </row>
    <row r="204">
      <c r="A204" s="273"/>
      <c r="B204" s="274"/>
      <c r="C204" s="265"/>
      <c r="D204" s="265"/>
      <c r="E204" s="265"/>
      <c r="F204" s="265"/>
      <c r="G204" s="265"/>
      <c r="H204" s="265"/>
      <c r="I204" s="265"/>
      <c r="J204" s="265"/>
      <c r="K204" s="265"/>
      <c r="L204" s="265"/>
      <c r="M204" s="265"/>
      <c r="N204" s="265"/>
      <c r="O204" s="265"/>
      <c r="P204" s="265"/>
      <c r="Q204" s="265"/>
      <c r="R204" s="265"/>
      <c r="S204" s="265"/>
      <c r="T204" s="265"/>
      <c r="U204" s="265"/>
      <c r="V204" s="265"/>
      <c r="W204" s="265"/>
      <c r="X204" s="265"/>
      <c r="Y204" s="265"/>
      <c r="Z204" s="265"/>
    </row>
    <row r="205">
      <c r="A205" s="273"/>
      <c r="B205" s="274"/>
      <c r="C205" s="265"/>
      <c r="D205" s="265"/>
      <c r="E205" s="265"/>
      <c r="F205" s="265"/>
      <c r="G205" s="265"/>
      <c r="H205" s="265"/>
      <c r="I205" s="265"/>
      <c r="J205" s="265"/>
      <c r="K205" s="265"/>
      <c r="L205" s="265"/>
      <c r="M205" s="265"/>
      <c r="N205" s="265"/>
      <c r="O205" s="265"/>
      <c r="P205" s="265"/>
      <c r="Q205" s="265"/>
      <c r="R205" s="265"/>
      <c r="S205" s="265"/>
      <c r="T205" s="265"/>
      <c r="U205" s="265"/>
      <c r="V205" s="265"/>
      <c r="W205" s="265"/>
      <c r="X205" s="265"/>
      <c r="Y205" s="265"/>
      <c r="Z205" s="265"/>
    </row>
    <row r="206">
      <c r="A206" s="273"/>
      <c r="B206" s="274"/>
      <c r="C206" s="265"/>
      <c r="D206" s="265"/>
      <c r="E206" s="265"/>
      <c r="F206" s="265"/>
      <c r="G206" s="265"/>
      <c r="H206" s="265"/>
      <c r="I206" s="265"/>
      <c r="J206" s="265"/>
      <c r="K206" s="265"/>
      <c r="L206" s="265"/>
      <c r="M206" s="265"/>
      <c r="N206" s="265"/>
      <c r="O206" s="265"/>
      <c r="P206" s="265"/>
      <c r="Q206" s="265"/>
      <c r="R206" s="265"/>
      <c r="S206" s="265"/>
      <c r="T206" s="265"/>
      <c r="U206" s="265"/>
      <c r="V206" s="265"/>
      <c r="W206" s="265"/>
      <c r="X206" s="265"/>
      <c r="Y206" s="265"/>
      <c r="Z206" s="265"/>
    </row>
    <row r="207">
      <c r="A207" s="273"/>
      <c r="B207" s="274"/>
      <c r="C207" s="265"/>
      <c r="D207" s="265"/>
      <c r="E207" s="265"/>
      <c r="F207" s="265"/>
      <c r="G207" s="265"/>
      <c r="H207" s="265"/>
      <c r="I207" s="265"/>
      <c r="J207" s="265"/>
      <c r="K207" s="265"/>
      <c r="L207" s="265"/>
      <c r="M207" s="265"/>
      <c r="N207" s="265"/>
      <c r="O207" s="265"/>
      <c r="P207" s="265"/>
      <c r="Q207" s="265"/>
      <c r="R207" s="265"/>
      <c r="S207" s="265"/>
      <c r="T207" s="265"/>
      <c r="U207" s="265"/>
      <c r="V207" s="265"/>
      <c r="W207" s="265"/>
      <c r="X207" s="265"/>
      <c r="Y207" s="265"/>
      <c r="Z207" s="265"/>
    </row>
    <row r="208">
      <c r="A208" s="273"/>
      <c r="B208" s="274"/>
      <c r="C208" s="265"/>
      <c r="D208" s="265"/>
      <c r="E208" s="265"/>
      <c r="F208" s="265"/>
      <c r="G208" s="265"/>
      <c r="H208" s="265"/>
      <c r="I208" s="265"/>
      <c r="J208" s="265"/>
      <c r="K208" s="265"/>
      <c r="L208" s="265"/>
      <c r="M208" s="265"/>
      <c r="N208" s="265"/>
      <c r="O208" s="265"/>
      <c r="P208" s="265"/>
      <c r="Q208" s="265"/>
      <c r="R208" s="265"/>
      <c r="S208" s="265"/>
      <c r="T208" s="265"/>
      <c r="U208" s="265"/>
      <c r="V208" s="265"/>
      <c r="W208" s="265"/>
      <c r="X208" s="265"/>
      <c r="Y208" s="265"/>
      <c r="Z208" s="265"/>
    </row>
    <row r="209">
      <c r="A209" s="273"/>
      <c r="B209" s="274"/>
      <c r="C209" s="265"/>
      <c r="D209" s="265"/>
      <c r="E209" s="265"/>
      <c r="F209" s="265"/>
      <c r="G209" s="265"/>
      <c r="H209" s="265"/>
      <c r="I209" s="265"/>
      <c r="J209" s="265"/>
      <c r="K209" s="265"/>
      <c r="L209" s="265"/>
      <c r="M209" s="265"/>
      <c r="N209" s="265"/>
      <c r="O209" s="265"/>
      <c r="P209" s="265"/>
      <c r="Q209" s="265"/>
      <c r="R209" s="265"/>
      <c r="S209" s="265"/>
      <c r="T209" s="265"/>
      <c r="U209" s="265"/>
      <c r="V209" s="265"/>
      <c r="W209" s="265"/>
      <c r="X209" s="265"/>
      <c r="Y209" s="265"/>
      <c r="Z209" s="265"/>
    </row>
    <row r="210">
      <c r="A210" s="273"/>
      <c r="B210" s="274"/>
      <c r="C210" s="265"/>
      <c r="D210" s="265"/>
      <c r="E210" s="265"/>
      <c r="F210" s="265"/>
      <c r="G210" s="265"/>
      <c r="H210" s="265"/>
      <c r="I210" s="265"/>
      <c r="J210" s="265"/>
      <c r="K210" s="265"/>
      <c r="L210" s="265"/>
      <c r="M210" s="265"/>
      <c r="N210" s="265"/>
      <c r="O210" s="265"/>
      <c r="P210" s="265"/>
      <c r="Q210" s="265"/>
      <c r="R210" s="265"/>
      <c r="S210" s="265"/>
      <c r="T210" s="265"/>
      <c r="U210" s="265"/>
      <c r="V210" s="265"/>
      <c r="W210" s="265"/>
      <c r="X210" s="265"/>
      <c r="Y210" s="265"/>
      <c r="Z210" s="265"/>
    </row>
    <row r="211">
      <c r="A211" s="273"/>
      <c r="B211" s="274"/>
      <c r="C211" s="265"/>
      <c r="D211" s="265"/>
      <c r="E211" s="265"/>
      <c r="F211" s="265"/>
      <c r="G211" s="265"/>
      <c r="H211" s="265"/>
      <c r="I211" s="265"/>
      <c r="J211" s="265"/>
      <c r="K211" s="265"/>
      <c r="L211" s="265"/>
      <c r="M211" s="265"/>
      <c r="N211" s="265"/>
      <c r="O211" s="265"/>
      <c r="P211" s="265"/>
      <c r="Q211" s="265"/>
      <c r="R211" s="265"/>
      <c r="S211" s="265"/>
      <c r="T211" s="265"/>
      <c r="U211" s="265"/>
      <c r="V211" s="265"/>
      <c r="W211" s="265"/>
      <c r="X211" s="265"/>
      <c r="Y211" s="265"/>
      <c r="Z211" s="265"/>
    </row>
    <row r="212">
      <c r="A212" s="273"/>
      <c r="B212" s="274"/>
      <c r="C212" s="265"/>
      <c r="D212" s="265"/>
      <c r="E212" s="265"/>
      <c r="F212" s="265"/>
      <c r="G212" s="265"/>
      <c r="H212" s="265"/>
      <c r="I212" s="265"/>
      <c r="J212" s="265"/>
      <c r="K212" s="265"/>
      <c r="L212" s="265"/>
      <c r="M212" s="265"/>
      <c r="N212" s="265"/>
      <c r="O212" s="265"/>
      <c r="P212" s="265"/>
      <c r="Q212" s="265"/>
      <c r="R212" s="265"/>
      <c r="S212" s="265"/>
      <c r="T212" s="265"/>
      <c r="U212" s="265"/>
      <c r="V212" s="265"/>
      <c r="W212" s="265"/>
      <c r="X212" s="265"/>
      <c r="Y212" s="265"/>
      <c r="Z212" s="265"/>
    </row>
    <row r="213">
      <c r="A213" s="273"/>
      <c r="B213" s="274"/>
      <c r="C213" s="265"/>
      <c r="D213" s="265"/>
      <c r="E213" s="265"/>
      <c r="F213" s="265"/>
      <c r="G213" s="265"/>
      <c r="H213" s="265"/>
      <c r="I213" s="265"/>
      <c r="J213" s="265"/>
      <c r="K213" s="265"/>
      <c r="L213" s="265"/>
      <c r="M213" s="265"/>
      <c r="N213" s="265"/>
      <c r="O213" s="265"/>
      <c r="P213" s="265"/>
      <c r="Q213" s="265"/>
      <c r="R213" s="265"/>
      <c r="S213" s="265"/>
      <c r="T213" s="265"/>
      <c r="U213" s="265"/>
      <c r="V213" s="265"/>
      <c r="W213" s="265"/>
      <c r="X213" s="265"/>
      <c r="Y213" s="265"/>
      <c r="Z213" s="265"/>
    </row>
    <row r="214">
      <c r="A214" s="273"/>
      <c r="B214" s="274"/>
      <c r="C214" s="265"/>
      <c r="D214" s="265"/>
      <c r="E214" s="265"/>
      <c r="F214" s="265"/>
      <c r="G214" s="265"/>
      <c r="H214" s="265"/>
      <c r="I214" s="265"/>
      <c r="J214" s="265"/>
      <c r="K214" s="265"/>
      <c r="L214" s="265"/>
      <c r="M214" s="265"/>
      <c r="N214" s="265"/>
      <c r="O214" s="265"/>
      <c r="P214" s="265"/>
      <c r="Q214" s="265"/>
      <c r="R214" s="265"/>
      <c r="S214" s="265"/>
      <c r="T214" s="265"/>
      <c r="U214" s="265"/>
      <c r="V214" s="265"/>
      <c r="W214" s="265"/>
      <c r="X214" s="265"/>
      <c r="Y214" s="265"/>
      <c r="Z214" s="265"/>
    </row>
    <row r="215">
      <c r="A215" s="273"/>
      <c r="B215" s="274"/>
      <c r="C215" s="265"/>
      <c r="D215" s="265"/>
      <c r="E215" s="265"/>
      <c r="F215" s="265"/>
      <c r="G215" s="265"/>
      <c r="H215" s="265"/>
      <c r="I215" s="265"/>
      <c r="J215" s="265"/>
      <c r="K215" s="265"/>
      <c r="L215" s="265"/>
      <c r="M215" s="265"/>
      <c r="N215" s="265"/>
      <c r="O215" s="265"/>
      <c r="P215" s="265"/>
      <c r="Q215" s="265"/>
      <c r="R215" s="265"/>
      <c r="S215" s="265"/>
      <c r="T215" s="265"/>
      <c r="U215" s="265"/>
      <c r="V215" s="265"/>
      <c r="W215" s="265"/>
      <c r="X215" s="265"/>
      <c r="Y215" s="265"/>
      <c r="Z215" s="265"/>
    </row>
    <row r="216">
      <c r="A216" s="273"/>
      <c r="B216" s="274"/>
      <c r="C216" s="265"/>
      <c r="D216" s="265"/>
      <c r="E216" s="265"/>
      <c r="F216" s="265"/>
      <c r="G216" s="265"/>
      <c r="H216" s="265"/>
      <c r="I216" s="265"/>
      <c r="J216" s="265"/>
      <c r="K216" s="265"/>
      <c r="L216" s="265"/>
      <c r="M216" s="265"/>
      <c r="N216" s="265"/>
      <c r="O216" s="265"/>
      <c r="P216" s="265"/>
      <c r="Q216" s="265"/>
      <c r="R216" s="265"/>
      <c r="S216" s="265"/>
      <c r="T216" s="265"/>
      <c r="U216" s="265"/>
      <c r="V216" s="265"/>
      <c r="W216" s="265"/>
      <c r="X216" s="265"/>
      <c r="Y216" s="265"/>
      <c r="Z216" s="265"/>
    </row>
    <row r="217">
      <c r="A217" s="273"/>
      <c r="B217" s="274"/>
      <c r="C217" s="265"/>
      <c r="D217" s="265"/>
      <c r="E217" s="265"/>
      <c r="F217" s="265"/>
      <c r="G217" s="265"/>
      <c r="H217" s="265"/>
      <c r="I217" s="265"/>
      <c r="J217" s="265"/>
      <c r="K217" s="265"/>
      <c r="L217" s="265"/>
      <c r="M217" s="265"/>
      <c r="N217" s="265"/>
      <c r="O217" s="265"/>
      <c r="P217" s="265"/>
      <c r="Q217" s="265"/>
      <c r="R217" s="265"/>
      <c r="S217" s="265"/>
      <c r="T217" s="265"/>
      <c r="U217" s="265"/>
      <c r="V217" s="265"/>
      <c r="W217" s="265"/>
      <c r="X217" s="265"/>
      <c r="Y217" s="265"/>
      <c r="Z217" s="265"/>
    </row>
    <row r="218">
      <c r="A218" s="273"/>
      <c r="B218" s="274"/>
      <c r="C218" s="265"/>
      <c r="D218" s="265"/>
      <c r="E218" s="265"/>
      <c r="F218" s="265"/>
      <c r="G218" s="265"/>
      <c r="H218" s="265"/>
      <c r="I218" s="265"/>
      <c r="J218" s="265"/>
      <c r="K218" s="265"/>
      <c r="L218" s="265"/>
      <c r="M218" s="265"/>
      <c r="N218" s="265"/>
      <c r="O218" s="265"/>
      <c r="P218" s="265"/>
      <c r="Q218" s="265"/>
      <c r="R218" s="265"/>
      <c r="S218" s="265"/>
      <c r="T218" s="265"/>
      <c r="U218" s="265"/>
      <c r="V218" s="265"/>
      <c r="W218" s="265"/>
      <c r="X218" s="265"/>
      <c r="Y218" s="265"/>
      <c r="Z218" s="265"/>
    </row>
    <row r="219">
      <c r="A219" s="273"/>
      <c r="B219" s="274"/>
      <c r="C219" s="265"/>
      <c r="D219" s="265"/>
      <c r="E219" s="265"/>
      <c r="F219" s="265"/>
      <c r="G219" s="265"/>
      <c r="H219" s="265"/>
      <c r="I219" s="265"/>
      <c r="J219" s="265"/>
      <c r="K219" s="265"/>
      <c r="L219" s="265"/>
      <c r="M219" s="265"/>
      <c r="N219" s="265"/>
      <c r="O219" s="265"/>
      <c r="P219" s="265"/>
      <c r="Q219" s="265"/>
      <c r="R219" s="265"/>
      <c r="S219" s="265"/>
      <c r="T219" s="265"/>
      <c r="U219" s="265"/>
      <c r="V219" s="265"/>
      <c r="W219" s="265"/>
      <c r="X219" s="265"/>
      <c r="Y219" s="265"/>
      <c r="Z219" s="265"/>
    </row>
    <row r="220">
      <c r="A220" s="273"/>
      <c r="B220" s="274"/>
      <c r="C220" s="265"/>
      <c r="D220" s="265"/>
      <c r="E220" s="265"/>
      <c r="F220" s="265"/>
      <c r="G220" s="265"/>
      <c r="H220" s="265"/>
      <c r="I220" s="265"/>
      <c r="J220" s="265"/>
      <c r="K220" s="265"/>
      <c r="L220" s="265"/>
      <c r="M220" s="265"/>
      <c r="N220" s="265"/>
      <c r="O220" s="265"/>
      <c r="P220" s="265"/>
      <c r="Q220" s="265"/>
      <c r="R220" s="265"/>
      <c r="S220" s="265"/>
      <c r="T220" s="265"/>
      <c r="U220" s="265"/>
      <c r="V220" s="265"/>
      <c r="W220" s="265"/>
      <c r="X220" s="265"/>
      <c r="Y220" s="265"/>
      <c r="Z220" s="265"/>
    </row>
    <row r="221">
      <c r="A221" s="273"/>
      <c r="B221" s="274"/>
      <c r="C221" s="265"/>
      <c r="D221" s="265"/>
      <c r="E221" s="265"/>
      <c r="F221" s="265"/>
      <c r="G221" s="265"/>
      <c r="H221" s="265"/>
      <c r="I221" s="265"/>
      <c r="J221" s="265"/>
      <c r="K221" s="265"/>
      <c r="L221" s="265"/>
      <c r="M221" s="265"/>
      <c r="N221" s="265"/>
      <c r="O221" s="265"/>
      <c r="P221" s="265"/>
      <c r="Q221" s="265"/>
      <c r="R221" s="265"/>
      <c r="S221" s="265"/>
      <c r="T221" s="265"/>
      <c r="U221" s="265"/>
      <c r="V221" s="265"/>
      <c r="W221" s="265"/>
      <c r="X221" s="265"/>
      <c r="Y221" s="265"/>
      <c r="Z221" s="265"/>
    </row>
    <row r="222">
      <c r="A222" s="273"/>
      <c r="B222" s="274"/>
      <c r="C222" s="265"/>
      <c r="D222" s="265"/>
      <c r="E222" s="265"/>
      <c r="F222" s="265"/>
      <c r="G222" s="265"/>
      <c r="H222" s="265"/>
      <c r="I222" s="265"/>
      <c r="J222" s="265"/>
      <c r="K222" s="265"/>
      <c r="L222" s="265"/>
      <c r="M222" s="265"/>
      <c r="N222" s="265"/>
      <c r="O222" s="265"/>
      <c r="P222" s="265"/>
      <c r="Q222" s="265"/>
      <c r="R222" s="265"/>
      <c r="S222" s="265"/>
      <c r="T222" s="265"/>
      <c r="U222" s="265"/>
      <c r="V222" s="265"/>
      <c r="W222" s="265"/>
      <c r="X222" s="265"/>
      <c r="Y222" s="265"/>
      <c r="Z222" s="265"/>
    </row>
    <row r="223">
      <c r="A223" s="273"/>
      <c r="B223" s="274"/>
      <c r="C223" s="265"/>
      <c r="D223" s="265"/>
      <c r="E223" s="265"/>
      <c r="F223" s="265"/>
      <c r="G223" s="265"/>
      <c r="H223" s="265"/>
      <c r="I223" s="265"/>
      <c r="J223" s="265"/>
      <c r="K223" s="265"/>
      <c r="L223" s="265"/>
      <c r="M223" s="265"/>
      <c r="N223" s="265"/>
      <c r="O223" s="265"/>
      <c r="P223" s="265"/>
      <c r="Q223" s="265"/>
      <c r="R223" s="265"/>
      <c r="S223" s="265"/>
      <c r="T223" s="265"/>
      <c r="U223" s="265"/>
      <c r="V223" s="265"/>
      <c r="W223" s="265"/>
      <c r="X223" s="265"/>
      <c r="Y223" s="265"/>
      <c r="Z223" s="265"/>
    </row>
    <row r="224">
      <c r="A224" s="273"/>
      <c r="B224" s="274"/>
      <c r="C224" s="265"/>
      <c r="D224" s="265"/>
      <c r="E224" s="265"/>
      <c r="F224" s="265"/>
      <c r="G224" s="265"/>
      <c r="H224" s="265"/>
      <c r="I224" s="265"/>
      <c r="J224" s="265"/>
      <c r="K224" s="265"/>
      <c r="L224" s="265"/>
      <c r="M224" s="265"/>
      <c r="N224" s="265"/>
      <c r="O224" s="265"/>
      <c r="P224" s="265"/>
      <c r="Q224" s="265"/>
      <c r="R224" s="265"/>
      <c r="S224" s="265"/>
      <c r="T224" s="265"/>
      <c r="U224" s="265"/>
      <c r="V224" s="265"/>
      <c r="W224" s="265"/>
      <c r="X224" s="265"/>
      <c r="Y224" s="265"/>
      <c r="Z224" s="265"/>
    </row>
    <row r="225">
      <c r="A225" s="273"/>
      <c r="B225" s="274"/>
      <c r="C225" s="265"/>
      <c r="D225" s="265"/>
      <c r="E225" s="265"/>
      <c r="F225" s="265"/>
      <c r="G225" s="265"/>
      <c r="H225" s="265"/>
      <c r="I225" s="265"/>
      <c r="J225" s="265"/>
      <c r="K225" s="265"/>
      <c r="L225" s="265"/>
      <c r="M225" s="265"/>
      <c r="N225" s="265"/>
      <c r="O225" s="265"/>
      <c r="P225" s="265"/>
      <c r="Q225" s="265"/>
      <c r="R225" s="265"/>
      <c r="S225" s="265"/>
      <c r="T225" s="265"/>
      <c r="U225" s="265"/>
      <c r="V225" s="265"/>
      <c r="W225" s="265"/>
      <c r="X225" s="265"/>
      <c r="Y225" s="265"/>
      <c r="Z225" s="265"/>
    </row>
    <row r="226">
      <c r="A226" s="273"/>
      <c r="B226" s="274"/>
      <c r="C226" s="265"/>
      <c r="D226" s="265"/>
      <c r="E226" s="265"/>
      <c r="F226" s="265"/>
      <c r="G226" s="265"/>
      <c r="H226" s="265"/>
      <c r="I226" s="265"/>
      <c r="J226" s="265"/>
      <c r="K226" s="265"/>
      <c r="L226" s="265"/>
      <c r="M226" s="265"/>
      <c r="N226" s="265"/>
      <c r="O226" s="265"/>
      <c r="P226" s="265"/>
      <c r="Q226" s="265"/>
      <c r="R226" s="265"/>
      <c r="S226" s="265"/>
      <c r="T226" s="265"/>
      <c r="U226" s="265"/>
      <c r="V226" s="265"/>
      <c r="W226" s="265"/>
      <c r="X226" s="265"/>
      <c r="Y226" s="265"/>
      <c r="Z226" s="265"/>
    </row>
    <row r="227">
      <c r="A227" s="273"/>
      <c r="B227" s="274"/>
      <c r="C227" s="265"/>
      <c r="D227" s="265"/>
      <c r="E227" s="265"/>
      <c r="F227" s="265"/>
      <c r="G227" s="265"/>
      <c r="H227" s="265"/>
      <c r="I227" s="265"/>
      <c r="J227" s="265"/>
      <c r="K227" s="265"/>
      <c r="L227" s="265"/>
      <c r="M227" s="265"/>
      <c r="N227" s="265"/>
      <c r="O227" s="265"/>
      <c r="P227" s="265"/>
      <c r="Q227" s="265"/>
      <c r="R227" s="265"/>
      <c r="S227" s="265"/>
      <c r="T227" s="265"/>
      <c r="U227" s="265"/>
      <c r="V227" s="265"/>
      <c r="W227" s="265"/>
      <c r="X227" s="265"/>
      <c r="Y227" s="265"/>
      <c r="Z227" s="265"/>
    </row>
    <row r="228">
      <c r="A228" s="273"/>
      <c r="B228" s="274"/>
      <c r="C228" s="265"/>
      <c r="D228" s="265"/>
      <c r="E228" s="265"/>
      <c r="F228" s="265"/>
      <c r="G228" s="265"/>
      <c r="H228" s="265"/>
      <c r="I228" s="265"/>
      <c r="J228" s="265"/>
      <c r="K228" s="265"/>
      <c r="L228" s="265"/>
      <c r="M228" s="265"/>
      <c r="N228" s="265"/>
      <c r="O228" s="265"/>
      <c r="P228" s="265"/>
      <c r="Q228" s="265"/>
      <c r="R228" s="265"/>
      <c r="S228" s="265"/>
      <c r="T228" s="265"/>
      <c r="U228" s="265"/>
      <c r="V228" s="265"/>
      <c r="W228" s="265"/>
      <c r="X228" s="265"/>
      <c r="Y228" s="265"/>
      <c r="Z228" s="265"/>
    </row>
    <row r="229">
      <c r="A229" s="273"/>
      <c r="B229" s="274"/>
      <c r="C229" s="265"/>
      <c r="D229" s="265"/>
      <c r="E229" s="265"/>
      <c r="F229" s="265"/>
      <c r="G229" s="265"/>
      <c r="H229" s="265"/>
      <c r="I229" s="265"/>
      <c r="J229" s="265"/>
      <c r="K229" s="265"/>
      <c r="L229" s="265"/>
      <c r="M229" s="265"/>
      <c r="N229" s="265"/>
      <c r="O229" s="265"/>
      <c r="P229" s="265"/>
      <c r="Q229" s="265"/>
      <c r="R229" s="265"/>
      <c r="S229" s="265"/>
      <c r="T229" s="265"/>
      <c r="U229" s="265"/>
      <c r="V229" s="265"/>
      <c r="W229" s="265"/>
      <c r="X229" s="265"/>
      <c r="Y229" s="265"/>
      <c r="Z229" s="265"/>
    </row>
    <row r="230">
      <c r="A230" s="273"/>
      <c r="B230" s="274"/>
      <c r="C230" s="265"/>
      <c r="D230" s="265"/>
      <c r="E230" s="265"/>
      <c r="F230" s="265"/>
      <c r="G230" s="265"/>
      <c r="H230" s="265"/>
      <c r="I230" s="265"/>
      <c r="J230" s="265"/>
      <c r="K230" s="265"/>
      <c r="L230" s="265"/>
      <c r="M230" s="265"/>
      <c r="N230" s="265"/>
      <c r="O230" s="265"/>
      <c r="P230" s="265"/>
      <c r="Q230" s="265"/>
      <c r="R230" s="265"/>
      <c r="S230" s="265"/>
      <c r="T230" s="265"/>
      <c r="U230" s="265"/>
      <c r="V230" s="265"/>
      <c r="W230" s="265"/>
      <c r="X230" s="265"/>
      <c r="Y230" s="265"/>
      <c r="Z230" s="265"/>
    </row>
    <row r="231">
      <c r="A231" s="273"/>
      <c r="B231" s="274"/>
      <c r="C231" s="265"/>
      <c r="D231" s="265"/>
      <c r="E231" s="265"/>
      <c r="F231" s="265"/>
      <c r="G231" s="265"/>
      <c r="H231" s="265"/>
      <c r="I231" s="265"/>
      <c r="J231" s="265"/>
      <c r="K231" s="265"/>
      <c r="L231" s="265"/>
      <c r="M231" s="265"/>
      <c r="N231" s="265"/>
      <c r="O231" s="265"/>
      <c r="P231" s="265"/>
      <c r="Q231" s="265"/>
      <c r="R231" s="265"/>
      <c r="S231" s="265"/>
      <c r="T231" s="265"/>
      <c r="U231" s="265"/>
      <c r="V231" s="265"/>
      <c r="W231" s="265"/>
      <c r="X231" s="265"/>
      <c r="Y231" s="265"/>
      <c r="Z231" s="265"/>
    </row>
    <row r="232">
      <c r="A232" s="273"/>
      <c r="B232" s="274"/>
      <c r="C232" s="265"/>
      <c r="D232" s="265"/>
      <c r="E232" s="265"/>
      <c r="F232" s="265"/>
      <c r="G232" s="265"/>
      <c r="H232" s="265"/>
      <c r="I232" s="265"/>
      <c r="J232" s="265"/>
      <c r="K232" s="265"/>
      <c r="L232" s="265"/>
      <c r="M232" s="265"/>
      <c r="N232" s="265"/>
      <c r="O232" s="265"/>
      <c r="P232" s="265"/>
      <c r="Q232" s="265"/>
      <c r="R232" s="265"/>
      <c r="S232" s="265"/>
      <c r="T232" s="265"/>
      <c r="U232" s="265"/>
      <c r="V232" s="265"/>
      <c r="W232" s="265"/>
      <c r="X232" s="265"/>
      <c r="Y232" s="265"/>
      <c r="Z232" s="265"/>
    </row>
    <row r="233">
      <c r="A233" s="273"/>
      <c r="B233" s="274"/>
      <c r="C233" s="265"/>
      <c r="D233" s="265"/>
      <c r="E233" s="265"/>
      <c r="F233" s="265"/>
      <c r="G233" s="265"/>
      <c r="H233" s="265"/>
      <c r="I233" s="265"/>
      <c r="J233" s="265"/>
      <c r="K233" s="265"/>
      <c r="L233" s="265"/>
      <c r="M233" s="265"/>
      <c r="N233" s="265"/>
      <c r="O233" s="265"/>
      <c r="P233" s="265"/>
      <c r="Q233" s="265"/>
      <c r="R233" s="265"/>
      <c r="S233" s="265"/>
      <c r="T233" s="265"/>
      <c r="U233" s="265"/>
      <c r="V233" s="265"/>
      <c r="W233" s="265"/>
      <c r="X233" s="265"/>
      <c r="Y233" s="265"/>
      <c r="Z233" s="265"/>
    </row>
    <row r="234">
      <c r="A234" s="273"/>
      <c r="B234" s="274"/>
      <c r="C234" s="265"/>
      <c r="D234" s="265"/>
      <c r="E234" s="265"/>
      <c r="F234" s="265"/>
      <c r="G234" s="265"/>
      <c r="H234" s="265"/>
      <c r="I234" s="265"/>
      <c r="J234" s="265"/>
      <c r="K234" s="265"/>
      <c r="L234" s="265"/>
      <c r="M234" s="265"/>
      <c r="N234" s="265"/>
      <c r="O234" s="265"/>
      <c r="P234" s="265"/>
      <c r="Q234" s="265"/>
      <c r="R234" s="265"/>
      <c r="S234" s="265"/>
      <c r="T234" s="265"/>
      <c r="U234" s="265"/>
      <c r="V234" s="265"/>
      <c r="W234" s="265"/>
      <c r="X234" s="265"/>
      <c r="Y234" s="265"/>
      <c r="Z234" s="265"/>
    </row>
    <row r="235">
      <c r="A235" s="273"/>
      <c r="B235" s="274"/>
      <c r="C235" s="265"/>
      <c r="D235" s="265"/>
      <c r="E235" s="265"/>
      <c r="F235" s="265"/>
      <c r="G235" s="265"/>
      <c r="H235" s="265"/>
      <c r="I235" s="265"/>
      <c r="J235" s="265"/>
      <c r="K235" s="265"/>
      <c r="L235" s="265"/>
      <c r="M235" s="265"/>
      <c r="N235" s="265"/>
      <c r="O235" s="265"/>
      <c r="P235" s="265"/>
      <c r="Q235" s="265"/>
      <c r="R235" s="265"/>
      <c r="S235" s="265"/>
      <c r="T235" s="265"/>
      <c r="U235" s="265"/>
      <c r="V235" s="265"/>
      <c r="W235" s="265"/>
      <c r="X235" s="265"/>
      <c r="Y235" s="265"/>
      <c r="Z235" s="265"/>
    </row>
    <row r="236">
      <c r="A236" s="273"/>
      <c r="B236" s="274"/>
      <c r="C236" s="265"/>
      <c r="D236" s="265"/>
      <c r="E236" s="265"/>
      <c r="F236" s="265"/>
      <c r="G236" s="265"/>
      <c r="H236" s="265"/>
      <c r="I236" s="265"/>
      <c r="J236" s="265"/>
      <c r="K236" s="265"/>
      <c r="L236" s="265"/>
      <c r="M236" s="265"/>
      <c r="N236" s="265"/>
      <c r="O236" s="265"/>
      <c r="P236" s="265"/>
      <c r="Q236" s="265"/>
      <c r="R236" s="265"/>
      <c r="S236" s="265"/>
      <c r="T236" s="265"/>
      <c r="U236" s="265"/>
      <c r="V236" s="265"/>
      <c r="W236" s="265"/>
      <c r="X236" s="265"/>
      <c r="Y236" s="265"/>
      <c r="Z236" s="265"/>
    </row>
    <row r="237">
      <c r="A237" s="273"/>
      <c r="B237" s="274"/>
      <c r="C237" s="265"/>
      <c r="D237" s="265"/>
      <c r="E237" s="265"/>
      <c r="F237" s="265"/>
      <c r="G237" s="265"/>
      <c r="H237" s="265"/>
      <c r="I237" s="265"/>
      <c r="J237" s="265"/>
      <c r="K237" s="265"/>
      <c r="L237" s="265"/>
      <c r="M237" s="265"/>
      <c r="N237" s="265"/>
      <c r="O237" s="265"/>
      <c r="P237" s="265"/>
      <c r="Q237" s="265"/>
      <c r="R237" s="265"/>
      <c r="S237" s="265"/>
      <c r="T237" s="265"/>
      <c r="U237" s="265"/>
      <c r="V237" s="265"/>
      <c r="W237" s="265"/>
      <c r="X237" s="265"/>
      <c r="Y237" s="265"/>
      <c r="Z237" s="265"/>
    </row>
    <row r="238">
      <c r="A238" s="273"/>
      <c r="B238" s="274"/>
      <c r="C238" s="265"/>
      <c r="D238" s="265"/>
      <c r="E238" s="265"/>
      <c r="F238" s="265"/>
      <c r="G238" s="265"/>
      <c r="H238" s="265"/>
      <c r="I238" s="265"/>
      <c r="J238" s="265"/>
      <c r="K238" s="265"/>
      <c r="L238" s="265"/>
      <c r="M238" s="265"/>
      <c r="N238" s="265"/>
      <c r="O238" s="265"/>
      <c r="P238" s="265"/>
      <c r="Q238" s="265"/>
      <c r="R238" s="265"/>
      <c r="S238" s="265"/>
      <c r="T238" s="265"/>
      <c r="U238" s="265"/>
      <c r="V238" s="265"/>
      <c r="W238" s="265"/>
      <c r="X238" s="265"/>
      <c r="Y238" s="265"/>
      <c r="Z238" s="265"/>
    </row>
    <row r="239">
      <c r="A239" s="273"/>
      <c r="B239" s="274"/>
      <c r="C239" s="265"/>
      <c r="D239" s="265"/>
      <c r="E239" s="265"/>
      <c r="F239" s="265"/>
      <c r="G239" s="265"/>
      <c r="H239" s="265"/>
      <c r="I239" s="265"/>
      <c r="J239" s="265"/>
      <c r="K239" s="265"/>
      <c r="L239" s="265"/>
      <c r="M239" s="265"/>
      <c r="N239" s="265"/>
      <c r="O239" s="265"/>
      <c r="P239" s="265"/>
      <c r="Q239" s="265"/>
      <c r="R239" s="265"/>
      <c r="S239" s="265"/>
      <c r="T239" s="265"/>
      <c r="U239" s="265"/>
      <c r="V239" s="265"/>
      <c r="W239" s="265"/>
      <c r="X239" s="265"/>
      <c r="Y239" s="265"/>
      <c r="Z239" s="265"/>
    </row>
    <row r="240">
      <c r="A240" s="273"/>
      <c r="B240" s="274"/>
      <c r="C240" s="265"/>
      <c r="D240" s="265"/>
      <c r="E240" s="265"/>
      <c r="F240" s="265"/>
      <c r="G240" s="265"/>
      <c r="H240" s="265"/>
      <c r="I240" s="265"/>
      <c r="J240" s="265"/>
      <c r="K240" s="265"/>
      <c r="L240" s="265"/>
      <c r="M240" s="265"/>
      <c r="N240" s="265"/>
      <c r="O240" s="265"/>
      <c r="P240" s="265"/>
      <c r="Q240" s="265"/>
      <c r="R240" s="265"/>
      <c r="S240" s="265"/>
      <c r="T240" s="265"/>
      <c r="U240" s="265"/>
      <c r="V240" s="265"/>
      <c r="W240" s="265"/>
      <c r="X240" s="265"/>
      <c r="Y240" s="265"/>
      <c r="Z240" s="265"/>
    </row>
    <row r="241">
      <c r="A241" s="273"/>
      <c r="B241" s="274"/>
      <c r="C241" s="265"/>
      <c r="D241" s="265"/>
      <c r="E241" s="265"/>
      <c r="F241" s="265"/>
      <c r="G241" s="265"/>
      <c r="H241" s="265"/>
      <c r="I241" s="265"/>
      <c r="J241" s="265"/>
      <c r="K241" s="265"/>
      <c r="L241" s="265"/>
      <c r="M241" s="265"/>
      <c r="N241" s="265"/>
      <c r="O241" s="265"/>
      <c r="P241" s="265"/>
      <c r="Q241" s="265"/>
      <c r="R241" s="265"/>
      <c r="S241" s="265"/>
      <c r="T241" s="265"/>
      <c r="U241" s="265"/>
      <c r="V241" s="265"/>
      <c r="W241" s="265"/>
      <c r="X241" s="265"/>
      <c r="Y241" s="265"/>
      <c r="Z241" s="265"/>
    </row>
    <row r="242">
      <c r="A242" s="273"/>
      <c r="B242" s="274"/>
      <c r="C242" s="265"/>
      <c r="D242" s="265"/>
      <c r="E242" s="265"/>
      <c r="F242" s="265"/>
      <c r="G242" s="265"/>
      <c r="H242" s="265"/>
      <c r="I242" s="265"/>
      <c r="J242" s="265"/>
      <c r="K242" s="265"/>
      <c r="L242" s="265"/>
      <c r="M242" s="265"/>
      <c r="N242" s="265"/>
      <c r="O242" s="265"/>
      <c r="P242" s="265"/>
      <c r="Q242" s="265"/>
      <c r="R242" s="265"/>
      <c r="S242" s="265"/>
      <c r="T242" s="265"/>
      <c r="U242" s="265"/>
      <c r="V242" s="265"/>
      <c r="W242" s="265"/>
      <c r="X242" s="265"/>
      <c r="Y242" s="265"/>
      <c r="Z242" s="265"/>
    </row>
    <row r="243">
      <c r="A243" s="273"/>
      <c r="B243" s="274"/>
      <c r="C243" s="265"/>
      <c r="D243" s="265"/>
      <c r="E243" s="265"/>
      <c r="F243" s="265"/>
      <c r="G243" s="265"/>
      <c r="H243" s="265"/>
      <c r="I243" s="265"/>
      <c r="J243" s="265"/>
      <c r="K243" s="265"/>
      <c r="L243" s="265"/>
      <c r="M243" s="265"/>
      <c r="N243" s="265"/>
      <c r="O243" s="265"/>
      <c r="P243" s="265"/>
      <c r="Q243" s="265"/>
      <c r="R243" s="265"/>
      <c r="S243" s="265"/>
      <c r="T243" s="265"/>
      <c r="U243" s="265"/>
      <c r="V243" s="265"/>
      <c r="W243" s="265"/>
      <c r="X243" s="265"/>
      <c r="Y243" s="265"/>
      <c r="Z243" s="265"/>
    </row>
    <row r="244">
      <c r="A244" s="273"/>
      <c r="B244" s="274"/>
      <c r="C244" s="265"/>
      <c r="D244" s="265"/>
      <c r="E244" s="265"/>
      <c r="F244" s="265"/>
      <c r="G244" s="265"/>
      <c r="H244" s="265"/>
      <c r="I244" s="265"/>
      <c r="J244" s="265"/>
      <c r="K244" s="265"/>
      <c r="L244" s="265"/>
      <c r="M244" s="265"/>
      <c r="N244" s="265"/>
      <c r="O244" s="265"/>
      <c r="P244" s="265"/>
      <c r="Q244" s="265"/>
      <c r="R244" s="265"/>
      <c r="S244" s="265"/>
      <c r="T244" s="265"/>
      <c r="U244" s="265"/>
      <c r="V244" s="265"/>
      <c r="W244" s="265"/>
      <c r="X244" s="265"/>
      <c r="Y244" s="265"/>
      <c r="Z244" s="265"/>
    </row>
    <row r="245">
      <c r="A245" s="273"/>
      <c r="B245" s="274"/>
      <c r="C245" s="265"/>
      <c r="D245" s="265"/>
      <c r="E245" s="265"/>
      <c r="F245" s="265"/>
      <c r="G245" s="265"/>
      <c r="H245" s="265"/>
      <c r="I245" s="265"/>
      <c r="J245" s="265"/>
      <c r="K245" s="265"/>
      <c r="L245" s="265"/>
      <c r="M245" s="265"/>
      <c r="N245" s="265"/>
      <c r="O245" s="265"/>
      <c r="P245" s="265"/>
      <c r="Q245" s="265"/>
      <c r="R245" s="265"/>
      <c r="S245" s="265"/>
      <c r="T245" s="265"/>
      <c r="U245" s="265"/>
      <c r="V245" s="265"/>
      <c r="W245" s="265"/>
      <c r="X245" s="265"/>
      <c r="Y245" s="265"/>
      <c r="Z245" s="265"/>
    </row>
    <row r="246">
      <c r="A246" s="273"/>
      <c r="B246" s="274"/>
      <c r="C246" s="265"/>
      <c r="D246" s="265"/>
      <c r="E246" s="265"/>
      <c r="F246" s="265"/>
      <c r="G246" s="265"/>
      <c r="H246" s="265"/>
      <c r="I246" s="265"/>
      <c r="J246" s="265"/>
      <c r="K246" s="265"/>
      <c r="L246" s="265"/>
      <c r="M246" s="265"/>
      <c r="N246" s="265"/>
      <c r="O246" s="265"/>
      <c r="P246" s="265"/>
      <c r="Q246" s="265"/>
      <c r="R246" s="265"/>
      <c r="S246" s="265"/>
      <c r="T246" s="265"/>
      <c r="U246" s="265"/>
      <c r="V246" s="265"/>
      <c r="W246" s="265"/>
      <c r="X246" s="265"/>
      <c r="Y246" s="265"/>
      <c r="Z246" s="265"/>
    </row>
    <row r="247">
      <c r="A247" s="273"/>
      <c r="B247" s="274"/>
      <c r="C247" s="265"/>
      <c r="D247" s="265"/>
      <c r="E247" s="265"/>
      <c r="F247" s="265"/>
      <c r="G247" s="265"/>
      <c r="H247" s="265"/>
      <c r="I247" s="265"/>
      <c r="J247" s="265"/>
      <c r="K247" s="265"/>
      <c r="L247" s="265"/>
      <c r="M247" s="265"/>
      <c r="N247" s="265"/>
      <c r="O247" s="265"/>
      <c r="P247" s="265"/>
      <c r="Q247" s="265"/>
      <c r="R247" s="265"/>
      <c r="S247" s="265"/>
      <c r="T247" s="265"/>
      <c r="U247" s="265"/>
      <c r="V247" s="265"/>
      <c r="W247" s="265"/>
      <c r="X247" s="265"/>
      <c r="Y247" s="265"/>
      <c r="Z247" s="265"/>
    </row>
    <row r="248">
      <c r="A248" s="273"/>
      <c r="B248" s="274"/>
      <c r="C248" s="265"/>
      <c r="D248" s="265"/>
      <c r="E248" s="265"/>
      <c r="F248" s="265"/>
      <c r="G248" s="265"/>
      <c r="H248" s="265"/>
      <c r="I248" s="265"/>
      <c r="J248" s="265"/>
      <c r="K248" s="265"/>
      <c r="L248" s="265"/>
      <c r="M248" s="265"/>
      <c r="N248" s="265"/>
      <c r="O248" s="265"/>
      <c r="P248" s="265"/>
      <c r="Q248" s="265"/>
      <c r="R248" s="265"/>
      <c r="S248" s="265"/>
      <c r="T248" s="265"/>
      <c r="U248" s="265"/>
      <c r="V248" s="265"/>
      <c r="W248" s="265"/>
      <c r="X248" s="265"/>
      <c r="Y248" s="265"/>
      <c r="Z248" s="265"/>
    </row>
    <row r="249">
      <c r="A249" s="273"/>
      <c r="B249" s="274"/>
      <c r="C249" s="265"/>
      <c r="D249" s="265"/>
      <c r="E249" s="265"/>
      <c r="F249" s="265"/>
      <c r="G249" s="265"/>
      <c r="H249" s="265"/>
      <c r="I249" s="265"/>
      <c r="J249" s="265"/>
      <c r="K249" s="265"/>
      <c r="L249" s="265"/>
      <c r="M249" s="265"/>
      <c r="N249" s="265"/>
      <c r="O249" s="265"/>
      <c r="P249" s="265"/>
      <c r="Q249" s="265"/>
      <c r="R249" s="265"/>
      <c r="S249" s="265"/>
      <c r="T249" s="265"/>
      <c r="U249" s="265"/>
      <c r="V249" s="265"/>
      <c r="W249" s="265"/>
      <c r="X249" s="265"/>
      <c r="Y249" s="265"/>
      <c r="Z249" s="265"/>
    </row>
    <row r="250">
      <c r="A250" s="273"/>
      <c r="B250" s="274"/>
      <c r="C250" s="265"/>
      <c r="D250" s="265"/>
      <c r="E250" s="265"/>
      <c r="F250" s="265"/>
      <c r="G250" s="265"/>
      <c r="H250" s="265"/>
      <c r="I250" s="265"/>
      <c r="J250" s="265"/>
      <c r="K250" s="265"/>
      <c r="L250" s="265"/>
      <c r="M250" s="265"/>
      <c r="N250" s="265"/>
      <c r="O250" s="265"/>
      <c r="P250" s="265"/>
      <c r="Q250" s="265"/>
      <c r="R250" s="265"/>
      <c r="S250" s="265"/>
      <c r="T250" s="265"/>
      <c r="U250" s="265"/>
      <c r="V250" s="265"/>
      <c r="W250" s="265"/>
      <c r="X250" s="265"/>
      <c r="Y250" s="265"/>
      <c r="Z250" s="265"/>
    </row>
    <row r="251">
      <c r="A251" s="273"/>
      <c r="B251" s="274"/>
      <c r="C251" s="265"/>
      <c r="D251" s="265"/>
      <c r="E251" s="265"/>
      <c r="F251" s="265"/>
      <c r="G251" s="265"/>
      <c r="H251" s="265"/>
      <c r="I251" s="265"/>
      <c r="J251" s="265"/>
      <c r="K251" s="265"/>
      <c r="L251" s="265"/>
      <c r="M251" s="265"/>
      <c r="N251" s="265"/>
      <c r="O251" s="265"/>
      <c r="P251" s="265"/>
      <c r="Q251" s="265"/>
      <c r="R251" s="265"/>
      <c r="S251" s="265"/>
      <c r="T251" s="265"/>
      <c r="U251" s="265"/>
      <c r="V251" s="265"/>
      <c r="W251" s="265"/>
      <c r="X251" s="265"/>
      <c r="Y251" s="265"/>
      <c r="Z251" s="265"/>
    </row>
    <row r="252">
      <c r="A252" s="273"/>
      <c r="B252" s="274"/>
      <c r="C252" s="265"/>
      <c r="D252" s="265"/>
      <c r="E252" s="265"/>
      <c r="F252" s="265"/>
      <c r="G252" s="265"/>
      <c r="H252" s="265"/>
      <c r="I252" s="265"/>
      <c r="J252" s="265"/>
      <c r="K252" s="265"/>
      <c r="L252" s="265"/>
      <c r="M252" s="265"/>
      <c r="N252" s="265"/>
      <c r="O252" s="265"/>
      <c r="P252" s="265"/>
      <c r="Q252" s="265"/>
      <c r="R252" s="265"/>
      <c r="S252" s="265"/>
      <c r="T252" s="265"/>
      <c r="U252" s="265"/>
      <c r="V252" s="265"/>
      <c r="W252" s="265"/>
      <c r="X252" s="265"/>
      <c r="Y252" s="265"/>
      <c r="Z252" s="265"/>
    </row>
    <row r="253">
      <c r="A253" s="273"/>
      <c r="B253" s="274"/>
      <c r="C253" s="265"/>
      <c r="D253" s="265"/>
      <c r="E253" s="265"/>
      <c r="F253" s="265"/>
      <c r="G253" s="265"/>
      <c r="H253" s="265"/>
      <c r="I253" s="265"/>
      <c r="J253" s="265"/>
      <c r="K253" s="265"/>
      <c r="L253" s="265"/>
      <c r="M253" s="265"/>
      <c r="N253" s="265"/>
      <c r="O253" s="265"/>
      <c r="P253" s="265"/>
      <c r="Q253" s="265"/>
      <c r="R253" s="265"/>
      <c r="S253" s="265"/>
      <c r="T253" s="265"/>
      <c r="U253" s="265"/>
      <c r="V253" s="265"/>
      <c r="W253" s="265"/>
      <c r="X253" s="265"/>
      <c r="Y253" s="265"/>
      <c r="Z253" s="265"/>
    </row>
    <row r="254">
      <c r="A254" s="273"/>
      <c r="B254" s="274"/>
      <c r="C254" s="265"/>
      <c r="D254" s="265"/>
      <c r="E254" s="265"/>
      <c r="F254" s="265"/>
      <c r="G254" s="265"/>
      <c r="H254" s="265"/>
      <c r="I254" s="265"/>
      <c r="J254" s="265"/>
      <c r="K254" s="265"/>
      <c r="L254" s="265"/>
      <c r="M254" s="265"/>
      <c r="N254" s="265"/>
      <c r="O254" s="265"/>
      <c r="P254" s="265"/>
      <c r="Q254" s="265"/>
      <c r="R254" s="265"/>
      <c r="S254" s="265"/>
      <c r="T254" s="265"/>
      <c r="U254" s="265"/>
      <c r="V254" s="265"/>
      <c r="W254" s="265"/>
      <c r="X254" s="265"/>
      <c r="Y254" s="265"/>
      <c r="Z254" s="265"/>
    </row>
    <row r="255">
      <c r="A255" s="273"/>
      <c r="B255" s="274"/>
      <c r="C255" s="265"/>
      <c r="D255" s="265"/>
      <c r="E255" s="265"/>
      <c r="F255" s="265"/>
      <c r="G255" s="265"/>
      <c r="H255" s="265"/>
      <c r="I255" s="265"/>
      <c r="J255" s="265"/>
      <c r="K255" s="265"/>
      <c r="L255" s="265"/>
      <c r="M255" s="265"/>
      <c r="N255" s="265"/>
      <c r="O255" s="265"/>
      <c r="P255" s="265"/>
      <c r="Q255" s="265"/>
      <c r="R255" s="265"/>
      <c r="S255" s="265"/>
      <c r="T255" s="265"/>
      <c r="U255" s="265"/>
      <c r="V255" s="265"/>
      <c r="W255" s="265"/>
      <c r="X255" s="265"/>
      <c r="Y255" s="265"/>
      <c r="Z255" s="265"/>
    </row>
    <row r="256">
      <c r="A256" s="273"/>
      <c r="B256" s="274"/>
      <c r="C256" s="265"/>
      <c r="D256" s="265"/>
      <c r="E256" s="265"/>
      <c r="F256" s="265"/>
      <c r="G256" s="265"/>
      <c r="H256" s="265"/>
      <c r="I256" s="265"/>
      <c r="J256" s="265"/>
      <c r="K256" s="265"/>
      <c r="L256" s="265"/>
      <c r="M256" s="265"/>
      <c r="N256" s="265"/>
      <c r="O256" s="265"/>
      <c r="P256" s="265"/>
      <c r="Q256" s="265"/>
      <c r="R256" s="265"/>
      <c r="S256" s="265"/>
      <c r="T256" s="265"/>
      <c r="U256" s="265"/>
      <c r="V256" s="265"/>
      <c r="W256" s="265"/>
      <c r="X256" s="265"/>
      <c r="Y256" s="265"/>
      <c r="Z256" s="265"/>
    </row>
    <row r="257">
      <c r="A257" s="273"/>
      <c r="B257" s="274"/>
      <c r="C257" s="265"/>
      <c r="D257" s="265"/>
      <c r="E257" s="265"/>
      <c r="F257" s="265"/>
      <c r="G257" s="265"/>
      <c r="H257" s="265"/>
      <c r="I257" s="265"/>
      <c r="J257" s="265"/>
      <c r="K257" s="265"/>
      <c r="L257" s="265"/>
      <c r="M257" s="265"/>
      <c r="N257" s="265"/>
      <c r="O257" s="265"/>
      <c r="P257" s="265"/>
      <c r="Q257" s="265"/>
      <c r="R257" s="265"/>
      <c r="S257" s="265"/>
      <c r="T257" s="265"/>
      <c r="U257" s="265"/>
      <c r="V257" s="265"/>
      <c r="W257" s="265"/>
      <c r="X257" s="265"/>
      <c r="Y257" s="265"/>
      <c r="Z257" s="265"/>
    </row>
    <row r="258">
      <c r="A258" s="273"/>
      <c r="B258" s="274"/>
      <c r="C258" s="265"/>
      <c r="D258" s="265"/>
      <c r="E258" s="265"/>
      <c r="F258" s="265"/>
      <c r="G258" s="265"/>
      <c r="H258" s="265"/>
      <c r="I258" s="265"/>
      <c r="J258" s="265"/>
      <c r="K258" s="265"/>
      <c r="L258" s="265"/>
      <c r="M258" s="265"/>
      <c r="N258" s="265"/>
      <c r="O258" s="265"/>
      <c r="P258" s="265"/>
      <c r="Q258" s="265"/>
      <c r="R258" s="265"/>
      <c r="S258" s="265"/>
      <c r="T258" s="265"/>
      <c r="U258" s="265"/>
      <c r="V258" s="265"/>
      <c r="W258" s="265"/>
      <c r="X258" s="265"/>
      <c r="Y258" s="265"/>
      <c r="Z258" s="265"/>
    </row>
    <row r="259">
      <c r="A259" s="273"/>
      <c r="B259" s="274"/>
      <c r="C259" s="265"/>
      <c r="D259" s="265"/>
      <c r="E259" s="265"/>
      <c r="F259" s="265"/>
      <c r="G259" s="265"/>
      <c r="H259" s="265"/>
      <c r="I259" s="265"/>
      <c r="J259" s="265"/>
      <c r="K259" s="265"/>
      <c r="L259" s="265"/>
      <c r="M259" s="265"/>
      <c r="N259" s="265"/>
      <c r="O259" s="265"/>
      <c r="P259" s="265"/>
      <c r="Q259" s="265"/>
      <c r="R259" s="265"/>
      <c r="S259" s="265"/>
      <c r="T259" s="265"/>
      <c r="U259" s="265"/>
      <c r="V259" s="265"/>
      <c r="W259" s="265"/>
      <c r="X259" s="265"/>
      <c r="Y259" s="265"/>
      <c r="Z259" s="265"/>
    </row>
    <row r="260">
      <c r="A260" s="273"/>
      <c r="B260" s="274"/>
      <c r="C260" s="265"/>
      <c r="D260" s="265"/>
      <c r="E260" s="265"/>
      <c r="F260" s="265"/>
      <c r="G260" s="265"/>
      <c r="H260" s="265"/>
      <c r="I260" s="265"/>
      <c r="J260" s="265"/>
      <c r="K260" s="265"/>
      <c r="L260" s="265"/>
      <c r="M260" s="265"/>
      <c r="N260" s="265"/>
      <c r="O260" s="265"/>
      <c r="P260" s="265"/>
      <c r="Q260" s="265"/>
      <c r="R260" s="265"/>
      <c r="S260" s="265"/>
      <c r="T260" s="265"/>
      <c r="U260" s="265"/>
      <c r="V260" s="265"/>
      <c r="W260" s="265"/>
      <c r="X260" s="265"/>
      <c r="Y260" s="265"/>
      <c r="Z260" s="265"/>
    </row>
    <row r="261">
      <c r="A261" s="273"/>
      <c r="B261" s="274"/>
      <c r="C261" s="265"/>
      <c r="D261" s="265"/>
      <c r="E261" s="265"/>
      <c r="F261" s="265"/>
      <c r="G261" s="265"/>
      <c r="H261" s="265"/>
      <c r="I261" s="265"/>
      <c r="J261" s="265"/>
      <c r="K261" s="265"/>
      <c r="L261" s="265"/>
      <c r="M261" s="265"/>
      <c r="N261" s="265"/>
      <c r="O261" s="265"/>
      <c r="P261" s="265"/>
      <c r="Q261" s="265"/>
      <c r="R261" s="265"/>
      <c r="S261" s="265"/>
      <c r="T261" s="265"/>
      <c r="U261" s="265"/>
      <c r="V261" s="265"/>
      <c r="W261" s="265"/>
      <c r="X261" s="265"/>
      <c r="Y261" s="265"/>
      <c r="Z261" s="265"/>
    </row>
    <row r="262">
      <c r="A262" s="273"/>
      <c r="B262" s="274"/>
      <c r="C262" s="265"/>
      <c r="D262" s="265"/>
      <c r="E262" s="265"/>
      <c r="F262" s="265"/>
      <c r="G262" s="265"/>
      <c r="H262" s="265"/>
      <c r="I262" s="265"/>
      <c r="J262" s="265"/>
      <c r="K262" s="265"/>
      <c r="L262" s="265"/>
      <c r="M262" s="265"/>
      <c r="N262" s="265"/>
      <c r="O262" s="265"/>
      <c r="P262" s="265"/>
      <c r="Q262" s="265"/>
      <c r="R262" s="265"/>
      <c r="S262" s="265"/>
      <c r="T262" s="265"/>
      <c r="U262" s="265"/>
      <c r="V262" s="265"/>
      <c r="W262" s="265"/>
      <c r="X262" s="265"/>
      <c r="Y262" s="265"/>
      <c r="Z262" s="265"/>
    </row>
    <row r="263">
      <c r="A263" s="273"/>
      <c r="B263" s="274"/>
      <c r="C263" s="265"/>
      <c r="D263" s="265"/>
      <c r="E263" s="265"/>
      <c r="F263" s="265"/>
      <c r="G263" s="265"/>
      <c r="H263" s="265"/>
      <c r="I263" s="265"/>
      <c r="J263" s="265"/>
      <c r="K263" s="265"/>
      <c r="L263" s="265"/>
      <c r="M263" s="265"/>
      <c r="N263" s="265"/>
      <c r="O263" s="265"/>
      <c r="P263" s="265"/>
      <c r="Q263" s="265"/>
      <c r="R263" s="265"/>
      <c r="S263" s="265"/>
      <c r="T263" s="265"/>
      <c r="U263" s="265"/>
      <c r="V263" s="265"/>
      <c r="W263" s="265"/>
      <c r="X263" s="265"/>
      <c r="Y263" s="265"/>
      <c r="Z263" s="265"/>
    </row>
    <row r="264">
      <c r="A264" s="273"/>
      <c r="B264" s="274"/>
      <c r="C264" s="265"/>
      <c r="D264" s="265"/>
      <c r="E264" s="265"/>
      <c r="F264" s="265"/>
      <c r="G264" s="265"/>
      <c r="H264" s="265"/>
      <c r="I264" s="265"/>
      <c r="J264" s="265"/>
      <c r="K264" s="265"/>
      <c r="L264" s="265"/>
      <c r="M264" s="265"/>
      <c r="N264" s="265"/>
      <c r="O264" s="265"/>
      <c r="P264" s="265"/>
      <c r="Q264" s="265"/>
      <c r="R264" s="265"/>
      <c r="S264" s="265"/>
      <c r="T264" s="265"/>
      <c r="U264" s="265"/>
      <c r="V264" s="265"/>
      <c r="W264" s="265"/>
      <c r="X264" s="265"/>
      <c r="Y264" s="265"/>
      <c r="Z264" s="265"/>
    </row>
    <row r="265">
      <c r="A265" s="273"/>
      <c r="B265" s="274"/>
      <c r="C265" s="265"/>
      <c r="D265" s="265"/>
      <c r="E265" s="265"/>
      <c r="F265" s="265"/>
      <c r="G265" s="265"/>
      <c r="H265" s="265"/>
      <c r="I265" s="265"/>
      <c r="J265" s="265"/>
      <c r="K265" s="265"/>
      <c r="L265" s="265"/>
      <c r="M265" s="265"/>
      <c r="N265" s="265"/>
      <c r="O265" s="265"/>
      <c r="P265" s="265"/>
      <c r="Q265" s="265"/>
      <c r="R265" s="265"/>
      <c r="S265" s="265"/>
      <c r="T265" s="265"/>
      <c r="U265" s="265"/>
      <c r="V265" s="265"/>
      <c r="W265" s="265"/>
      <c r="X265" s="265"/>
      <c r="Y265" s="265"/>
      <c r="Z265" s="265"/>
    </row>
    <row r="266">
      <c r="A266" s="273"/>
      <c r="B266" s="274"/>
      <c r="C266" s="265"/>
      <c r="D266" s="265"/>
      <c r="E266" s="265"/>
      <c r="F266" s="265"/>
      <c r="G266" s="265"/>
      <c r="H266" s="265"/>
      <c r="I266" s="265"/>
      <c r="J266" s="265"/>
      <c r="K266" s="265"/>
      <c r="L266" s="265"/>
      <c r="M266" s="265"/>
      <c r="N266" s="265"/>
      <c r="O266" s="265"/>
      <c r="P266" s="265"/>
      <c r="Q266" s="265"/>
      <c r="R266" s="265"/>
      <c r="S266" s="265"/>
      <c r="T266" s="265"/>
      <c r="U266" s="265"/>
      <c r="V266" s="265"/>
      <c r="W266" s="265"/>
      <c r="X266" s="265"/>
      <c r="Y266" s="265"/>
      <c r="Z266" s="265"/>
    </row>
    <row r="267">
      <c r="A267" s="273"/>
      <c r="B267" s="274"/>
      <c r="C267" s="265"/>
      <c r="D267" s="265"/>
      <c r="E267" s="265"/>
      <c r="F267" s="265"/>
      <c r="G267" s="265"/>
      <c r="H267" s="265"/>
      <c r="I267" s="265"/>
      <c r="J267" s="265"/>
      <c r="K267" s="265"/>
      <c r="L267" s="265"/>
      <c r="M267" s="265"/>
      <c r="N267" s="265"/>
      <c r="O267" s="265"/>
      <c r="P267" s="265"/>
      <c r="Q267" s="265"/>
      <c r="R267" s="265"/>
      <c r="S267" s="265"/>
      <c r="T267" s="265"/>
      <c r="U267" s="265"/>
      <c r="V267" s="265"/>
      <c r="W267" s="265"/>
      <c r="X267" s="265"/>
      <c r="Y267" s="265"/>
      <c r="Z267" s="265"/>
    </row>
    <row r="268">
      <c r="A268" s="273"/>
      <c r="B268" s="274"/>
      <c r="C268" s="265"/>
      <c r="D268" s="265"/>
      <c r="E268" s="265"/>
      <c r="F268" s="265"/>
      <c r="G268" s="265"/>
      <c r="H268" s="265"/>
      <c r="I268" s="265"/>
      <c r="J268" s="265"/>
      <c r="K268" s="265"/>
      <c r="L268" s="265"/>
      <c r="M268" s="265"/>
      <c r="N268" s="265"/>
      <c r="O268" s="265"/>
      <c r="P268" s="265"/>
      <c r="Q268" s="265"/>
      <c r="R268" s="265"/>
      <c r="S268" s="265"/>
      <c r="T268" s="265"/>
      <c r="U268" s="265"/>
      <c r="V268" s="265"/>
      <c r="W268" s="265"/>
      <c r="X268" s="265"/>
      <c r="Y268" s="265"/>
      <c r="Z268" s="265"/>
    </row>
    <row r="269">
      <c r="A269" s="273"/>
      <c r="B269" s="274"/>
      <c r="C269" s="265"/>
      <c r="D269" s="265"/>
      <c r="E269" s="265"/>
      <c r="F269" s="265"/>
      <c r="G269" s="265"/>
      <c r="H269" s="265"/>
      <c r="I269" s="265"/>
      <c r="J269" s="265"/>
      <c r="K269" s="265"/>
      <c r="L269" s="265"/>
      <c r="M269" s="265"/>
      <c r="N269" s="265"/>
      <c r="O269" s="265"/>
      <c r="P269" s="265"/>
      <c r="Q269" s="265"/>
      <c r="R269" s="265"/>
      <c r="S269" s="265"/>
      <c r="T269" s="265"/>
      <c r="U269" s="265"/>
      <c r="V269" s="265"/>
      <c r="W269" s="265"/>
      <c r="X269" s="265"/>
      <c r="Y269" s="265"/>
      <c r="Z269" s="265"/>
    </row>
    <row r="270">
      <c r="A270" s="273"/>
      <c r="B270" s="274"/>
      <c r="C270" s="265"/>
      <c r="D270" s="265"/>
      <c r="E270" s="265"/>
      <c r="F270" s="265"/>
      <c r="G270" s="265"/>
      <c r="H270" s="265"/>
      <c r="I270" s="265"/>
      <c r="J270" s="265"/>
      <c r="K270" s="265"/>
      <c r="L270" s="265"/>
      <c r="M270" s="265"/>
      <c r="N270" s="265"/>
      <c r="O270" s="265"/>
      <c r="P270" s="265"/>
      <c r="Q270" s="265"/>
      <c r="R270" s="265"/>
      <c r="S270" s="265"/>
      <c r="T270" s="265"/>
      <c r="U270" s="265"/>
      <c r="V270" s="265"/>
      <c r="W270" s="265"/>
      <c r="X270" s="265"/>
      <c r="Y270" s="265"/>
      <c r="Z270" s="265"/>
    </row>
    <row r="271">
      <c r="A271" s="273"/>
      <c r="B271" s="274"/>
      <c r="C271" s="265"/>
      <c r="D271" s="265"/>
      <c r="E271" s="265"/>
      <c r="F271" s="265"/>
      <c r="G271" s="265"/>
      <c r="H271" s="265"/>
      <c r="I271" s="265"/>
      <c r="J271" s="265"/>
      <c r="K271" s="265"/>
      <c r="L271" s="265"/>
      <c r="M271" s="265"/>
      <c r="N271" s="265"/>
      <c r="O271" s="265"/>
      <c r="P271" s="265"/>
      <c r="Q271" s="265"/>
      <c r="R271" s="265"/>
      <c r="S271" s="265"/>
      <c r="T271" s="265"/>
      <c r="U271" s="265"/>
      <c r="V271" s="265"/>
      <c r="W271" s="265"/>
      <c r="X271" s="265"/>
      <c r="Y271" s="265"/>
      <c r="Z271" s="265"/>
    </row>
    <row r="272">
      <c r="A272" s="273"/>
      <c r="B272" s="274"/>
      <c r="C272" s="265"/>
      <c r="D272" s="265"/>
      <c r="E272" s="265"/>
      <c r="F272" s="265"/>
      <c r="G272" s="265"/>
      <c r="H272" s="265"/>
      <c r="I272" s="265"/>
      <c r="J272" s="265"/>
      <c r="K272" s="265"/>
      <c r="L272" s="265"/>
      <c r="M272" s="265"/>
      <c r="N272" s="265"/>
      <c r="O272" s="265"/>
      <c r="P272" s="265"/>
      <c r="Q272" s="265"/>
      <c r="R272" s="265"/>
      <c r="S272" s="265"/>
      <c r="T272" s="265"/>
      <c r="U272" s="265"/>
      <c r="V272" s="265"/>
      <c r="W272" s="265"/>
      <c r="X272" s="265"/>
      <c r="Y272" s="265"/>
      <c r="Z272" s="265"/>
    </row>
    <row r="273">
      <c r="A273" s="273"/>
      <c r="B273" s="274"/>
      <c r="C273" s="265"/>
      <c r="D273" s="265"/>
      <c r="E273" s="265"/>
      <c r="F273" s="265"/>
      <c r="G273" s="265"/>
      <c r="H273" s="265"/>
      <c r="I273" s="265"/>
      <c r="J273" s="265"/>
      <c r="K273" s="265"/>
      <c r="L273" s="265"/>
      <c r="M273" s="265"/>
      <c r="N273" s="265"/>
      <c r="O273" s="265"/>
      <c r="P273" s="265"/>
      <c r="Q273" s="265"/>
      <c r="R273" s="265"/>
      <c r="S273" s="265"/>
      <c r="T273" s="265"/>
      <c r="U273" s="265"/>
      <c r="V273" s="265"/>
      <c r="W273" s="265"/>
      <c r="X273" s="265"/>
      <c r="Y273" s="265"/>
      <c r="Z273" s="265"/>
    </row>
    <row r="274">
      <c r="A274" s="273"/>
      <c r="B274" s="274"/>
      <c r="C274" s="265"/>
      <c r="D274" s="265"/>
      <c r="E274" s="265"/>
      <c r="F274" s="265"/>
      <c r="G274" s="265"/>
      <c r="H274" s="265"/>
      <c r="I274" s="265"/>
      <c r="J274" s="265"/>
      <c r="K274" s="265"/>
      <c r="L274" s="265"/>
      <c r="M274" s="265"/>
      <c r="N274" s="265"/>
      <c r="O274" s="265"/>
      <c r="P274" s="265"/>
      <c r="Q274" s="265"/>
      <c r="R274" s="265"/>
      <c r="S274" s="265"/>
      <c r="T274" s="265"/>
      <c r="U274" s="265"/>
      <c r="V274" s="265"/>
      <c r="W274" s="265"/>
      <c r="X274" s="265"/>
      <c r="Y274" s="265"/>
      <c r="Z274" s="265"/>
    </row>
    <row r="275">
      <c r="A275" s="273"/>
      <c r="B275" s="274"/>
      <c r="C275" s="265"/>
      <c r="D275" s="265"/>
      <c r="E275" s="265"/>
      <c r="F275" s="265"/>
      <c r="G275" s="265"/>
      <c r="H275" s="265"/>
      <c r="I275" s="265"/>
      <c r="J275" s="265"/>
      <c r="K275" s="265"/>
      <c r="L275" s="265"/>
      <c r="M275" s="265"/>
      <c r="N275" s="265"/>
      <c r="O275" s="265"/>
      <c r="P275" s="265"/>
      <c r="Q275" s="265"/>
      <c r="R275" s="265"/>
      <c r="S275" s="265"/>
      <c r="T275" s="265"/>
      <c r="U275" s="265"/>
      <c r="V275" s="265"/>
      <c r="W275" s="265"/>
      <c r="X275" s="265"/>
      <c r="Y275" s="265"/>
      <c r="Z275" s="265"/>
    </row>
    <row r="276">
      <c r="A276" s="273"/>
      <c r="B276" s="274"/>
      <c r="C276" s="265"/>
      <c r="D276" s="265"/>
      <c r="E276" s="265"/>
      <c r="F276" s="265"/>
      <c r="G276" s="265"/>
      <c r="H276" s="265"/>
      <c r="I276" s="265"/>
      <c r="J276" s="265"/>
      <c r="K276" s="265"/>
      <c r="L276" s="265"/>
      <c r="M276" s="265"/>
      <c r="N276" s="265"/>
      <c r="O276" s="265"/>
      <c r="P276" s="265"/>
      <c r="Q276" s="265"/>
      <c r="R276" s="265"/>
      <c r="S276" s="265"/>
      <c r="T276" s="265"/>
      <c r="U276" s="265"/>
      <c r="V276" s="265"/>
      <c r="W276" s="265"/>
      <c r="X276" s="265"/>
      <c r="Y276" s="265"/>
      <c r="Z276" s="265"/>
    </row>
    <row r="277">
      <c r="A277" s="273"/>
      <c r="B277" s="274"/>
      <c r="C277" s="265"/>
      <c r="D277" s="265"/>
      <c r="E277" s="265"/>
      <c r="F277" s="265"/>
      <c r="G277" s="265"/>
      <c r="H277" s="265"/>
      <c r="I277" s="265"/>
      <c r="J277" s="265"/>
      <c r="K277" s="265"/>
      <c r="L277" s="265"/>
      <c r="M277" s="265"/>
      <c r="N277" s="265"/>
      <c r="O277" s="265"/>
      <c r="P277" s="265"/>
      <c r="Q277" s="265"/>
      <c r="R277" s="265"/>
      <c r="S277" s="265"/>
      <c r="T277" s="265"/>
      <c r="U277" s="265"/>
      <c r="V277" s="265"/>
      <c r="W277" s="265"/>
      <c r="X277" s="265"/>
      <c r="Y277" s="265"/>
      <c r="Z277" s="265"/>
    </row>
    <row r="278">
      <c r="A278" s="273"/>
      <c r="B278" s="274"/>
      <c r="C278" s="265"/>
      <c r="D278" s="265"/>
      <c r="E278" s="265"/>
      <c r="F278" s="265"/>
      <c r="G278" s="265"/>
      <c r="H278" s="265"/>
      <c r="I278" s="265"/>
      <c r="J278" s="265"/>
      <c r="K278" s="265"/>
      <c r="L278" s="265"/>
      <c r="M278" s="265"/>
      <c r="N278" s="265"/>
      <c r="O278" s="265"/>
      <c r="P278" s="265"/>
      <c r="Q278" s="265"/>
      <c r="R278" s="265"/>
      <c r="S278" s="265"/>
      <c r="T278" s="265"/>
      <c r="U278" s="265"/>
      <c r="V278" s="265"/>
      <c r="W278" s="265"/>
      <c r="X278" s="265"/>
      <c r="Y278" s="265"/>
      <c r="Z278" s="265"/>
    </row>
    <row r="279">
      <c r="A279" s="273"/>
      <c r="B279" s="274"/>
      <c r="C279" s="265"/>
      <c r="D279" s="265"/>
      <c r="E279" s="265"/>
      <c r="F279" s="265"/>
      <c r="G279" s="265"/>
      <c r="H279" s="265"/>
      <c r="I279" s="265"/>
      <c r="J279" s="265"/>
      <c r="K279" s="265"/>
      <c r="L279" s="265"/>
      <c r="M279" s="265"/>
      <c r="N279" s="265"/>
      <c r="O279" s="265"/>
      <c r="P279" s="265"/>
      <c r="Q279" s="265"/>
      <c r="R279" s="265"/>
      <c r="S279" s="265"/>
      <c r="T279" s="265"/>
      <c r="U279" s="265"/>
      <c r="V279" s="265"/>
      <c r="W279" s="265"/>
      <c r="X279" s="265"/>
      <c r="Y279" s="265"/>
      <c r="Z279" s="265"/>
    </row>
    <row r="280">
      <c r="A280" s="273"/>
      <c r="B280" s="274"/>
      <c r="C280" s="265"/>
      <c r="D280" s="265"/>
      <c r="E280" s="265"/>
      <c r="F280" s="265"/>
      <c r="G280" s="265"/>
      <c r="H280" s="265"/>
      <c r="I280" s="265"/>
      <c r="J280" s="265"/>
      <c r="K280" s="265"/>
      <c r="L280" s="265"/>
      <c r="M280" s="265"/>
      <c r="N280" s="265"/>
      <c r="O280" s="265"/>
      <c r="P280" s="265"/>
      <c r="Q280" s="265"/>
      <c r="R280" s="265"/>
      <c r="S280" s="265"/>
      <c r="T280" s="265"/>
      <c r="U280" s="265"/>
      <c r="V280" s="265"/>
      <c r="W280" s="265"/>
      <c r="X280" s="265"/>
      <c r="Y280" s="265"/>
      <c r="Z280" s="265"/>
    </row>
    <row r="281">
      <c r="A281" s="273"/>
      <c r="B281" s="274"/>
      <c r="C281" s="265"/>
      <c r="D281" s="265"/>
      <c r="E281" s="265"/>
      <c r="F281" s="265"/>
      <c r="G281" s="265"/>
      <c r="H281" s="265"/>
      <c r="I281" s="265"/>
      <c r="J281" s="265"/>
      <c r="K281" s="265"/>
      <c r="L281" s="265"/>
      <c r="M281" s="265"/>
      <c r="N281" s="265"/>
      <c r="O281" s="265"/>
      <c r="P281" s="265"/>
      <c r="Q281" s="265"/>
      <c r="R281" s="265"/>
      <c r="S281" s="265"/>
      <c r="T281" s="265"/>
      <c r="U281" s="265"/>
      <c r="V281" s="265"/>
      <c r="W281" s="265"/>
      <c r="X281" s="265"/>
      <c r="Y281" s="265"/>
      <c r="Z281" s="265"/>
    </row>
    <row r="282">
      <c r="A282" s="273"/>
      <c r="B282" s="274"/>
      <c r="C282" s="265"/>
      <c r="D282" s="265"/>
      <c r="E282" s="265"/>
      <c r="F282" s="265"/>
      <c r="G282" s="265"/>
      <c r="H282" s="265"/>
      <c r="I282" s="265"/>
      <c r="J282" s="265"/>
      <c r="K282" s="265"/>
      <c r="L282" s="265"/>
      <c r="M282" s="265"/>
      <c r="N282" s="265"/>
      <c r="O282" s="265"/>
      <c r="P282" s="265"/>
      <c r="Q282" s="265"/>
      <c r="R282" s="265"/>
      <c r="S282" s="265"/>
      <c r="T282" s="265"/>
      <c r="U282" s="265"/>
      <c r="V282" s="265"/>
      <c r="W282" s="265"/>
      <c r="X282" s="265"/>
      <c r="Y282" s="265"/>
      <c r="Z282" s="265"/>
    </row>
    <row r="283">
      <c r="A283" s="273"/>
      <c r="B283" s="274"/>
      <c r="C283" s="265"/>
      <c r="D283" s="265"/>
      <c r="E283" s="265"/>
      <c r="F283" s="265"/>
      <c r="G283" s="265"/>
      <c r="H283" s="265"/>
      <c r="I283" s="265"/>
      <c r="J283" s="265"/>
      <c r="K283" s="265"/>
      <c r="L283" s="265"/>
      <c r="M283" s="265"/>
      <c r="N283" s="265"/>
      <c r="O283" s="265"/>
      <c r="P283" s="265"/>
      <c r="Q283" s="265"/>
      <c r="R283" s="265"/>
      <c r="S283" s="265"/>
      <c r="T283" s="265"/>
      <c r="U283" s="265"/>
      <c r="V283" s="265"/>
      <c r="W283" s="265"/>
      <c r="X283" s="265"/>
      <c r="Y283" s="265"/>
      <c r="Z283" s="265"/>
    </row>
    <row r="284">
      <c r="A284" s="273"/>
      <c r="B284" s="274"/>
      <c r="C284" s="265"/>
      <c r="D284" s="265"/>
      <c r="E284" s="265"/>
      <c r="F284" s="265"/>
      <c r="G284" s="265"/>
      <c r="H284" s="265"/>
      <c r="I284" s="265"/>
      <c r="J284" s="265"/>
      <c r="K284" s="265"/>
      <c r="L284" s="265"/>
      <c r="M284" s="265"/>
      <c r="N284" s="265"/>
      <c r="O284" s="265"/>
      <c r="P284" s="265"/>
      <c r="Q284" s="265"/>
      <c r="R284" s="265"/>
      <c r="S284" s="265"/>
      <c r="T284" s="265"/>
      <c r="U284" s="265"/>
      <c r="V284" s="265"/>
      <c r="W284" s="265"/>
      <c r="X284" s="265"/>
      <c r="Y284" s="265"/>
      <c r="Z284" s="265"/>
    </row>
    <row r="285">
      <c r="A285" s="273"/>
      <c r="B285" s="274"/>
      <c r="C285" s="265"/>
      <c r="D285" s="265"/>
      <c r="E285" s="265"/>
      <c r="F285" s="265"/>
      <c r="G285" s="265"/>
      <c r="H285" s="265"/>
      <c r="I285" s="265"/>
      <c r="J285" s="265"/>
      <c r="K285" s="265"/>
      <c r="L285" s="265"/>
      <c r="M285" s="265"/>
      <c r="N285" s="265"/>
      <c r="O285" s="265"/>
      <c r="P285" s="265"/>
      <c r="Q285" s="265"/>
      <c r="R285" s="265"/>
      <c r="S285" s="265"/>
      <c r="T285" s="265"/>
      <c r="U285" s="265"/>
      <c r="V285" s="265"/>
      <c r="W285" s="265"/>
      <c r="X285" s="265"/>
      <c r="Y285" s="265"/>
      <c r="Z285" s="265"/>
    </row>
    <row r="286">
      <c r="A286" s="273"/>
      <c r="B286" s="274"/>
      <c r="C286" s="265"/>
      <c r="D286" s="265"/>
      <c r="E286" s="265"/>
      <c r="F286" s="265"/>
      <c r="G286" s="265"/>
      <c r="H286" s="265"/>
      <c r="I286" s="265"/>
      <c r="J286" s="265"/>
      <c r="K286" s="265"/>
      <c r="L286" s="265"/>
      <c r="M286" s="265"/>
      <c r="N286" s="265"/>
      <c r="O286" s="265"/>
      <c r="P286" s="265"/>
      <c r="Q286" s="265"/>
      <c r="R286" s="265"/>
      <c r="S286" s="265"/>
      <c r="T286" s="265"/>
      <c r="U286" s="265"/>
      <c r="V286" s="265"/>
      <c r="W286" s="265"/>
      <c r="X286" s="265"/>
      <c r="Y286" s="265"/>
      <c r="Z286" s="265"/>
    </row>
    <row r="287">
      <c r="A287" s="273"/>
      <c r="B287" s="274"/>
      <c r="C287" s="265"/>
      <c r="D287" s="265"/>
      <c r="E287" s="265"/>
      <c r="F287" s="265"/>
      <c r="G287" s="265"/>
      <c r="H287" s="265"/>
      <c r="I287" s="265"/>
      <c r="J287" s="265"/>
      <c r="K287" s="265"/>
      <c r="L287" s="265"/>
      <c r="M287" s="265"/>
      <c r="N287" s="265"/>
      <c r="O287" s="265"/>
      <c r="P287" s="265"/>
      <c r="Q287" s="265"/>
      <c r="R287" s="265"/>
      <c r="S287" s="265"/>
      <c r="T287" s="265"/>
      <c r="U287" s="265"/>
      <c r="V287" s="265"/>
      <c r="W287" s="265"/>
      <c r="X287" s="265"/>
      <c r="Y287" s="265"/>
      <c r="Z287" s="265"/>
    </row>
    <row r="288">
      <c r="A288" s="273"/>
      <c r="B288" s="274"/>
      <c r="C288" s="265"/>
      <c r="D288" s="265"/>
      <c r="E288" s="265"/>
      <c r="F288" s="265"/>
      <c r="G288" s="265"/>
      <c r="H288" s="265"/>
      <c r="I288" s="265"/>
      <c r="J288" s="265"/>
      <c r="K288" s="265"/>
      <c r="L288" s="265"/>
      <c r="M288" s="265"/>
      <c r="N288" s="265"/>
      <c r="O288" s="265"/>
      <c r="P288" s="265"/>
      <c r="Q288" s="265"/>
      <c r="R288" s="265"/>
      <c r="S288" s="265"/>
      <c r="T288" s="265"/>
      <c r="U288" s="265"/>
      <c r="V288" s="265"/>
      <c r="W288" s="265"/>
      <c r="X288" s="265"/>
      <c r="Y288" s="265"/>
      <c r="Z288" s="265"/>
    </row>
    <row r="289">
      <c r="A289" s="273"/>
      <c r="B289" s="274"/>
      <c r="C289" s="265"/>
      <c r="D289" s="265"/>
      <c r="E289" s="265"/>
      <c r="F289" s="265"/>
      <c r="G289" s="265"/>
      <c r="H289" s="265"/>
      <c r="I289" s="265"/>
      <c r="J289" s="265"/>
      <c r="K289" s="265"/>
      <c r="L289" s="265"/>
      <c r="M289" s="265"/>
      <c r="N289" s="265"/>
      <c r="O289" s="265"/>
      <c r="P289" s="265"/>
      <c r="Q289" s="265"/>
      <c r="R289" s="265"/>
      <c r="S289" s="265"/>
      <c r="T289" s="265"/>
      <c r="U289" s="265"/>
      <c r="V289" s="265"/>
      <c r="W289" s="265"/>
      <c r="X289" s="265"/>
      <c r="Y289" s="265"/>
      <c r="Z289" s="265"/>
    </row>
    <row r="290">
      <c r="A290" s="273"/>
      <c r="B290" s="274"/>
      <c r="C290" s="265"/>
      <c r="D290" s="265"/>
      <c r="E290" s="265"/>
      <c r="F290" s="265"/>
      <c r="G290" s="265"/>
      <c r="H290" s="265"/>
      <c r="I290" s="265"/>
      <c r="J290" s="265"/>
      <c r="K290" s="265"/>
      <c r="L290" s="265"/>
      <c r="M290" s="265"/>
      <c r="N290" s="265"/>
      <c r="O290" s="265"/>
      <c r="P290" s="265"/>
      <c r="Q290" s="265"/>
      <c r="R290" s="265"/>
      <c r="S290" s="265"/>
      <c r="T290" s="265"/>
      <c r="U290" s="265"/>
      <c r="V290" s="265"/>
      <c r="W290" s="265"/>
      <c r="X290" s="265"/>
      <c r="Y290" s="265"/>
      <c r="Z290" s="265"/>
    </row>
    <row r="291">
      <c r="A291" s="273"/>
      <c r="B291" s="274"/>
      <c r="C291" s="265"/>
      <c r="D291" s="265"/>
      <c r="E291" s="265"/>
      <c r="F291" s="265"/>
      <c r="G291" s="265"/>
      <c r="H291" s="265"/>
      <c r="I291" s="265"/>
      <c r="J291" s="265"/>
      <c r="K291" s="265"/>
      <c r="L291" s="265"/>
      <c r="M291" s="265"/>
      <c r="N291" s="265"/>
      <c r="O291" s="265"/>
      <c r="P291" s="265"/>
      <c r="Q291" s="265"/>
      <c r="R291" s="265"/>
      <c r="S291" s="265"/>
      <c r="T291" s="265"/>
      <c r="U291" s="265"/>
      <c r="V291" s="265"/>
      <c r="W291" s="265"/>
      <c r="X291" s="265"/>
      <c r="Y291" s="265"/>
      <c r="Z291" s="265"/>
    </row>
    <row r="292">
      <c r="A292" s="273"/>
      <c r="B292" s="274"/>
      <c r="C292" s="265"/>
      <c r="D292" s="265"/>
      <c r="E292" s="265"/>
      <c r="F292" s="265"/>
      <c r="G292" s="265"/>
      <c r="H292" s="265"/>
      <c r="I292" s="265"/>
      <c r="J292" s="265"/>
      <c r="K292" s="265"/>
      <c r="L292" s="265"/>
      <c r="M292" s="265"/>
      <c r="N292" s="265"/>
      <c r="O292" s="265"/>
      <c r="P292" s="265"/>
      <c r="Q292" s="265"/>
      <c r="R292" s="265"/>
      <c r="S292" s="265"/>
      <c r="T292" s="265"/>
      <c r="U292" s="265"/>
      <c r="V292" s="265"/>
      <c r="W292" s="265"/>
      <c r="X292" s="265"/>
      <c r="Y292" s="265"/>
      <c r="Z292" s="265"/>
    </row>
    <row r="293">
      <c r="A293" s="273"/>
      <c r="B293" s="274"/>
      <c r="C293" s="265"/>
      <c r="D293" s="265"/>
      <c r="E293" s="265"/>
      <c r="F293" s="265"/>
      <c r="G293" s="265"/>
      <c r="H293" s="265"/>
      <c r="I293" s="265"/>
      <c r="J293" s="265"/>
      <c r="K293" s="265"/>
      <c r="L293" s="265"/>
      <c r="M293" s="265"/>
      <c r="N293" s="265"/>
      <c r="O293" s="265"/>
      <c r="P293" s="265"/>
      <c r="Q293" s="265"/>
      <c r="R293" s="265"/>
      <c r="S293" s="265"/>
      <c r="T293" s="265"/>
      <c r="U293" s="265"/>
      <c r="V293" s="265"/>
      <c r="W293" s="265"/>
      <c r="X293" s="265"/>
      <c r="Y293" s="265"/>
      <c r="Z293" s="265"/>
    </row>
    <row r="294">
      <c r="A294" s="273"/>
      <c r="B294" s="274"/>
      <c r="C294" s="265"/>
      <c r="D294" s="265"/>
      <c r="E294" s="265"/>
      <c r="F294" s="265"/>
      <c r="G294" s="265"/>
      <c r="H294" s="265"/>
      <c r="I294" s="265"/>
      <c r="J294" s="265"/>
      <c r="K294" s="265"/>
      <c r="L294" s="265"/>
      <c r="M294" s="265"/>
      <c r="N294" s="265"/>
      <c r="O294" s="265"/>
      <c r="P294" s="265"/>
      <c r="Q294" s="265"/>
      <c r="R294" s="265"/>
      <c r="S294" s="265"/>
      <c r="T294" s="265"/>
      <c r="U294" s="265"/>
      <c r="V294" s="265"/>
      <c r="W294" s="265"/>
      <c r="X294" s="265"/>
      <c r="Y294" s="265"/>
      <c r="Z294" s="265"/>
    </row>
    <row r="295">
      <c r="A295" s="273"/>
      <c r="B295" s="274"/>
      <c r="C295" s="265"/>
      <c r="D295" s="265"/>
      <c r="E295" s="265"/>
      <c r="F295" s="265"/>
      <c r="G295" s="265"/>
      <c r="H295" s="265"/>
      <c r="I295" s="265"/>
      <c r="J295" s="265"/>
      <c r="K295" s="265"/>
      <c r="L295" s="265"/>
      <c r="M295" s="265"/>
      <c r="N295" s="265"/>
      <c r="O295" s="265"/>
      <c r="P295" s="265"/>
      <c r="Q295" s="265"/>
      <c r="R295" s="265"/>
      <c r="S295" s="265"/>
      <c r="T295" s="265"/>
      <c r="U295" s="265"/>
      <c r="V295" s="265"/>
      <c r="W295" s="265"/>
      <c r="X295" s="265"/>
      <c r="Y295" s="265"/>
      <c r="Z295" s="265"/>
    </row>
    <row r="296">
      <c r="A296" s="273"/>
      <c r="B296" s="274"/>
      <c r="C296" s="265"/>
      <c r="D296" s="265"/>
      <c r="E296" s="265"/>
      <c r="F296" s="265"/>
      <c r="G296" s="265"/>
      <c r="H296" s="265"/>
      <c r="I296" s="265"/>
      <c r="J296" s="265"/>
      <c r="K296" s="265"/>
      <c r="L296" s="265"/>
      <c r="M296" s="265"/>
      <c r="N296" s="265"/>
      <c r="O296" s="265"/>
      <c r="P296" s="265"/>
      <c r="Q296" s="265"/>
      <c r="R296" s="265"/>
      <c r="S296" s="265"/>
      <c r="T296" s="265"/>
      <c r="U296" s="265"/>
      <c r="V296" s="265"/>
      <c r="W296" s="265"/>
      <c r="X296" s="265"/>
      <c r="Y296" s="265"/>
      <c r="Z296" s="265"/>
    </row>
    <row r="297">
      <c r="A297" s="273"/>
      <c r="B297" s="274"/>
      <c r="C297" s="265"/>
      <c r="D297" s="265"/>
      <c r="E297" s="265"/>
      <c r="F297" s="265"/>
      <c r="G297" s="265"/>
      <c r="H297" s="265"/>
      <c r="I297" s="265"/>
      <c r="J297" s="265"/>
      <c r="K297" s="265"/>
      <c r="L297" s="265"/>
      <c r="M297" s="265"/>
      <c r="N297" s="265"/>
      <c r="O297" s="265"/>
      <c r="P297" s="265"/>
      <c r="Q297" s="265"/>
      <c r="R297" s="265"/>
      <c r="S297" s="265"/>
      <c r="T297" s="265"/>
      <c r="U297" s="265"/>
      <c r="V297" s="265"/>
      <c r="W297" s="265"/>
      <c r="X297" s="265"/>
      <c r="Y297" s="265"/>
      <c r="Z297" s="265"/>
    </row>
    <row r="298">
      <c r="A298" s="273"/>
      <c r="B298" s="274"/>
      <c r="C298" s="265"/>
      <c r="D298" s="265"/>
      <c r="E298" s="265"/>
      <c r="F298" s="265"/>
      <c r="G298" s="265"/>
      <c r="H298" s="265"/>
      <c r="I298" s="265"/>
      <c r="J298" s="265"/>
      <c r="K298" s="265"/>
      <c r="L298" s="265"/>
      <c r="M298" s="265"/>
      <c r="N298" s="265"/>
      <c r="O298" s="265"/>
      <c r="P298" s="265"/>
      <c r="Q298" s="265"/>
      <c r="R298" s="265"/>
      <c r="S298" s="265"/>
      <c r="T298" s="265"/>
      <c r="U298" s="265"/>
      <c r="V298" s="265"/>
      <c r="W298" s="265"/>
      <c r="X298" s="265"/>
      <c r="Y298" s="265"/>
      <c r="Z298" s="265"/>
    </row>
    <row r="299">
      <c r="A299" s="273"/>
      <c r="B299" s="274"/>
      <c r="C299" s="265"/>
      <c r="D299" s="265"/>
      <c r="E299" s="265"/>
      <c r="F299" s="265"/>
      <c r="G299" s="265"/>
      <c r="H299" s="265"/>
      <c r="I299" s="265"/>
      <c r="J299" s="265"/>
      <c r="K299" s="265"/>
      <c r="L299" s="265"/>
      <c r="M299" s="265"/>
      <c r="N299" s="265"/>
      <c r="O299" s="265"/>
      <c r="P299" s="265"/>
      <c r="Q299" s="265"/>
      <c r="R299" s="265"/>
      <c r="S299" s="265"/>
      <c r="T299" s="265"/>
      <c r="U299" s="265"/>
      <c r="V299" s="265"/>
      <c r="W299" s="265"/>
      <c r="X299" s="265"/>
      <c r="Y299" s="265"/>
      <c r="Z299" s="265"/>
    </row>
    <row r="300">
      <c r="A300" s="273"/>
      <c r="B300" s="274"/>
      <c r="C300" s="265"/>
      <c r="D300" s="265"/>
      <c r="E300" s="265"/>
      <c r="F300" s="265"/>
      <c r="G300" s="265"/>
      <c r="H300" s="265"/>
      <c r="I300" s="265"/>
      <c r="J300" s="265"/>
      <c r="K300" s="265"/>
      <c r="L300" s="265"/>
      <c r="M300" s="265"/>
      <c r="N300" s="265"/>
      <c r="O300" s="265"/>
      <c r="P300" s="265"/>
      <c r="Q300" s="265"/>
      <c r="R300" s="265"/>
      <c r="S300" s="265"/>
      <c r="T300" s="265"/>
      <c r="U300" s="265"/>
      <c r="V300" s="265"/>
      <c r="W300" s="265"/>
      <c r="X300" s="265"/>
      <c r="Y300" s="265"/>
      <c r="Z300" s="265"/>
    </row>
    <row r="301">
      <c r="A301" s="273"/>
      <c r="B301" s="274"/>
      <c r="C301" s="265"/>
      <c r="D301" s="265"/>
      <c r="E301" s="265"/>
      <c r="F301" s="265"/>
      <c r="G301" s="265"/>
      <c r="H301" s="265"/>
      <c r="I301" s="265"/>
      <c r="J301" s="265"/>
      <c r="K301" s="265"/>
      <c r="L301" s="265"/>
      <c r="M301" s="265"/>
      <c r="N301" s="265"/>
      <c r="O301" s="265"/>
      <c r="P301" s="265"/>
      <c r="Q301" s="265"/>
      <c r="R301" s="265"/>
      <c r="S301" s="265"/>
      <c r="T301" s="265"/>
      <c r="U301" s="265"/>
      <c r="V301" s="265"/>
      <c r="W301" s="265"/>
      <c r="X301" s="265"/>
      <c r="Y301" s="265"/>
      <c r="Z301" s="265"/>
    </row>
    <row r="302">
      <c r="A302" s="273"/>
      <c r="B302" s="274"/>
      <c r="C302" s="265"/>
      <c r="D302" s="265"/>
      <c r="E302" s="265"/>
      <c r="F302" s="265"/>
      <c r="G302" s="265"/>
      <c r="H302" s="265"/>
      <c r="I302" s="265"/>
      <c r="J302" s="265"/>
      <c r="K302" s="265"/>
      <c r="L302" s="265"/>
      <c r="M302" s="265"/>
      <c r="N302" s="265"/>
      <c r="O302" s="265"/>
      <c r="P302" s="265"/>
      <c r="Q302" s="265"/>
      <c r="R302" s="265"/>
      <c r="S302" s="265"/>
      <c r="T302" s="265"/>
      <c r="U302" s="265"/>
      <c r="V302" s="265"/>
      <c r="W302" s="265"/>
      <c r="X302" s="265"/>
      <c r="Y302" s="265"/>
      <c r="Z302" s="265"/>
    </row>
    <row r="303">
      <c r="A303" s="273"/>
      <c r="B303" s="274"/>
      <c r="C303" s="265"/>
      <c r="D303" s="265"/>
      <c r="E303" s="265"/>
      <c r="F303" s="265"/>
      <c r="G303" s="265"/>
      <c r="H303" s="265"/>
      <c r="I303" s="265"/>
      <c r="J303" s="265"/>
      <c r="K303" s="265"/>
      <c r="L303" s="265"/>
      <c r="M303" s="265"/>
      <c r="N303" s="265"/>
      <c r="O303" s="265"/>
      <c r="P303" s="265"/>
      <c r="Q303" s="265"/>
      <c r="R303" s="265"/>
      <c r="S303" s="265"/>
      <c r="T303" s="265"/>
      <c r="U303" s="265"/>
      <c r="V303" s="265"/>
      <c r="W303" s="265"/>
      <c r="X303" s="265"/>
      <c r="Y303" s="265"/>
      <c r="Z303" s="265"/>
    </row>
    <row r="304">
      <c r="A304" s="273"/>
      <c r="B304" s="274"/>
      <c r="C304" s="265"/>
      <c r="D304" s="265"/>
      <c r="E304" s="265"/>
      <c r="F304" s="265"/>
      <c r="G304" s="265"/>
      <c r="H304" s="265"/>
      <c r="I304" s="265"/>
      <c r="J304" s="265"/>
      <c r="K304" s="265"/>
      <c r="L304" s="265"/>
      <c r="M304" s="265"/>
      <c r="N304" s="265"/>
      <c r="O304" s="265"/>
      <c r="P304" s="265"/>
      <c r="Q304" s="265"/>
      <c r="R304" s="265"/>
      <c r="S304" s="265"/>
      <c r="T304" s="265"/>
      <c r="U304" s="265"/>
      <c r="V304" s="265"/>
      <c r="W304" s="265"/>
      <c r="X304" s="265"/>
      <c r="Y304" s="265"/>
      <c r="Z304" s="265"/>
    </row>
    <row r="305">
      <c r="A305" s="273"/>
      <c r="B305" s="274"/>
      <c r="C305" s="265"/>
      <c r="D305" s="265"/>
      <c r="E305" s="265"/>
      <c r="F305" s="265"/>
      <c r="G305" s="265"/>
      <c r="H305" s="265"/>
      <c r="I305" s="265"/>
      <c r="J305" s="265"/>
      <c r="K305" s="265"/>
      <c r="L305" s="265"/>
      <c r="M305" s="265"/>
      <c r="N305" s="265"/>
      <c r="O305" s="265"/>
      <c r="P305" s="265"/>
      <c r="Q305" s="265"/>
      <c r="R305" s="265"/>
      <c r="S305" s="265"/>
      <c r="T305" s="265"/>
      <c r="U305" s="265"/>
      <c r="V305" s="265"/>
      <c r="W305" s="265"/>
      <c r="X305" s="265"/>
      <c r="Y305" s="265"/>
      <c r="Z305" s="265"/>
    </row>
    <row r="306">
      <c r="A306" s="273"/>
      <c r="B306" s="274"/>
      <c r="C306" s="265"/>
      <c r="D306" s="265"/>
      <c r="E306" s="265"/>
      <c r="F306" s="265"/>
      <c r="G306" s="265"/>
      <c r="H306" s="265"/>
      <c r="I306" s="265"/>
      <c r="J306" s="265"/>
      <c r="K306" s="265"/>
      <c r="L306" s="265"/>
      <c r="M306" s="265"/>
      <c r="N306" s="265"/>
      <c r="O306" s="265"/>
      <c r="P306" s="265"/>
      <c r="Q306" s="265"/>
      <c r="R306" s="265"/>
      <c r="S306" s="265"/>
      <c r="T306" s="265"/>
      <c r="U306" s="265"/>
      <c r="V306" s="265"/>
      <c r="W306" s="265"/>
      <c r="X306" s="265"/>
      <c r="Y306" s="265"/>
      <c r="Z306" s="265"/>
    </row>
    <row r="307">
      <c r="A307" s="273"/>
      <c r="B307" s="274"/>
      <c r="C307" s="265"/>
      <c r="D307" s="265"/>
      <c r="E307" s="265"/>
      <c r="F307" s="265"/>
      <c r="G307" s="265"/>
      <c r="H307" s="265"/>
      <c r="I307" s="265"/>
      <c r="J307" s="265"/>
      <c r="K307" s="265"/>
      <c r="L307" s="265"/>
      <c r="M307" s="265"/>
      <c r="N307" s="265"/>
      <c r="O307" s="265"/>
      <c r="P307" s="265"/>
      <c r="Q307" s="265"/>
      <c r="R307" s="265"/>
      <c r="S307" s="265"/>
      <c r="T307" s="265"/>
      <c r="U307" s="265"/>
      <c r="V307" s="265"/>
      <c r="W307" s="265"/>
      <c r="X307" s="265"/>
      <c r="Y307" s="265"/>
      <c r="Z307" s="265"/>
    </row>
    <row r="308">
      <c r="A308" s="273"/>
      <c r="B308" s="274"/>
      <c r="C308" s="265"/>
      <c r="D308" s="265"/>
      <c r="E308" s="265"/>
      <c r="F308" s="265"/>
      <c r="G308" s="265"/>
      <c r="H308" s="265"/>
      <c r="I308" s="265"/>
      <c r="J308" s="265"/>
      <c r="K308" s="265"/>
      <c r="L308" s="265"/>
      <c r="M308" s="265"/>
      <c r="N308" s="265"/>
      <c r="O308" s="265"/>
      <c r="P308" s="265"/>
      <c r="Q308" s="265"/>
      <c r="R308" s="265"/>
      <c r="S308" s="265"/>
      <c r="T308" s="265"/>
      <c r="U308" s="265"/>
      <c r="V308" s="265"/>
      <c r="W308" s="265"/>
      <c r="X308" s="265"/>
      <c r="Y308" s="265"/>
      <c r="Z308" s="265"/>
    </row>
    <row r="309">
      <c r="A309" s="273"/>
      <c r="B309" s="274"/>
      <c r="C309" s="265"/>
      <c r="D309" s="265"/>
      <c r="E309" s="265"/>
      <c r="F309" s="265"/>
      <c r="G309" s="265"/>
      <c r="H309" s="265"/>
      <c r="I309" s="265"/>
      <c r="J309" s="265"/>
      <c r="K309" s="265"/>
      <c r="L309" s="265"/>
      <c r="M309" s="265"/>
      <c r="N309" s="265"/>
      <c r="O309" s="265"/>
      <c r="P309" s="265"/>
      <c r="Q309" s="265"/>
      <c r="R309" s="265"/>
      <c r="S309" s="265"/>
      <c r="T309" s="265"/>
      <c r="U309" s="265"/>
      <c r="V309" s="265"/>
      <c r="W309" s="265"/>
      <c r="X309" s="265"/>
      <c r="Y309" s="265"/>
      <c r="Z309" s="265"/>
    </row>
    <row r="310">
      <c r="A310" s="273"/>
      <c r="B310" s="274"/>
      <c r="C310" s="265"/>
      <c r="D310" s="265"/>
      <c r="E310" s="265"/>
      <c r="F310" s="265"/>
      <c r="G310" s="265"/>
      <c r="H310" s="265"/>
      <c r="I310" s="265"/>
      <c r="J310" s="265"/>
      <c r="K310" s="265"/>
      <c r="L310" s="265"/>
      <c r="M310" s="265"/>
      <c r="N310" s="265"/>
      <c r="O310" s="265"/>
      <c r="P310" s="265"/>
      <c r="Q310" s="265"/>
      <c r="R310" s="265"/>
      <c r="S310" s="265"/>
      <c r="T310" s="265"/>
      <c r="U310" s="265"/>
      <c r="V310" s="265"/>
      <c r="W310" s="265"/>
      <c r="X310" s="265"/>
      <c r="Y310" s="265"/>
      <c r="Z310" s="265"/>
    </row>
    <row r="311">
      <c r="A311" s="273"/>
      <c r="B311" s="274"/>
      <c r="C311" s="265"/>
      <c r="D311" s="265"/>
      <c r="E311" s="265"/>
      <c r="F311" s="265"/>
      <c r="G311" s="265"/>
      <c r="H311" s="265"/>
      <c r="I311" s="265"/>
      <c r="J311" s="265"/>
      <c r="K311" s="265"/>
      <c r="L311" s="265"/>
      <c r="M311" s="265"/>
      <c r="N311" s="265"/>
      <c r="O311" s="265"/>
      <c r="P311" s="265"/>
      <c r="Q311" s="265"/>
      <c r="R311" s="265"/>
      <c r="S311" s="265"/>
      <c r="T311" s="265"/>
      <c r="U311" s="265"/>
      <c r="V311" s="265"/>
      <c r="W311" s="265"/>
      <c r="X311" s="265"/>
      <c r="Y311" s="265"/>
      <c r="Z311" s="265"/>
    </row>
    <row r="312">
      <c r="A312" s="273"/>
      <c r="B312" s="274"/>
      <c r="C312" s="265"/>
      <c r="D312" s="265"/>
      <c r="E312" s="265"/>
      <c r="F312" s="265"/>
      <c r="G312" s="265"/>
      <c r="H312" s="265"/>
      <c r="I312" s="265"/>
      <c r="J312" s="265"/>
      <c r="K312" s="265"/>
      <c r="L312" s="265"/>
      <c r="M312" s="265"/>
      <c r="N312" s="265"/>
      <c r="O312" s="265"/>
      <c r="P312" s="265"/>
      <c r="Q312" s="265"/>
      <c r="R312" s="265"/>
      <c r="S312" s="265"/>
      <c r="T312" s="265"/>
      <c r="U312" s="265"/>
      <c r="V312" s="265"/>
      <c r="W312" s="265"/>
      <c r="X312" s="265"/>
      <c r="Y312" s="265"/>
      <c r="Z312" s="265"/>
    </row>
    <row r="313">
      <c r="A313" s="273"/>
      <c r="B313" s="274"/>
      <c r="C313" s="265"/>
      <c r="D313" s="265"/>
      <c r="E313" s="265"/>
      <c r="F313" s="265"/>
      <c r="G313" s="265"/>
      <c r="H313" s="265"/>
      <c r="I313" s="265"/>
      <c r="J313" s="265"/>
      <c r="K313" s="265"/>
      <c r="L313" s="265"/>
      <c r="M313" s="265"/>
      <c r="N313" s="265"/>
      <c r="O313" s="265"/>
      <c r="P313" s="265"/>
      <c r="Q313" s="265"/>
      <c r="R313" s="265"/>
      <c r="S313" s="265"/>
      <c r="T313" s="265"/>
      <c r="U313" s="265"/>
      <c r="V313" s="265"/>
      <c r="W313" s="265"/>
      <c r="X313" s="265"/>
      <c r="Y313" s="265"/>
      <c r="Z313" s="265"/>
    </row>
    <row r="314">
      <c r="A314" s="273"/>
      <c r="B314" s="274"/>
      <c r="C314" s="265"/>
      <c r="D314" s="265"/>
      <c r="E314" s="265"/>
      <c r="F314" s="265"/>
      <c r="G314" s="265"/>
      <c r="H314" s="265"/>
      <c r="I314" s="265"/>
      <c r="J314" s="265"/>
      <c r="K314" s="265"/>
      <c r="L314" s="265"/>
      <c r="M314" s="265"/>
      <c r="N314" s="265"/>
      <c r="O314" s="265"/>
      <c r="P314" s="265"/>
      <c r="Q314" s="265"/>
      <c r="R314" s="265"/>
      <c r="S314" s="265"/>
      <c r="T314" s="265"/>
      <c r="U314" s="265"/>
      <c r="V314" s="265"/>
      <c r="W314" s="265"/>
      <c r="X314" s="265"/>
      <c r="Y314" s="265"/>
      <c r="Z314" s="265"/>
    </row>
    <row r="315">
      <c r="A315" s="273"/>
      <c r="B315" s="274"/>
      <c r="C315" s="265"/>
      <c r="D315" s="265"/>
      <c r="E315" s="265"/>
      <c r="F315" s="265"/>
      <c r="G315" s="265"/>
      <c r="H315" s="265"/>
      <c r="I315" s="265"/>
      <c r="J315" s="265"/>
      <c r="K315" s="265"/>
      <c r="L315" s="265"/>
      <c r="M315" s="265"/>
      <c r="N315" s="265"/>
      <c r="O315" s="265"/>
      <c r="P315" s="265"/>
      <c r="Q315" s="265"/>
      <c r="R315" s="265"/>
      <c r="S315" s="265"/>
      <c r="T315" s="265"/>
      <c r="U315" s="265"/>
      <c r="V315" s="265"/>
      <c r="W315" s="265"/>
      <c r="X315" s="265"/>
      <c r="Y315" s="265"/>
      <c r="Z315" s="265"/>
    </row>
    <row r="316">
      <c r="A316" s="273"/>
      <c r="B316" s="274"/>
      <c r="C316" s="265"/>
      <c r="D316" s="265"/>
      <c r="E316" s="265"/>
      <c r="F316" s="265"/>
      <c r="G316" s="265"/>
      <c r="H316" s="265"/>
      <c r="I316" s="265"/>
      <c r="J316" s="265"/>
      <c r="K316" s="265"/>
      <c r="L316" s="265"/>
      <c r="M316" s="265"/>
      <c r="N316" s="265"/>
      <c r="O316" s="265"/>
      <c r="P316" s="265"/>
      <c r="Q316" s="265"/>
      <c r="R316" s="265"/>
      <c r="S316" s="265"/>
      <c r="T316" s="265"/>
      <c r="U316" s="265"/>
      <c r="V316" s="265"/>
      <c r="W316" s="265"/>
      <c r="X316" s="265"/>
      <c r="Y316" s="265"/>
      <c r="Z316" s="265"/>
    </row>
    <row r="317">
      <c r="A317" s="273"/>
      <c r="B317" s="274"/>
      <c r="C317" s="265"/>
      <c r="D317" s="265"/>
      <c r="E317" s="265"/>
      <c r="F317" s="265"/>
      <c r="G317" s="265"/>
      <c r="H317" s="265"/>
      <c r="I317" s="265"/>
      <c r="J317" s="265"/>
      <c r="K317" s="265"/>
      <c r="L317" s="265"/>
      <c r="M317" s="265"/>
      <c r="N317" s="265"/>
      <c r="O317" s="265"/>
      <c r="P317" s="265"/>
      <c r="Q317" s="265"/>
      <c r="R317" s="265"/>
      <c r="S317" s="265"/>
      <c r="T317" s="265"/>
      <c r="U317" s="265"/>
      <c r="V317" s="265"/>
      <c r="W317" s="265"/>
      <c r="X317" s="265"/>
      <c r="Y317" s="265"/>
      <c r="Z317" s="265"/>
    </row>
    <row r="318">
      <c r="A318" s="273"/>
      <c r="B318" s="274"/>
      <c r="C318" s="265"/>
      <c r="D318" s="265"/>
      <c r="E318" s="265"/>
      <c r="F318" s="265"/>
      <c r="G318" s="265"/>
      <c r="H318" s="265"/>
      <c r="I318" s="265"/>
      <c r="J318" s="265"/>
      <c r="K318" s="265"/>
      <c r="L318" s="265"/>
      <c r="M318" s="265"/>
      <c r="N318" s="265"/>
      <c r="O318" s="265"/>
      <c r="P318" s="265"/>
      <c r="Q318" s="265"/>
      <c r="R318" s="265"/>
      <c r="S318" s="265"/>
      <c r="T318" s="265"/>
      <c r="U318" s="265"/>
      <c r="V318" s="265"/>
      <c r="W318" s="265"/>
      <c r="X318" s="265"/>
      <c r="Y318" s="265"/>
      <c r="Z318" s="265"/>
    </row>
    <row r="319">
      <c r="A319" s="273"/>
      <c r="B319" s="274"/>
      <c r="C319" s="265"/>
      <c r="D319" s="265"/>
      <c r="E319" s="265"/>
      <c r="F319" s="265"/>
      <c r="G319" s="265"/>
      <c r="H319" s="265"/>
      <c r="I319" s="265"/>
      <c r="J319" s="265"/>
      <c r="K319" s="265"/>
      <c r="L319" s="265"/>
      <c r="M319" s="265"/>
      <c r="N319" s="265"/>
      <c r="O319" s="265"/>
      <c r="P319" s="265"/>
      <c r="Q319" s="265"/>
      <c r="R319" s="265"/>
      <c r="S319" s="265"/>
      <c r="T319" s="265"/>
      <c r="U319" s="265"/>
      <c r="V319" s="265"/>
      <c r="W319" s="265"/>
      <c r="X319" s="265"/>
      <c r="Y319" s="265"/>
      <c r="Z319" s="265"/>
    </row>
    <row r="320">
      <c r="A320" s="273"/>
      <c r="B320" s="274"/>
      <c r="C320" s="265"/>
      <c r="D320" s="265"/>
      <c r="E320" s="265"/>
      <c r="F320" s="265"/>
      <c r="G320" s="265"/>
      <c r="H320" s="265"/>
      <c r="I320" s="265"/>
      <c r="J320" s="265"/>
      <c r="K320" s="265"/>
      <c r="L320" s="265"/>
      <c r="M320" s="265"/>
      <c r="N320" s="265"/>
      <c r="O320" s="265"/>
      <c r="P320" s="265"/>
      <c r="Q320" s="265"/>
      <c r="R320" s="265"/>
      <c r="S320" s="265"/>
      <c r="T320" s="265"/>
      <c r="U320" s="265"/>
      <c r="V320" s="265"/>
      <c r="W320" s="265"/>
      <c r="X320" s="265"/>
      <c r="Y320" s="265"/>
      <c r="Z320" s="265"/>
    </row>
    <row r="321">
      <c r="A321" s="273"/>
      <c r="B321" s="274"/>
      <c r="C321" s="265"/>
      <c r="D321" s="265"/>
      <c r="E321" s="265"/>
      <c r="F321" s="265"/>
      <c r="G321" s="265"/>
      <c r="H321" s="265"/>
      <c r="I321" s="265"/>
      <c r="J321" s="265"/>
      <c r="K321" s="265"/>
      <c r="L321" s="265"/>
      <c r="M321" s="265"/>
      <c r="N321" s="265"/>
      <c r="O321" s="265"/>
      <c r="P321" s="265"/>
      <c r="Q321" s="265"/>
      <c r="R321" s="265"/>
      <c r="S321" s="265"/>
      <c r="T321" s="265"/>
      <c r="U321" s="265"/>
      <c r="V321" s="265"/>
      <c r="W321" s="265"/>
      <c r="X321" s="265"/>
      <c r="Y321" s="265"/>
      <c r="Z321" s="265"/>
    </row>
    <row r="322">
      <c r="A322" s="273"/>
      <c r="B322" s="274"/>
      <c r="C322" s="265"/>
      <c r="D322" s="265"/>
      <c r="E322" s="265"/>
      <c r="F322" s="265"/>
      <c r="G322" s="265"/>
      <c r="H322" s="265"/>
      <c r="I322" s="265"/>
      <c r="J322" s="265"/>
      <c r="K322" s="265"/>
      <c r="L322" s="265"/>
      <c r="M322" s="265"/>
      <c r="N322" s="265"/>
      <c r="O322" s="265"/>
      <c r="P322" s="265"/>
      <c r="Q322" s="265"/>
      <c r="R322" s="265"/>
      <c r="S322" s="265"/>
      <c r="T322" s="265"/>
      <c r="U322" s="265"/>
      <c r="V322" s="265"/>
      <c r="W322" s="265"/>
      <c r="X322" s="265"/>
      <c r="Y322" s="265"/>
      <c r="Z322" s="265"/>
    </row>
    <row r="323">
      <c r="A323" s="273"/>
      <c r="B323" s="274"/>
      <c r="C323" s="265"/>
      <c r="D323" s="265"/>
      <c r="E323" s="265"/>
      <c r="F323" s="265"/>
      <c r="G323" s="265"/>
      <c r="H323" s="265"/>
      <c r="I323" s="265"/>
      <c r="J323" s="265"/>
      <c r="K323" s="265"/>
      <c r="L323" s="265"/>
      <c r="M323" s="265"/>
      <c r="N323" s="265"/>
      <c r="O323" s="265"/>
      <c r="P323" s="265"/>
      <c r="Q323" s="265"/>
      <c r="R323" s="265"/>
      <c r="S323" s="265"/>
      <c r="T323" s="265"/>
      <c r="U323" s="265"/>
      <c r="V323" s="265"/>
      <c r="W323" s="265"/>
      <c r="X323" s="265"/>
      <c r="Y323" s="265"/>
      <c r="Z323" s="265"/>
    </row>
    <row r="324">
      <c r="A324" s="273"/>
      <c r="B324" s="274"/>
      <c r="C324" s="265"/>
      <c r="D324" s="265"/>
      <c r="E324" s="265"/>
      <c r="F324" s="265"/>
      <c r="G324" s="265"/>
      <c r="H324" s="265"/>
      <c r="I324" s="265"/>
      <c r="J324" s="265"/>
      <c r="K324" s="265"/>
      <c r="L324" s="265"/>
      <c r="M324" s="265"/>
      <c r="N324" s="265"/>
      <c r="O324" s="265"/>
      <c r="P324" s="265"/>
      <c r="Q324" s="265"/>
      <c r="R324" s="265"/>
      <c r="S324" s="265"/>
      <c r="T324" s="265"/>
      <c r="U324" s="265"/>
      <c r="V324" s="265"/>
      <c r="W324" s="265"/>
      <c r="X324" s="265"/>
      <c r="Y324" s="265"/>
      <c r="Z324" s="265"/>
    </row>
    <row r="325">
      <c r="A325" s="273"/>
      <c r="B325" s="274"/>
      <c r="C325" s="265"/>
      <c r="D325" s="265"/>
      <c r="E325" s="265"/>
      <c r="F325" s="265"/>
      <c r="G325" s="265"/>
      <c r="H325" s="265"/>
      <c r="I325" s="265"/>
      <c r="J325" s="265"/>
      <c r="K325" s="265"/>
      <c r="L325" s="265"/>
      <c r="M325" s="265"/>
      <c r="N325" s="265"/>
      <c r="O325" s="265"/>
      <c r="P325" s="265"/>
      <c r="Q325" s="265"/>
      <c r="R325" s="265"/>
      <c r="S325" s="265"/>
      <c r="T325" s="265"/>
      <c r="U325" s="265"/>
      <c r="V325" s="265"/>
      <c r="W325" s="265"/>
      <c r="X325" s="265"/>
      <c r="Y325" s="265"/>
      <c r="Z325" s="265"/>
    </row>
    <row r="326">
      <c r="A326" s="273"/>
      <c r="B326" s="274"/>
      <c r="C326" s="265"/>
      <c r="D326" s="265"/>
      <c r="E326" s="265"/>
      <c r="F326" s="265"/>
      <c r="G326" s="265"/>
      <c r="H326" s="265"/>
      <c r="I326" s="265"/>
      <c r="J326" s="265"/>
      <c r="K326" s="265"/>
      <c r="L326" s="265"/>
      <c r="M326" s="265"/>
      <c r="N326" s="265"/>
      <c r="O326" s="265"/>
      <c r="P326" s="265"/>
      <c r="Q326" s="265"/>
      <c r="R326" s="265"/>
      <c r="S326" s="265"/>
      <c r="T326" s="265"/>
      <c r="U326" s="265"/>
      <c r="V326" s="265"/>
      <c r="W326" s="265"/>
      <c r="X326" s="265"/>
      <c r="Y326" s="265"/>
      <c r="Z326" s="265"/>
    </row>
    <row r="327">
      <c r="A327" s="273"/>
      <c r="B327" s="274"/>
      <c r="C327" s="265"/>
      <c r="D327" s="265"/>
      <c r="E327" s="265"/>
      <c r="F327" s="265"/>
      <c r="G327" s="265"/>
      <c r="H327" s="265"/>
      <c r="I327" s="265"/>
      <c r="J327" s="265"/>
      <c r="K327" s="265"/>
      <c r="L327" s="265"/>
      <c r="M327" s="265"/>
      <c r="N327" s="265"/>
      <c r="O327" s="265"/>
      <c r="P327" s="265"/>
      <c r="Q327" s="265"/>
      <c r="R327" s="265"/>
      <c r="S327" s="265"/>
      <c r="T327" s="265"/>
      <c r="U327" s="265"/>
      <c r="V327" s="265"/>
      <c r="W327" s="265"/>
      <c r="X327" s="265"/>
      <c r="Y327" s="265"/>
      <c r="Z327" s="265"/>
    </row>
    <row r="328">
      <c r="A328" s="273"/>
      <c r="B328" s="274"/>
      <c r="C328" s="265"/>
      <c r="D328" s="265"/>
      <c r="E328" s="265"/>
      <c r="F328" s="265"/>
      <c r="G328" s="265"/>
      <c r="H328" s="265"/>
      <c r="I328" s="265"/>
      <c r="J328" s="265"/>
      <c r="K328" s="265"/>
      <c r="L328" s="265"/>
      <c r="M328" s="265"/>
      <c r="N328" s="265"/>
      <c r="O328" s="265"/>
      <c r="P328" s="265"/>
      <c r="Q328" s="265"/>
      <c r="R328" s="265"/>
      <c r="S328" s="265"/>
      <c r="T328" s="265"/>
      <c r="U328" s="265"/>
      <c r="V328" s="265"/>
      <c r="W328" s="265"/>
      <c r="X328" s="265"/>
      <c r="Y328" s="265"/>
      <c r="Z328" s="265"/>
    </row>
    <row r="329">
      <c r="A329" s="273"/>
      <c r="B329" s="274"/>
      <c r="C329" s="265"/>
      <c r="D329" s="265"/>
      <c r="E329" s="265"/>
      <c r="F329" s="265"/>
      <c r="G329" s="265"/>
      <c r="H329" s="265"/>
      <c r="I329" s="265"/>
      <c r="J329" s="265"/>
      <c r="K329" s="265"/>
      <c r="L329" s="265"/>
      <c r="M329" s="265"/>
      <c r="N329" s="265"/>
      <c r="O329" s="265"/>
      <c r="P329" s="265"/>
      <c r="Q329" s="265"/>
      <c r="R329" s="265"/>
      <c r="S329" s="265"/>
      <c r="T329" s="265"/>
      <c r="U329" s="265"/>
      <c r="V329" s="265"/>
      <c r="W329" s="265"/>
      <c r="X329" s="265"/>
      <c r="Y329" s="265"/>
      <c r="Z329" s="265"/>
    </row>
    <row r="330">
      <c r="A330" s="273"/>
      <c r="B330" s="274"/>
      <c r="C330" s="265"/>
      <c r="D330" s="265"/>
      <c r="E330" s="265"/>
      <c r="F330" s="265"/>
      <c r="G330" s="265"/>
      <c r="H330" s="265"/>
      <c r="I330" s="265"/>
      <c r="J330" s="265"/>
      <c r="K330" s="265"/>
      <c r="L330" s="265"/>
      <c r="M330" s="265"/>
      <c r="N330" s="265"/>
      <c r="O330" s="265"/>
      <c r="P330" s="265"/>
      <c r="Q330" s="265"/>
      <c r="R330" s="265"/>
      <c r="S330" s="265"/>
      <c r="T330" s="265"/>
      <c r="U330" s="265"/>
      <c r="V330" s="265"/>
      <c r="W330" s="265"/>
      <c r="X330" s="265"/>
      <c r="Y330" s="265"/>
      <c r="Z330" s="265"/>
    </row>
    <row r="331">
      <c r="A331" s="273"/>
      <c r="B331" s="274"/>
      <c r="C331" s="265"/>
      <c r="D331" s="265"/>
      <c r="E331" s="265"/>
      <c r="F331" s="265"/>
      <c r="G331" s="265"/>
      <c r="H331" s="265"/>
      <c r="I331" s="265"/>
      <c r="J331" s="265"/>
      <c r="K331" s="265"/>
      <c r="L331" s="265"/>
      <c r="M331" s="265"/>
      <c r="N331" s="265"/>
      <c r="O331" s="265"/>
      <c r="P331" s="265"/>
      <c r="Q331" s="265"/>
      <c r="R331" s="265"/>
      <c r="S331" s="265"/>
      <c r="T331" s="265"/>
      <c r="U331" s="265"/>
      <c r="V331" s="265"/>
      <c r="W331" s="265"/>
      <c r="X331" s="265"/>
      <c r="Y331" s="265"/>
      <c r="Z331" s="265"/>
    </row>
    <row r="332">
      <c r="A332" s="273"/>
      <c r="B332" s="274"/>
      <c r="C332" s="265"/>
      <c r="D332" s="265"/>
      <c r="E332" s="265"/>
      <c r="F332" s="265"/>
      <c r="G332" s="265"/>
      <c r="H332" s="265"/>
      <c r="I332" s="265"/>
      <c r="J332" s="265"/>
      <c r="K332" s="265"/>
      <c r="L332" s="265"/>
      <c r="M332" s="265"/>
      <c r="N332" s="265"/>
      <c r="O332" s="265"/>
      <c r="P332" s="265"/>
      <c r="Q332" s="265"/>
      <c r="R332" s="265"/>
      <c r="S332" s="265"/>
      <c r="T332" s="265"/>
      <c r="U332" s="265"/>
      <c r="V332" s="265"/>
      <c r="W332" s="265"/>
      <c r="X332" s="265"/>
      <c r="Y332" s="265"/>
      <c r="Z332" s="265"/>
    </row>
    <row r="333">
      <c r="A333" s="273"/>
      <c r="B333" s="274"/>
      <c r="C333" s="265"/>
      <c r="D333" s="265"/>
      <c r="E333" s="265"/>
      <c r="F333" s="265"/>
      <c r="G333" s="265"/>
      <c r="H333" s="265"/>
      <c r="I333" s="265"/>
      <c r="J333" s="265"/>
      <c r="K333" s="265"/>
      <c r="L333" s="265"/>
      <c r="M333" s="265"/>
      <c r="N333" s="265"/>
      <c r="O333" s="265"/>
      <c r="P333" s="265"/>
      <c r="Q333" s="265"/>
      <c r="R333" s="265"/>
      <c r="S333" s="265"/>
      <c r="T333" s="265"/>
      <c r="U333" s="265"/>
      <c r="V333" s="265"/>
      <c r="W333" s="265"/>
      <c r="X333" s="265"/>
      <c r="Y333" s="265"/>
      <c r="Z333" s="265"/>
    </row>
    <row r="334">
      <c r="A334" s="273"/>
      <c r="B334" s="274"/>
      <c r="C334" s="265"/>
      <c r="D334" s="265"/>
      <c r="E334" s="265"/>
      <c r="F334" s="265"/>
      <c r="G334" s="265"/>
      <c r="H334" s="265"/>
      <c r="I334" s="265"/>
      <c r="J334" s="265"/>
      <c r="K334" s="265"/>
      <c r="L334" s="265"/>
      <c r="M334" s="265"/>
      <c r="N334" s="265"/>
      <c r="O334" s="265"/>
      <c r="P334" s="265"/>
      <c r="Q334" s="265"/>
      <c r="R334" s="265"/>
      <c r="S334" s="265"/>
      <c r="T334" s="265"/>
      <c r="U334" s="265"/>
      <c r="V334" s="265"/>
      <c r="W334" s="265"/>
      <c r="X334" s="265"/>
      <c r="Y334" s="265"/>
      <c r="Z334" s="265"/>
    </row>
    <row r="335">
      <c r="A335" s="273"/>
      <c r="B335" s="274"/>
      <c r="C335" s="265"/>
      <c r="D335" s="265"/>
      <c r="E335" s="265"/>
      <c r="F335" s="265"/>
      <c r="G335" s="265"/>
      <c r="H335" s="265"/>
      <c r="I335" s="265"/>
      <c r="J335" s="265"/>
      <c r="K335" s="265"/>
      <c r="L335" s="265"/>
      <c r="M335" s="265"/>
      <c r="N335" s="265"/>
      <c r="O335" s="265"/>
      <c r="P335" s="265"/>
      <c r="Q335" s="265"/>
      <c r="R335" s="265"/>
      <c r="S335" s="265"/>
      <c r="T335" s="265"/>
      <c r="U335" s="265"/>
      <c r="V335" s="265"/>
      <c r="W335" s="265"/>
      <c r="X335" s="265"/>
      <c r="Y335" s="265"/>
      <c r="Z335" s="265"/>
    </row>
    <row r="336">
      <c r="A336" s="273"/>
      <c r="B336" s="274"/>
      <c r="C336" s="265"/>
      <c r="D336" s="265"/>
      <c r="E336" s="265"/>
      <c r="F336" s="265"/>
      <c r="G336" s="265"/>
      <c r="H336" s="265"/>
      <c r="I336" s="265"/>
      <c r="J336" s="265"/>
      <c r="K336" s="265"/>
      <c r="L336" s="265"/>
      <c r="M336" s="265"/>
      <c r="N336" s="265"/>
      <c r="O336" s="265"/>
      <c r="P336" s="265"/>
      <c r="Q336" s="265"/>
      <c r="R336" s="265"/>
      <c r="S336" s="265"/>
      <c r="T336" s="265"/>
      <c r="U336" s="265"/>
      <c r="V336" s="265"/>
      <c r="W336" s="265"/>
      <c r="X336" s="265"/>
      <c r="Y336" s="265"/>
      <c r="Z336" s="265"/>
    </row>
    <row r="337">
      <c r="A337" s="273"/>
      <c r="B337" s="274"/>
      <c r="C337" s="265"/>
      <c r="D337" s="265"/>
      <c r="E337" s="265"/>
      <c r="F337" s="265"/>
      <c r="G337" s="265"/>
      <c r="H337" s="265"/>
      <c r="I337" s="265"/>
      <c r="J337" s="265"/>
      <c r="K337" s="265"/>
      <c r="L337" s="265"/>
      <c r="M337" s="265"/>
      <c r="N337" s="265"/>
      <c r="O337" s="265"/>
      <c r="P337" s="265"/>
      <c r="Q337" s="265"/>
      <c r="R337" s="265"/>
      <c r="S337" s="265"/>
      <c r="T337" s="265"/>
      <c r="U337" s="265"/>
      <c r="V337" s="265"/>
      <c r="W337" s="265"/>
      <c r="X337" s="265"/>
      <c r="Y337" s="265"/>
      <c r="Z337" s="265"/>
    </row>
    <row r="338">
      <c r="A338" s="273"/>
      <c r="B338" s="274"/>
      <c r="C338" s="265"/>
      <c r="D338" s="265"/>
      <c r="E338" s="265"/>
      <c r="F338" s="265"/>
      <c r="G338" s="265"/>
      <c r="H338" s="265"/>
      <c r="I338" s="265"/>
      <c r="J338" s="265"/>
      <c r="K338" s="265"/>
      <c r="L338" s="265"/>
      <c r="M338" s="265"/>
      <c r="N338" s="265"/>
      <c r="O338" s="265"/>
      <c r="P338" s="265"/>
      <c r="Q338" s="265"/>
      <c r="R338" s="265"/>
      <c r="S338" s="265"/>
      <c r="T338" s="265"/>
      <c r="U338" s="265"/>
      <c r="V338" s="265"/>
      <c r="W338" s="265"/>
      <c r="X338" s="265"/>
      <c r="Y338" s="265"/>
      <c r="Z338" s="265"/>
    </row>
    <row r="339">
      <c r="A339" s="273"/>
      <c r="B339" s="274"/>
      <c r="C339" s="265"/>
      <c r="D339" s="265"/>
      <c r="E339" s="265"/>
      <c r="F339" s="265"/>
      <c r="G339" s="265"/>
      <c r="H339" s="265"/>
      <c r="I339" s="265"/>
      <c r="J339" s="265"/>
      <c r="K339" s="265"/>
      <c r="L339" s="265"/>
      <c r="M339" s="265"/>
      <c r="N339" s="265"/>
      <c r="O339" s="265"/>
      <c r="P339" s="265"/>
      <c r="Q339" s="265"/>
      <c r="R339" s="265"/>
      <c r="S339" s="265"/>
      <c r="T339" s="265"/>
      <c r="U339" s="265"/>
      <c r="V339" s="265"/>
      <c r="W339" s="265"/>
      <c r="X339" s="265"/>
      <c r="Y339" s="265"/>
      <c r="Z339" s="265"/>
    </row>
    <row r="340">
      <c r="A340" s="273"/>
      <c r="B340" s="274"/>
      <c r="C340" s="265"/>
      <c r="D340" s="265"/>
      <c r="E340" s="265"/>
      <c r="F340" s="265"/>
      <c r="G340" s="265"/>
      <c r="H340" s="265"/>
      <c r="I340" s="265"/>
      <c r="J340" s="265"/>
      <c r="K340" s="265"/>
      <c r="L340" s="265"/>
      <c r="M340" s="265"/>
      <c r="N340" s="265"/>
      <c r="O340" s="265"/>
      <c r="P340" s="265"/>
      <c r="Q340" s="265"/>
      <c r="R340" s="265"/>
      <c r="S340" s="265"/>
      <c r="T340" s="265"/>
      <c r="U340" s="265"/>
      <c r="V340" s="265"/>
      <c r="W340" s="265"/>
      <c r="X340" s="265"/>
      <c r="Y340" s="265"/>
      <c r="Z340" s="265"/>
    </row>
    <row r="341">
      <c r="A341" s="273"/>
      <c r="B341" s="274"/>
      <c r="C341" s="265"/>
      <c r="D341" s="265"/>
      <c r="E341" s="265"/>
      <c r="F341" s="265"/>
      <c r="G341" s="265"/>
      <c r="H341" s="265"/>
      <c r="I341" s="265"/>
      <c r="J341" s="265"/>
      <c r="K341" s="265"/>
      <c r="L341" s="265"/>
      <c r="M341" s="265"/>
      <c r="N341" s="265"/>
      <c r="O341" s="265"/>
      <c r="P341" s="265"/>
      <c r="Q341" s="265"/>
      <c r="R341" s="265"/>
      <c r="S341" s="265"/>
      <c r="T341" s="265"/>
      <c r="U341" s="265"/>
      <c r="V341" s="265"/>
      <c r="W341" s="265"/>
      <c r="X341" s="265"/>
      <c r="Y341" s="265"/>
      <c r="Z341" s="265"/>
    </row>
    <row r="342">
      <c r="A342" s="273"/>
      <c r="B342" s="274"/>
      <c r="C342" s="265"/>
      <c r="D342" s="265"/>
      <c r="E342" s="265"/>
      <c r="F342" s="265"/>
      <c r="G342" s="265"/>
      <c r="H342" s="265"/>
      <c r="I342" s="265"/>
      <c r="J342" s="265"/>
      <c r="K342" s="265"/>
      <c r="L342" s="265"/>
      <c r="M342" s="265"/>
      <c r="N342" s="265"/>
      <c r="O342" s="265"/>
      <c r="P342" s="265"/>
      <c r="Q342" s="265"/>
      <c r="R342" s="265"/>
      <c r="S342" s="265"/>
      <c r="T342" s="265"/>
      <c r="U342" s="265"/>
      <c r="V342" s="265"/>
      <c r="W342" s="265"/>
      <c r="X342" s="265"/>
      <c r="Y342" s="265"/>
      <c r="Z342" s="265"/>
    </row>
    <row r="343">
      <c r="A343" s="273"/>
      <c r="B343" s="274"/>
      <c r="C343" s="265"/>
      <c r="D343" s="265"/>
      <c r="E343" s="265"/>
      <c r="F343" s="265"/>
      <c r="G343" s="265"/>
      <c r="H343" s="265"/>
      <c r="I343" s="265"/>
      <c r="J343" s="265"/>
      <c r="K343" s="265"/>
      <c r="L343" s="265"/>
      <c r="M343" s="265"/>
      <c r="N343" s="265"/>
      <c r="O343" s="265"/>
      <c r="P343" s="265"/>
      <c r="Q343" s="265"/>
      <c r="R343" s="265"/>
      <c r="S343" s="265"/>
      <c r="T343" s="265"/>
      <c r="U343" s="265"/>
      <c r="V343" s="265"/>
      <c r="W343" s="265"/>
      <c r="X343" s="265"/>
      <c r="Y343" s="265"/>
      <c r="Z343" s="265"/>
    </row>
    <row r="344">
      <c r="A344" s="273"/>
      <c r="B344" s="274"/>
      <c r="C344" s="265"/>
      <c r="D344" s="265"/>
      <c r="E344" s="265"/>
      <c r="F344" s="265"/>
      <c r="G344" s="265"/>
      <c r="H344" s="265"/>
      <c r="I344" s="265"/>
      <c r="J344" s="265"/>
      <c r="K344" s="265"/>
      <c r="L344" s="265"/>
      <c r="M344" s="265"/>
      <c r="N344" s="265"/>
      <c r="O344" s="265"/>
      <c r="P344" s="265"/>
      <c r="Q344" s="265"/>
      <c r="R344" s="265"/>
      <c r="S344" s="265"/>
      <c r="T344" s="265"/>
      <c r="U344" s="265"/>
      <c r="V344" s="265"/>
      <c r="W344" s="265"/>
      <c r="X344" s="265"/>
      <c r="Y344" s="265"/>
      <c r="Z344" s="265"/>
    </row>
    <row r="345">
      <c r="A345" s="273"/>
      <c r="B345" s="274"/>
      <c r="C345" s="265"/>
      <c r="D345" s="265"/>
      <c r="E345" s="265"/>
      <c r="F345" s="265"/>
      <c r="G345" s="265"/>
      <c r="H345" s="265"/>
      <c r="I345" s="265"/>
      <c r="J345" s="265"/>
      <c r="K345" s="265"/>
      <c r="L345" s="265"/>
      <c r="M345" s="265"/>
      <c r="N345" s="265"/>
      <c r="O345" s="265"/>
      <c r="P345" s="265"/>
      <c r="Q345" s="265"/>
      <c r="R345" s="265"/>
      <c r="S345" s="265"/>
      <c r="T345" s="265"/>
      <c r="U345" s="265"/>
      <c r="V345" s="265"/>
      <c r="W345" s="265"/>
      <c r="X345" s="265"/>
      <c r="Y345" s="265"/>
      <c r="Z345" s="265"/>
    </row>
    <row r="346">
      <c r="A346" s="273"/>
      <c r="B346" s="274"/>
      <c r="C346" s="265"/>
      <c r="D346" s="265"/>
      <c r="E346" s="265"/>
      <c r="F346" s="265"/>
      <c r="G346" s="265"/>
      <c r="H346" s="265"/>
      <c r="I346" s="265"/>
      <c r="J346" s="265"/>
      <c r="K346" s="265"/>
      <c r="L346" s="265"/>
      <c r="M346" s="265"/>
      <c r="N346" s="265"/>
      <c r="O346" s="265"/>
      <c r="P346" s="265"/>
      <c r="Q346" s="265"/>
      <c r="R346" s="265"/>
      <c r="S346" s="265"/>
      <c r="T346" s="265"/>
      <c r="U346" s="265"/>
      <c r="V346" s="265"/>
      <c r="W346" s="265"/>
      <c r="X346" s="265"/>
      <c r="Y346" s="265"/>
      <c r="Z346" s="265"/>
    </row>
    <row r="347">
      <c r="A347" s="273"/>
      <c r="B347" s="274"/>
      <c r="C347" s="265"/>
      <c r="D347" s="265"/>
      <c r="E347" s="265"/>
      <c r="F347" s="265"/>
      <c r="G347" s="265"/>
      <c r="H347" s="265"/>
      <c r="I347" s="265"/>
      <c r="J347" s="265"/>
      <c r="K347" s="265"/>
      <c r="L347" s="265"/>
      <c r="M347" s="265"/>
      <c r="N347" s="265"/>
      <c r="O347" s="265"/>
      <c r="P347" s="265"/>
      <c r="Q347" s="265"/>
      <c r="R347" s="265"/>
      <c r="S347" s="265"/>
      <c r="T347" s="265"/>
      <c r="U347" s="265"/>
      <c r="V347" s="265"/>
      <c r="W347" s="265"/>
      <c r="X347" s="265"/>
      <c r="Y347" s="265"/>
      <c r="Z347" s="265"/>
    </row>
    <row r="348">
      <c r="A348" s="273"/>
      <c r="B348" s="274"/>
      <c r="C348" s="265"/>
      <c r="D348" s="265"/>
      <c r="E348" s="265"/>
      <c r="F348" s="265"/>
      <c r="G348" s="265"/>
      <c r="H348" s="265"/>
      <c r="I348" s="265"/>
      <c r="J348" s="265"/>
      <c r="K348" s="265"/>
      <c r="L348" s="265"/>
      <c r="M348" s="265"/>
      <c r="N348" s="265"/>
      <c r="O348" s="265"/>
      <c r="P348" s="265"/>
      <c r="Q348" s="265"/>
      <c r="R348" s="265"/>
      <c r="S348" s="265"/>
      <c r="T348" s="265"/>
      <c r="U348" s="265"/>
      <c r="V348" s="265"/>
      <c r="W348" s="265"/>
      <c r="X348" s="265"/>
      <c r="Y348" s="265"/>
      <c r="Z348" s="265"/>
    </row>
    <row r="349">
      <c r="A349" s="273"/>
      <c r="B349" s="274"/>
      <c r="C349" s="265"/>
      <c r="D349" s="265"/>
      <c r="E349" s="265"/>
      <c r="F349" s="265"/>
      <c r="G349" s="265"/>
      <c r="H349" s="265"/>
      <c r="I349" s="265"/>
      <c r="J349" s="265"/>
      <c r="K349" s="265"/>
      <c r="L349" s="265"/>
      <c r="M349" s="265"/>
      <c r="N349" s="265"/>
      <c r="O349" s="265"/>
      <c r="P349" s="265"/>
      <c r="Q349" s="265"/>
      <c r="R349" s="265"/>
      <c r="S349" s="265"/>
      <c r="T349" s="265"/>
      <c r="U349" s="265"/>
      <c r="V349" s="265"/>
      <c r="W349" s="265"/>
      <c r="X349" s="265"/>
      <c r="Y349" s="265"/>
      <c r="Z349" s="265"/>
    </row>
    <row r="350">
      <c r="A350" s="273"/>
      <c r="B350" s="274"/>
      <c r="C350" s="265"/>
      <c r="D350" s="265"/>
      <c r="E350" s="265"/>
      <c r="F350" s="265"/>
      <c r="G350" s="265"/>
      <c r="H350" s="265"/>
      <c r="I350" s="265"/>
      <c r="J350" s="265"/>
      <c r="K350" s="265"/>
      <c r="L350" s="265"/>
      <c r="M350" s="265"/>
      <c r="N350" s="265"/>
      <c r="O350" s="265"/>
      <c r="P350" s="265"/>
      <c r="Q350" s="265"/>
      <c r="R350" s="265"/>
      <c r="S350" s="265"/>
      <c r="T350" s="265"/>
      <c r="U350" s="265"/>
      <c r="V350" s="265"/>
      <c r="W350" s="265"/>
      <c r="X350" s="265"/>
      <c r="Y350" s="265"/>
      <c r="Z350" s="265"/>
    </row>
    <row r="351">
      <c r="A351" s="273"/>
      <c r="B351" s="274"/>
      <c r="C351" s="265"/>
      <c r="D351" s="265"/>
      <c r="E351" s="265"/>
      <c r="F351" s="265"/>
      <c r="G351" s="265"/>
      <c r="H351" s="265"/>
      <c r="I351" s="265"/>
      <c r="J351" s="265"/>
      <c r="K351" s="265"/>
      <c r="L351" s="265"/>
      <c r="M351" s="265"/>
      <c r="N351" s="265"/>
      <c r="O351" s="265"/>
      <c r="P351" s="265"/>
      <c r="Q351" s="265"/>
      <c r="R351" s="265"/>
      <c r="S351" s="265"/>
      <c r="T351" s="265"/>
      <c r="U351" s="265"/>
      <c r="V351" s="265"/>
      <c r="W351" s="265"/>
      <c r="X351" s="265"/>
      <c r="Y351" s="265"/>
      <c r="Z351" s="265"/>
    </row>
    <row r="352">
      <c r="A352" s="273"/>
      <c r="B352" s="274"/>
      <c r="C352" s="265"/>
      <c r="D352" s="265"/>
      <c r="E352" s="265"/>
      <c r="F352" s="265"/>
      <c r="G352" s="265"/>
      <c r="H352" s="265"/>
      <c r="I352" s="265"/>
      <c r="J352" s="265"/>
      <c r="K352" s="265"/>
      <c r="L352" s="265"/>
      <c r="M352" s="265"/>
      <c r="N352" s="265"/>
      <c r="O352" s="265"/>
      <c r="P352" s="265"/>
      <c r="Q352" s="265"/>
      <c r="R352" s="265"/>
      <c r="S352" s="265"/>
      <c r="T352" s="265"/>
      <c r="U352" s="265"/>
      <c r="V352" s="265"/>
      <c r="W352" s="265"/>
      <c r="X352" s="265"/>
      <c r="Y352" s="265"/>
      <c r="Z352" s="265"/>
    </row>
    <row r="353">
      <c r="A353" s="273"/>
      <c r="B353" s="274"/>
      <c r="C353" s="265"/>
      <c r="D353" s="265"/>
      <c r="E353" s="265"/>
      <c r="F353" s="265"/>
      <c r="G353" s="265"/>
      <c r="H353" s="265"/>
      <c r="I353" s="265"/>
      <c r="J353" s="265"/>
      <c r="K353" s="265"/>
      <c r="L353" s="265"/>
      <c r="M353" s="265"/>
      <c r="N353" s="265"/>
      <c r="O353" s="265"/>
      <c r="P353" s="265"/>
      <c r="Q353" s="265"/>
      <c r="R353" s="265"/>
      <c r="S353" s="265"/>
      <c r="T353" s="265"/>
      <c r="U353" s="265"/>
      <c r="V353" s="265"/>
      <c r="W353" s="265"/>
      <c r="X353" s="265"/>
      <c r="Y353" s="265"/>
      <c r="Z353" s="265"/>
    </row>
    <row r="354">
      <c r="A354" s="273"/>
      <c r="B354" s="274"/>
      <c r="C354" s="265"/>
      <c r="D354" s="265"/>
      <c r="E354" s="265"/>
      <c r="F354" s="265"/>
      <c r="G354" s="265"/>
      <c r="H354" s="265"/>
      <c r="I354" s="265"/>
      <c r="J354" s="265"/>
      <c r="K354" s="265"/>
      <c r="L354" s="265"/>
      <c r="M354" s="265"/>
      <c r="N354" s="265"/>
      <c r="O354" s="265"/>
      <c r="P354" s="265"/>
      <c r="Q354" s="265"/>
      <c r="R354" s="265"/>
      <c r="S354" s="265"/>
      <c r="T354" s="265"/>
      <c r="U354" s="265"/>
      <c r="V354" s="265"/>
      <c r="W354" s="265"/>
      <c r="X354" s="265"/>
      <c r="Y354" s="265"/>
      <c r="Z354" s="265"/>
    </row>
    <row r="355">
      <c r="A355" s="273"/>
      <c r="B355" s="274"/>
      <c r="C355" s="265"/>
      <c r="D355" s="265"/>
      <c r="E355" s="265"/>
      <c r="F355" s="265"/>
      <c r="G355" s="265"/>
      <c r="H355" s="265"/>
      <c r="I355" s="265"/>
      <c r="J355" s="265"/>
      <c r="K355" s="265"/>
      <c r="L355" s="265"/>
      <c r="M355" s="265"/>
      <c r="N355" s="265"/>
      <c r="O355" s="265"/>
      <c r="P355" s="265"/>
      <c r="Q355" s="265"/>
      <c r="R355" s="265"/>
      <c r="S355" s="265"/>
      <c r="T355" s="265"/>
      <c r="U355" s="265"/>
      <c r="V355" s="265"/>
      <c r="W355" s="265"/>
      <c r="X355" s="265"/>
      <c r="Y355" s="265"/>
      <c r="Z355" s="265"/>
    </row>
    <row r="356">
      <c r="A356" s="273"/>
      <c r="B356" s="274"/>
      <c r="C356" s="265"/>
      <c r="D356" s="265"/>
      <c r="E356" s="265"/>
      <c r="F356" s="265"/>
      <c r="G356" s="265"/>
      <c r="H356" s="265"/>
      <c r="I356" s="265"/>
      <c r="J356" s="265"/>
      <c r="K356" s="265"/>
      <c r="L356" s="265"/>
      <c r="M356" s="265"/>
      <c r="N356" s="265"/>
      <c r="O356" s="265"/>
      <c r="P356" s="265"/>
      <c r="Q356" s="265"/>
      <c r="R356" s="265"/>
      <c r="S356" s="265"/>
      <c r="T356" s="265"/>
      <c r="U356" s="265"/>
      <c r="V356" s="265"/>
      <c r="W356" s="265"/>
      <c r="X356" s="265"/>
      <c r="Y356" s="265"/>
      <c r="Z356" s="265"/>
    </row>
    <row r="357">
      <c r="A357" s="273"/>
      <c r="B357" s="274"/>
      <c r="C357" s="265"/>
      <c r="D357" s="265"/>
      <c r="E357" s="265"/>
      <c r="F357" s="265"/>
      <c r="G357" s="265"/>
      <c r="H357" s="265"/>
      <c r="I357" s="265"/>
      <c r="J357" s="265"/>
      <c r="K357" s="265"/>
      <c r="L357" s="265"/>
      <c r="M357" s="265"/>
      <c r="N357" s="265"/>
      <c r="O357" s="265"/>
      <c r="P357" s="265"/>
      <c r="Q357" s="265"/>
      <c r="R357" s="265"/>
      <c r="S357" s="265"/>
      <c r="T357" s="265"/>
      <c r="U357" s="265"/>
      <c r="V357" s="265"/>
      <c r="W357" s="265"/>
      <c r="X357" s="265"/>
      <c r="Y357" s="265"/>
      <c r="Z357" s="265"/>
    </row>
    <row r="358">
      <c r="A358" s="273"/>
      <c r="B358" s="274"/>
      <c r="C358" s="265"/>
      <c r="D358" s="265"/>
      <c r="E358" s="265"/>
      <c r="F358" s="265"/>
      <c r="G358" s="265"/>
      <c r="H358" s="265"/>
      <c r="I358" s="265"/>
      <c r="J358" s="265"/>
      <c r="K358" s="265"/>
      <c r="L358" s="265"/>
      <c r="M358" s="265"/>
      <c r="N358" s="265"/>
      <c r="O358" s="265"/>
      <c r="P358" s="265"/>
      <c r="Q358" s="265"/>
      <c r="R358" s="265"/>
      <c r="S358" s="265"/>
      <c r="T358" s="265"/>
      <c r="U358" s="265"/>
      <c r="V358" s="265"/>
      <c r="W358" s="265"/>
      <c r="X358" s="265"/>
      <c r="Y358" s="265"/>
      <c r="Z358" s="265"/>
    </row>
    <row r="359">
      <c r="A359" s="273"/>
      <c r="B359" s="274"/>
      <c r="C359" s="265"/>
      <c r="D359" s="265"/>
      <c r="E359" s="265"/>
      <c r="F359" s="265"/>
      <c r="G359" s="265"/>
      <c r="H359" s="265"/>
      <c r="I359" s="265"/>
      <c r="J359" s="265"/>
      <c r="K359" s="265"/>
      <c r="L359" s="265"/>
      <c r="M359" s="265"/>
      <c r="N359" s="265"/>
      <c r="O359" s="265"/>
      <c r="P359" s="265"/>
      <c r="Q359" s="265"/>
      <c r="R359" s="265"/>
      <c r="S359" s="265"/>
      <c r="T359" s="265"/>
      <c r="U359" s="265"/>
      <c r="V359" s="265"/>
      <c r="W359" s="265"/>
      <c r="X359" s="265"/>
      <c r="Y359" s="265"/>
      <c r="Z359" s="265"/>
    </row>
    <row r="360">
      <c r="A360" s="273"/>
      <c r="B360" s="274"/>
      <c r="C360" s="265"/>
      <c r="D360" s="265"/>
      <c r="E360" s="265"/>
      <c r="F360" s="265"/>
      <c r="G360" s="265"/>
      <c r="H360" s="265"/>
      <c r="I360" s="265"/>
      <c r="J360" s="265"/>
      <c r="K360" s="265"/>
      <c r="L360" s="265"/>
      <c r="M360" s="265"/>
      <c r="N360" s="265"/>
      <c r="O360" s="265"/>
      <c r="P360" s="265"/>
      <c r="Q360" s="265"/>
      <c r="R360" s="265"/>
      <c r="S360" s="265"/>
      <c r="T360" s="265"/>
      <c r="U360" s="265"/>
      <c r="V360" s="265"/>
      <c r="W360" s="265"/>
      <c r="X360" s="265"/>
      <c r="Y360" s="265"/>
      <c r="Z360" s="265"/>
    </row>
    <row r="361">
      <c r="A361" s="273"/>
      <c r="B361" s="274"/>
      <c r="C361" s="265"/>
      <c r="D361" s="265"/>
      <c r="E361" s="265"/>
      <c r="F361" s="265"/>
      <c r="G361" s="265"/>
      <c r="H361" s="265"/>
      <c r="I361" s="265"/>
      <c r="J361" s="265"/>
      <c r="K361" s="265"/>
      <c r="L361" s="265"/>
      <c r="M361" s="265"/>
      <c r="N361" s="265"/>
      <c r="O361" s="265"/>
      <c r="P361" s="265"/>
      <c r="Q361" s="265"/>
      <c r="R361" s="265"/>
      <c r="S361" s="265"/>
      <c r="T361" s="265"/>
      <c r="U361" s="265"/>
      <c r="V361" s="265"/>
      <c r="W361" s="265"/>
      <c r="X361" s="265"/>
      <c r="Y361" s="265"/>
      <c r="Z361" s="265"/>
    </row>
    <row r="362">
      <c r="A362" s="273"/>
      <c r="B362" s="274"/>
      <c r="C362" s="265"/>
      <c r="D362" s="265"/>
      <c r="E362" s="265"/>
      <c r="F362" s="265"/>
      <c r="G362" s="265"/>
      <c r="H362" s="265"/>
      <c r="I362" s="265"/>
      <c r="J362" s="265"/>
      <c r="K362" s="265"/>
      <c r="L362" s="265"/>
      <c r="M362" s="265"/>
      <c r="N362" s="265"/>
      <c r="O362" s="265"/>
      <c r="P362" s="265"/>
      <c r="Q362" s="265"/>
      <c r="R362" s="265"/>
      <c r="S362" s="265"/>
      <c r="T362" s="265"/>
      <c r="U362" s="265"/>
      <c r="V362" s="265"/>
      <c r="W362" s="265"/>
      <c r="X362" s="265"/>
      <c r="Y362" s="265"/>
      <c r="Z362" s="265"/>
    </row>
    <row r="363">
      <c r="A363" s="273"/>
      <c r="B363" s="274"/>
      <c r="C363" s="265"/>
      <c r="D363" s="265"/>
      <c r="E363" s="265"/>
      <c r="F363" s="265"/>
      <c r="G363" s="265"/>
      <c r="H363" s="265"/>
      <c r="I363" s="265"/>
      <c r="J363" s="265"/>
      <c r="K363" s="265"/>
      <c r="L363" s="265"/>
      <c r="M363" s="265"/>
      <c r="N363" s="265"/>
      <c r="O363" s="265"/>
      <c r="P363" s="265"/>
      <c r="Q363" s="265"/>
      <c r="R363" s="265"/>
      <c r="S363" s="265"/>
      <c r="T363" s="265"/>
      <c r="U363" s="265"/>
      <c r="V363" s="265"/>
      <c r="W363" s="265"/>
      <c r="X363" s="265"/>
      <c r="Y363" s="265"/>
      <c r="Z363" s="265"/>
    </row>
    <row r="364">
      <c r="A364" s="273"/>
      <c r="B364" s="274"/>
      <c r="C364" s="265"/>
      <c r="D364" s="265"/>
      <c r="E364" s="265"/>
      <c r="F364" s="265"/>
      <c r="G364" s="265"/>
      <c r="H364" s="265"/>
      <c r="I364" s="265"/>
      <c r="J364" s="265"/>
      <c r="K364" s="265"/>
      <c r="L364" s="265"/>
      <c r="M364" s="265"/>
      <c r="N364" s="265"/>
      <c r="O364" s="265"/>
      <c r="P364" s="265"/>
      <c r="Q364" s="265"/>
      <c r="R364" s="265"/>
      <c r="S364" s="265"/>
      <c r="T364" s="265"/>
      <c r="U364" s="265"/>
      <c r="V364" s="265"/>
      <c r="W364" s="265"/>
      <c r="X364" s="265"/>
      <c r="Y364" s="265"/>
      <c r="Z364" s="265"/>
    </row>
    <row r="365">
      <c r="A365" s="273"/>
      <c r="B365" s="274"/>
      <c r="C365" s="265"/>
      <c r="D365" s="265"/>
      <c r="E365" s="265"/>
      <c r="F365" s="265"/>
      <c r="G365" s="265"/>
      <c r="H365" s="265"/>
      <c r="I365" s="265"/>
      <c r="J365" s="265"/>
      <c r="K365" s="265"/>
      <c r="L365" s="265"/>
      <c r="M365" s="265"/>
      <c r="N365" s="265"/>
      <c r="O365" s="265"/>
      <c r="P365" s="265"/>
      <c r="Q365" s="265"/>
      <c r="R365" s="265"/>
      <c r="S365" s="265"/>
      <c r="T365" s="265"/>
      <c r="U365" s="265"/>
      <c r="V365" s="265"/>
      <c r="W365" s="265"/>
      <c r="X365" s="265"/>
      <c r="Y365" s="265"/>
      <c r="Z365" s="265"/>
    </row>
    <row r="366">
      <c r="A366" s="273"/>
      <c r="B366" s="274"/>
      <c r="C366" s="265"/>
      <c r="D366" s="265"/>
      <c r="E366" s="265"/>
      <c r="F366" s="265"/>
      <c r="G366" s="265"/>
      <c r="H366" s="265"/>
      <c r="I366" s="265"/>
      <c r="J366" s="265"/>
      <c r="K366" s="265"/>
      <c r="L366" s="265"/>
      <c r="M366" s="265"/>
      <c r="N366" s="265"/>
      <c r="O366" s="265"/>
      <c r="P366" s="265"/>
      <c r="Q366" s="265"/>
      <c r="R366" s="265"/>
      <c r="S366" s="265"/>
      <c r="T366" s="265"/>
      <c r="U366" s="265"/>
      <c r="V366" s="265"/>
      <c r="W366" s="265"/>
      <c r="X366" s="265"/>
      <c r="Y366" s="265"/>
      <c r="Z366" s="265"/>
    </row>
    <row r="367">
      <c r="A367" s="273"/>
      <c r="B367" s="274"/>
      <c r="C367" s="265"/>
      <c r="D367" s="265"/>
      <c r="E367" s="265"/>
      <c r="F367" s="265"/>
      <c r="G367" s="265"/>
      <c r="H367" s="265"/>
      <c r="I367" s="265"/>
      <c r="J367" s="265"/>
      <c r="K367" s="265"/>
      <c r="L367" s="265"/>
      <c r="M367" s="265"/>
      <c r="N367" s="265"/>
      <c r="O367" s="265"/>
      <c r="P367" s="265"/>
      <c r="Q367" s="265"/>
      <c r="R367" s="265"/>
      <c r="S367" s="265"/>
      <c r="T367" s="265"/>
      <c r="U367" s="265"/>
      <c r="V367" s="265"/>
      <c r="W367" s="265"/>
      <c r="X367" s="265"/>
      <c r="Y367" s="265"/>
      <c r="Z367" s="265"/>
    </row>
    <row r="368">
      <c r="A368" s="273"/>
      <c r="B368" s="274"/>
      <c r="C368" s="265"/>
      <c r="D368" s="265"/>
      <c r="E368" s="265"/>
      <c r="F368" s="265"/>
      <c r="G368" s="265"/>
      <c r="H368" s="265"/>
      <c r="I368" s="265"/>
      <c r="J368" s="265"/>
      <c r="K368" s="265"/>
      <c r="L368" s="265"/>
      <c r="M368" s="265"/>
      <c r="N368" s="265"/>
      <c r="O368" s="265"/>
      <c r="P368" s="265"/>
      <c r="Q368" s="265"/>
      <c r="R368" s="265"/>
      <c r="S368" s="265"/>
      <c r="T368" s="265"/>
      <c r="U368" s="265"/>
      <c r="V368" s="265"/>
      <c r="W368" s="265"/>
      <c r="X368" s="265"/>
      <c r="Y368" s="265"/>
      <c r="Z368" s="265"/>
    </row>
    <row r="369">
      <c r="A369" s="273"/>
      <c r="B369" s="274"/>
      <c r="C369" s="265"/>
      <c r="D369" s="265"/>
      <c r="E369" s="265"/>
      <c r="F369" s="265"/>
      <c r="G369" s="265"/>
      <c r="H369" s="265"/>
      <c r="I369" s="265"/>
      <c r="J369" s="265"/>
      <c r="K369" s="265"/>
      <c r="L369" s="265"/>
      <c r="M369" s="265"/>
      <c r="N369" s="265"/>
      <c r="O369" s="265"/>
      <c r="P369" s="265"/>
      <c r="Q369" s="265"/>
      <c r="R369" s="265"/>
      <c r="S369" s="265"/>
      <c r="T369" s="265"/>
      <c r="U369" s="265"/>
      <c r="V369" s="265"/>
      <c r="W369" s="265"/>
      <c r="X369" s="265"/>
      <c r="Y369" s="265"/>
      <c r="Z369" s="265"/>
    </row>
    <row r="370">
      <c r="A370" s="273"/>
      <c r="B370" s="274"/>
      <c r="C370" s="265"/>
      <c r="D370" s="265"/>
      <c r="E370" s="265"/>
      <c r="F370" s="265"/>
      <c r="G370" s="265"/>
      <c r="H370" s="265"/>
      <c r="I370" s="265"/>
      <c r="J370" s="265"/>
      <c r="K370" s="265"/>
      <c r="L370" s="265"/>
      <c r="M370" s="265"/>
      <c r="N370" s="265"/>
      <c r="O370" s="265"/>
      <c r="P370" s="265"/>
      <c r="Q370" s="265"/>
      <c r="R370" s="265"/>
      <c r="S370" s="265"/>
      <c r="T370" s="265"/>
      <c r="U370" s="265"/>
      <c r="V370" s="265"/>
      <c r="W370" s="265"/>
      <c r="X370" s="265"/>
      <c r="Y370" s="265"/>
      <c r="Z370" s="265"/>
    </row>
    <row r="371">
      <c r="A371" s="273"/>
      <c r="B371" s="274"/>
      <c r="C371" s="265"/>
      <c r="D371" s="265"/>
      <c r="E371" s="265"/>
      <c r="F371" s="265"/>
      <c r="G371" s="265"/>
      <c r="H371" s="265"/>
      <c r="I371" s="265"/>
      <c r="J371" s="265"/>
      <c r="K371" s="265"/>
      <c r="L371" s="265"/>
      <c r="M371" s="265"/>
      <c r="N371" s="265"/>
      <c r="O371" s="265"/>
      <c r="P371" s="265"/>
      <c r="Q371" s="265"/>
      <c r="R371" s="265"/>
      <c r="S371" s="265"/>
      <c r="T371" s="265"/>
      <c r="U371" s="265"/>
      <c r="V371" s="265"/>
      <c r="W371" s="265"/>
      <c r="X371" s="265"/>
      <c r="Y371" s="265"/>
      <c r="Z371" s="265"/>
    </row>
    <row r="372">
      <c r="A372" s="273"/>
      <c r="B372" s="274"/>
      <c r="C372" s="265"/>
      <c r="D372" s="265"/>
      <c r="E372" s="265"/>
      <c r="F372" s="265"/>
      <c r="G372" s="265"/>
      <c r="H372" s="265"/>
      <c r="I372" s="265"/>
      <c r="J372" s="265"/>
      <c r="K372" s="265"/>
      <c r="L372" s="265"/>
      <c r="M372" s="265"/>
      <c r="N372" s="265"/>
      <c r="O372" s="265"/>
      <c r="P372" s="265"/>
      <c r="Q372" s="265"/>
      <c r="R372" s="265"/>
      <c r="S372" s="265"/>
      <c r="T372" s="265"/>
      <c r="U372" s="265"/>
      <c r="V372" s="265"/>
      <c r="W372" s="265"/>
      <c r="X372" s="265"/>
      <c r="Y372" s="265"/>
      <c r="Z372" s="265"/>
    </row>
    <row r="373">
      <c r="A373" s="273"/>
      <c r="B373" s="274"/>
      <c r="C373" s="265"/>
      <c r="D373" s="265"/>
      <c r="E373" s="265"/>
      <c r="F373" s="265"/>
      <c r="G373" s="265"/>
      <c r="H373" s="265"/>
      <c r="I373" s="265"/>
      <c r="J373" s="265"/>
      <c r="K373" s="265"/>
      <c r="L373" s="265"/>
      <c r="M373" s="265"/>
      <c r="N373" s="265"/>
      <c r="O373" s="265"/>
      <c r="P373" s="265"/>
      <c r="Q373" s="265"/>
      <c r="R373" s="265"/>
      <c r="S373" s="265"/>
      <c r="T373" s="265"/>
      <c r="U373" s="265"/>
      <c r="V373" s="265"/>
      <c r="W373" s="265"/>
      <c r="X373" s="265"/>
      <c r="Y373" s="265"/>
      <c r="Z373" s="265"/>
    </row>
    <row r="374">
      <c r="A374" s="273"/>
      <c r="B374" s="274"/>
      <c r="C374" s="265"/>
      <c r="D374" s="265"/>
      <c r="E374" s="265"/>
      <c r="F374" s="265"/>
      <c r="G374" s="265"/>
      <c r="H374" s="265"/>
      <c r="I374" s="265"/>
      <c r="J374" s="265"/>
      <c r="K374" s="265"/>
      <c r="L374" s="265"/>
      <c r="M374" s="265"/>
      <c r="N374" s="265"/>
      <c r="O374" s="265"/>
      <c r="P374" s="265"/>
      <c r="Q374" s="265"/>
      <c r="R374" s="265"/>
      <c r="S374" s="265"/>
      <c r="T374" s="265"/>
      <c r="U374" s="265"/>
      <c r="V374" s="265"/>
      <c r="W374" s="265"/>
      <c r="X374" s="265"/>
      <c r="Y374" s="265"/>
      <c r="Z374" s="265"/>
    </row>
    <row r="375">
      <c r="A375" s="273"/>
      <c r="B375" s="274"/>
      <c r="C375" s="265"/>
      <c r="D375" s="265"/>
      <c r="E375" s="265"/>
      <c r="F375" s="265"/>
      <c r="G375" s="265"/>
      <c r="H375" s="265"/>
      <c r="I375" s="265"/>
      <c r="J375" s="265"/>
      <c r="K375" s="265"/>
      <c r="L375" s="265"/>
      <c r="M375" s="265"/>
      <c r="N375" s="265"/>
      <c r="O375" s="265"/>
      <c r="P375" s="265"/>
      <c r="Q375" s="265"/>
      <c r="R375" s="265"/>
      <c r="S375" s="265"/>
      <c r="T375" s="265"/>
      <c r="U375" s="265"/>
      <c r="V375" s="265"/>
      <c r="W375" s="265"/>
      <c r="X375" s="265"/>
      <c r="Y375" s="265"/>
      <c r="Z375" s="265"/>
    </row>
    <row r="376">
      <c r="A376" s="273"/>
      <c r="B376" s="274"/>
      <c r="C376" s="265"/>
      <c r="D376" s="265"/>
      <c r="E376" s="265"/>
      <c r="F376" s="265"/>
      <c r="G376" s="265"/>
      <c r="H376" s="265"/>
      <c r="I376" s="265"/>
      <c r="J376" s="265"/>
      <c r="K376" s="265"/>
      <c r="L376" s="265"/>
      <c r="M376" s="265"/>
      <c r="N376" s="265"/>
      <c r="O376" s="265"/>
      <c r="P376" s="265"/>
      <c r="Q376" s="265"/>
      <c r="R376" s="265"/>
      <c r="S376" s="265"/>
      <c r="T376" s="265"/>
      <c r="U376" s="265"/>
      <c r="V376" s="265"/>
      <c r="W376" s="265"/>
      <c r="X376" s="265"/>
      <c r="Y376" s="265"/>
      <c r="Z376" s="265"/>
    </row>
    <row r="377">
      <c r="A377" s="273"/>
      <c r="B377" s="274"/>
      <c r="C377" s="265"/>
      <c r="D377" s="265"/>
      <c r="E377" s="265"/>
      <c r="F377" s="265"/>
      <c r="G377" s="265"/>
      <c r="H377" s="265"/>
      <c r="I377" s="265"/>
      <c r="J377" s="265"/>
      <c r="K377" s="265"/>
      <c r="L377" s="265"/>
      <c r="M377" s="265"/>
      <c r="N377" s="265"/>
      <c r="O377" s="265"/>
      <c r="P377" s="265"/>
      <c r="Q377" s="265"/>
      <c r="R377" s="265"/>
      <c r="S377" s="265"/>
      <c r="T377" s="265"/>
      <c r="U377" s="265"/>
      <c r="V377" s="265"/>
      <c r="W377" s="265"/>
      <c r="X377" s="265"/>
      <c r="Y377" s="265"/>
      <c r="Z377" s="265"/>
    </row>
    <row r="378">
      <c r="A378" s="273"/>
      <c r="B378" s="274"/>
      <c r="C378" s="265"/>
      <c r="D378" s="265"/>
      <c r="E378" s="265"/>
      <c r="F378" s="265"/>
      <c r="G378" s="265"/>
      <c r="H378" s="265"/>
      <c r="I378" s="265"/>
      <c r="J378" s="265"/>
      <c r="K378" s="265"/>
      <c r="L378" s="265"/>
      <c r="M378" s="265"/>
      <c r="N378" s="265"/>
      <c r="O378" s="265"/>
      <c r="P378" s="265"/>
      <c r="Q378" s="265"/>
      <c r="R378" s="265"/>
      <c r="S378" s="265"/>
      <c r="T378" s="265"/>
      <c r="U378" s="265"/>
      <c r="V378" s="265"/>
      <c r="W378" s="265"/>
      <c r="X378" s="265"/>
      <c r="Y378" s="265"/>
      <c r="Z378" s="265"/>
    </row>
    <row r="379">
      <c r="A379" s="273"/>
      <c r="B379" s="274"/>
      <c r="C379" s="265"/>
      <c r="D379" s="265"/>
      <c r="E379" s="265"/>
      <c r="F379" s="265"/>
      <c r="G379" s="265"/>
      <c r="H379" s="265"/>
      <c r="I379" s="265"/>
      <c r="J379" s="265"/>
      <c r="K379" s="265"/>
      <c r="L379" s="265"/>
      <c r="M379" s="265"/>
      <c r="N379" s="265"/>
      <c r="O379" s="265"/>
      <c r="P379" s="265"/>
      <c r="Q379" s="265"/>
      <c r="R379" s="265"/>
      <c r="S379" s="265"/>
      <c r="T379" s="265"/>
      <c r="U379" s="265"/>
      <c r="V379" s="265"/>
      <c r="W379" s="265"/>
      <c r="X379" s="265"/>
      <c r="Y379" s="265"/>
      <c r="Z379" s="265"/>
    </row>
    <row r="380">
      <c r="A380" s="273"/>
      <c r="B380" s="274"/>
      <c r="C380" s="265"/>
      <c r="D380" s="265"/>
      <c r="E380" s="265"/>
      <c r="F380" s="265"/>
      <c r="G380" s="265"/>
      <c r="H380" s="265"/>
      <c r="I380" s="265"/>
      <c r="J380" s="265"/>
      <c r="K380" s="265"/>
      <c r="L380" s="265"/>
      <c r="M380" s="265"/>
      <c r="N380" s="265"/>
      <c r="O380" s="265"/>
      <c r="P380" s="265"/>
      <c r="Q380" s="265"/>
      <c r="R380" s="265"/>
      <c r="S380" s="265"/>
      <c r="T380" s="265"/>
      <c r="U380" s="265"/>
      <c r="V380" s="265"/>
      <c r="W380" s="265"/>
      <c r="X380" s="265"/>
      <c r="Y380" s="265"/>
      <c r="Z380" s="265"/>
    </row>
    <row r="381">
      <c r="A381" s="273"/>
      <c r="B381" s="274"/>
      <c r="C381" s="265"/>
      <c r="D381" s="265"/>
      <c r="E381" s="265"/>
      <c r="F381" s="265"/>
      <c r="G381" s="265"/>
      <c r="H381" s="265"/>
      <c r="I381" s="265"/>
      <c r="J381" s="265"/>
      <c r="K381" s="265"/>
      <c r="L381" s="265"/>
      <c r="M381" s="265"/>
      <c r="N381" s="265"/>
      <c r="O381" s="265"/>
      <c r="P381" s="265"/>
      <c r="Q381" s="265"/>
      <c r="R381" s="265"/>
      <c r="S381" s="265"/>
      <c r="T381" s="265"/>
      <c r="U381" s="265"/>
      <c r="V381" s="265"/>
      <c r="W381" s="265"/>
      <c r="X381" s="265"/>
      <c r="Y381" s="265"/>
      <c r="Z381" s="265"/>
    </row>
    <row r="382">
      <c r="A382" s="273"/>
      <c r="B382" s="274"/>
      <c r="C382" s="265"/>
      <c r="D382" s="265"/>
      <c r="E382" s="265"/>
      <c r="F382" s="265"/>
      <c r="G382" s="265"/>
      <c r="H382" s="265"/>
      <c r="I382" s="265"/>
      <c r="J382" s="265"/>
      <c r="K382" s="265"/>
      <c r="L382" s="265"/>
      <c r="M382" s="265"/>
      <c r="N382" s="265"/>
      <c r="O382" s="265"/>
      <c r="P382" s="265"/>
      <c r="Q382" s="265"/>
      <c r="R382" s="265"/>
      <c r="S382" s="265"/>
      <c r="T382" s="265"/>
      <c r="U382" s="265"/>
      <c r="V382" s="265"/>
      <c r="W382" s="265"/>
      <c r="X382" s="265"/>
      <c r="Y382" s="265"/>
      <c r="Z382" s="265"/>
    </row>
    <row r="383">
      <c r="A383" s="273"/>
      <c r="B383" s="274"/>
      <c r="C383" s="265"/>
      <c r="D383" s="265"/>
      <c r="E383" s="265"/>
      <c r="F383" s="265"/>
      <c r="G383" s="265"/>
      <c r="H383" s="265"/>
      <c r="I383" s="265"/>
      <c r="J383" s="265"/>
      <c r="K383" s="265"/>
      <c r="L383" s="265"/>
      <c r="M383" s="265"/>
      <c r="N383" s="265"/>
      <c r="O383" s="265"/>
      <c r="P383" s="265"/>
      <c r="Q383" s="265"/>
      <c r="R383" s="265"/>
      <c r="S383" s="265"/>
      <c r="T383" s="265"/>
      <c r="U383" s="265"/>
      <c r="V383" s="265"/>
      <c r="W383" s="265"/>
      <c r="X383" s="265"/>
      <c r="Y383" s="265"/>
      <c r="Z383" s="265"/>
    </row>
    <row r="384">
      <c r="A384" s="273"/>
      <c r="B384" s="274"/>
      <c r="C384" s="265"/>
      <c r="D384" s="265"/>
      <c r="E384" s="265"/>
      <c r="F384" s="265"/>
      <c r="G384" s="265"/>
      <c r="H384" s="265"/>
      <c r="I384" s="265"/>
      <c r="J384" s="265"/>
      <c r="K384" s="265"/>
      <c r="L384" s="265"/>
      <c r="M384" s="265"/>
      <c r="N384" s="265"/>
      <c r="O384" s="265"/>
      <c r="P384" s="265"/>
      <c r="Q384" s="265"/>
      <c r="R384" s="265"/>
      <c r="S384" s="265"/>
      <c r="T384" s="265"/>
      <c r="U384" s="265"/>
      <c r="V384" s="265"/>
      <c r="W384" s="265"/>
      <c r="X384" s="265"/>
      <c r="Y384" s="265"/>
      <c r="Z384" s="265"/>
    </row>
    <row r="385">
      <c r="A385" s="273"/>
      <c r="B385" s="274"/>
      <c r="C385" s="265"/>
      <c r="D385" s="265"/>
      <c r="E385" s="265"/>
      <c r="F385" s="265"/>
      <c r="G385" s="265"/>
      <c r="H385" s="265"/>
      <c r="I385" s="265"/>
      <c r="J385" s="265"/>
      <c r="K385" s="265"/>
      <c r="L385" s="265"/>
      <c r="M385" s="265"/>
      <c r="N385" s="265"/>
      <c r="O385" s="265"/>
      <c r="P385" s="265"/>
      <c r="Q385" s="265"/>
      <c r="R385" s="265"/>
      <c r="S385" s="265"/>
      <c r="T385" s="265"/>
      <c r="U385" s="265"/>
      <c r="V385" s="265"/>
      <c r="W385" s="265"/>
      <c r="X385" s="265"/>
      <c r="Y385" s="265"/>
      <c r="Z385" s="265"/>
    </row>
    <row r="386">
      <c r="A386" s="273"/>
      <c r="B386" s="274"/>
      <c r="C386" s="265"/>
      <c r="D386" s="265"/>
      <c r="E386" s="265"/>
      <c r="F386" s="265"/>
      <c r="G386" s="265"/>
      <c r="H386" s="265"/>
      <c r="I386" s="265"/>
      <c r="J386" s="265"/>
      <c r="K386" s="265"/>
      <c r="L386" s="265"/>
      <c r="M386" s="265"/>
      <c r="N386" s="265"/>
      <c r="O386" s="265"/>
      <c r="P386" s="265"/>
      <c r="Q386" s="265"/>
      <c r="R386" s="265"/>
      <c r="S386" s="265"/>
      <c r="T386" s="265"/>
      <c r="U386" s="265"/>
      <c r="V386" s="265"/>
      <c r="W386" s="265"/>
      <c r="X386" s="265"/>
      <c r="Y386" s="265"/>
      <c r="Z386" s="265"/>
    </row>
    <row r="387">
      <c r="A387" s="273"/>
      <c r="B387" s="274"/>
      <c r="C387" s="265"/>
      <c r="D387" s="265"/>
      <c r="E387" s="265"/>
      <c r="F387" s="265"/>
      <c r="G387" s="265"/>
      <c r="H387" s="265"/>
      <c r="I387" s="265"/>
      <c r="J387" s="265"/>
      <c r="K387" s="265"/>
      <c r="L387" s="265"/>
      <c r="M387" s="265"/>
      <c r="N387" s="265"/>
      <c r="O387" s="265"/>
      <c r="P387" s="265"/>
      <c r="Q387" s="265"/>
      <c r="R387" s="265"/>
      <c r="S387" s="265"/>
      <c r="T387" s="265"/>
      <c r="U387" s="265"/>
      <c r="V387" s="265"/>
      <c r="W387" s="265"/>
      <c r="X387" s="265"/>
      <c r="Y387" s="265"/>
      <c r="Z387" s="265"/>
    </row>
    <row r="388">
      <c r="A388" s="273"/>
      <c r="B388" s="274"/>
      <c r="C388" s="265"/>
      <c r="D388" s="265"/>
      <c r="E388" s="265"/>
      <c r="F388" s="265"/>
      <c r="G388" s="265"/>
      <c r="H388" s="265"/>
      <c r="I388" s="265"/>
      <c r="J388" s="265"/>
      <c r="K388" s="265"/>
      <c r="L388" s="265"/>
      <c r="M388" s="265"/>
      <c r="N388" s="265"/>
      <c r="O388" s="265"/>
      <c r="P388" s="265"/>
      <c r="Q388" s="265"/>
      <c r="R388" s="265"/>
      <c r="S388" s="265"/>
      <c r="T388" s="265"/>
      <c r="U388" s="265"/>
      <c r="V388" s="265"/>
      <c r="W388" s="265"/>
      <c r="X388" s="265"/>
      <c r="Y388" s="265"/>
      <c r="Z388" s="265"/>
    </row>
    <row r="389">
      <c r="A389" s="273"/>
      <c r="B389" s="274"/>
      <c r="C389" s="265"/>
      <c r="D389" s="265"/>
      <c r="E389" s="265"/>
      <c r="F389" s="265"/>
      <c r="G389" s="265"/>
      <c r="H389" s="265"/>
      <c r="I389" s="265"/>
      <c r="J389" s="265"/>
      <c r="K389" s="265"/>
      <c r="L389" s="265"/>
      <c r="M389" s="265"/>
      <c r="N389" s="265"/>
      <c r="O389" s="265"/>
      <c r="P389" s="265"/>
      <c r="Q389" s="265"/>
      <c r="R389" s="265"/>
      <c r="S389" s="265"/>
      <c r="T389" s="265"/>
      <c r="U389" s="265"/>
      <c r="V389" s="265"/>
      <c r="W389" s="265"/>
      <c r="X389" s="265"/>
      <c r="Y389" s="265"/>
      <c r="Z389" s="265"/>
    </row>
    <row r="390">
      <c r="A390" s="273"/>
      <c r="B390" s="274"/>
      <c r="C390" s="265"/>
      <c r="D390" s="265"/>
      <c r="E390" s="265"/>
      <c r="F390" s="265"/>
      <c r="G390" s="265"/>
      <c r="H390" s="265"/>
      <c r="I390" s="265"/>
      <c r="J390" s="265"/>
      <c r="K390" s="265"/>
      <c r="L390" s="265"/>
      <c r="M390" s="265"/>
      <c r="N390" s="265"/>
      <c r="O390" s="265"/>
      <c r="P390" s="265"/>
      <c r="Q390" s="265"/>
      <c r="R390" s="265"/>
      <c r="S390" s="265"/>
      <c r="T390" s="265"/>
      <c r="U390" s="265"/>
      <c r="V390" s="265"/>
      <c r="W390" s="265"/>
      <c r="X390" s="265"/>
      <c r="Y390" s="265"/>
      <c r="Z390" s="265"/>
    </row>
    <row r="391">
      <c r="A391" s="273"/>
      <c r="B391" s="274"/>
      <c r="C391" s="265"/>
      <c r="D391" s="265"/>
      <c r="E391" s="265"/>
      <c r="F391" s="265"/>
      <c r="G391" s="265"/>
      <c r="H391" s="265"/>
      <c r="I391" s="265"/>
      <c r="J391" s="265"/>
      <c r="K391" s="265"/>
      <c r="L391" s="265"/>
      <c r="M391" s="265"/>
      <c r="N391" s="265"/>
      <c r="O391" s="265"/>
      <c r="P391" s="265"/>
      <c r="Q391" s="265"/>
      <c r="R391" s="265"/>
      <c r="S391" s="265"/>
      <c r="T391" s="265"/>
      <c r="U391" s="265"/>
      <c r="V391" s="265"/>
      <c r="W391" s="265"/>
      <c r="X391" s="265"/>
      <c r="Y391" s="265"/>
      <c r="Z391" s="265"/>
    </row>
    <row r="392">
      <c r="A392" s="273"/>
      <c r="B392" s="274"/>
      <c r="C392" s="265"/>
      <c r="D392" s="265"/>
      <c r="E392" s="265"/>
      <c r="F392" s="265"/>
      <c r="G392" s="265"/>
      <c r="H392" s="265"/>
      <c r="I392" s="265"/>
      <c r="J392" s="265"/>
      <c r="K392" s="265"/>
      <c r="L392" s="265"/>
      <c r="M392" s="265"/>
      <c r="N392" s="265"/>
      <c r="O392" s="265"/>
      <c r="P392" s="265"/>
      <c r="Q392" s="265"/>
      <c r="R392" s="265"/>
      <c r="S392" s="265"/>
      <c r="T392" s="265"/>
      <c r="U392" s="265"/>
      <c r="V392" s="265"/>
      <c r="W392" s="265"/>
      <c r="X392" s="265"/>
      <c r="Y392" s="265"/>
      <c r="Z392" s="265"/>
    </row>
    <row r="393">
      <c r="A393" s="273"/>
      <c r="B393" s="274"/>
      <c r="C393" s="265"/>
      <c r="D393" s="265"/>
      <c r="E393" s="265"/>
      <c r="F393" s="265"/>
      <c r="G393" s="265"/>
      <c r="H393" s="265"/>
      <c r="I393" s="265"/>
      <c r="J393" s="265"/>
      <c r="K393" s="265"/>
      <c r="L393" s="265"/>
      <c r="M393" s="265"/>
      <c r="N393" s="265"/>
      <c r="O393" s="265"/>
      <c r="P393" s="265"/>
      <c r="Q393" s="265"/>
      <c r="R393" s="265"/>
      <c r="S393" s="265"/>
      <c r="T393" s="265"/>
      <c r="U393" s="265"/>
      <c r="V393" s="265"/>
      <c r="W393" s="265"/>
      <c r="X393" s="265"/>
      <c r="Y393" s="265"/>
      <c r="Z393" s="265"/>
    </row>
    <row r="394">
      <c r="A394" s="273"/>
      <c r="B394" s="274"/>
      <c r="C394" s="265"/>
      <c r="D394" s="265"/>
      <c r="E394" s="265"/>
      <c r="F394" s="265"/>
      <c r="G394" s="265"/>
      <c r="H394" s="265"/>
      <c r="I394" s="265"/>
      <c r="J394" s="265"/>
      <c r="K394" s="265"/>
      <c r="L394" s="265"/>
      <c r="M394" s="265"/>
      <c r="N394" s="265"/>
      <c r="O394" s="265"/>
      <c r="P394" s="265"/>
      <c r="Q394" s="265"/>
      <c r="R394" s="265"/>
      <c r="S394" s="265"/>
      <c r="T394" s="265"/>
      <c r="U394" s="265"/>
      <c r="V394" s="265"/>
      <c r="W394" s="265"/>
      <c r="X394" s="265"/>
      <c r="Y394" s="265"/>
      <c r="Z394" s="265"/>
    </row>
    <row r="395">
      <c r="A395" s="273"/>
      <c r="B395" s="274"/>
      <c r="C395" s="265"/>
      <c r="D395" s="265"/>
      <c r="E395" s="265"/>
      <c r="F395" s="265"/>
      <c r="G395" s="265"/>
      <c r="H395" s="265"/>
      <c r="I395" s="265"/>
      <c r="J395" s="265"/>
      <c r="K395" s="265"/>
      <c r="L395" s="265"/>
      <c r="M395" s="265"/>
      <c r="N395" s="265"/>
      <c r="O395" s="265"/>
      <c r="P395" s="265"/>
      <c r="Q395" s="265"/>
      <c r="R395" s="265"/>
      <c r="S395" s="265"/>
      <c r="T395" s="265"/>
      <c r="U395" s="265"/>
      <c r="V395" s="265"/>
      <c r="W395" s="265"/>
      <c r="X395" s="265"/>
      <c r="Y395" s="265"/>
      <c r="Z395" s="265"/>
    </row>
    <row r="396">
      <c r="A396" s="273"/>
      <c r="B396" s="274"/>
      <c r="C396" s="265"/>
      <c r="D396" s="265"/>
      <c r="E396" s="265"/>
      <c r="F396" s="265"/>
      <c r="G396" s="265"/>
      <c r="H396" s="265"/>
      <c r="I396" s="265"/>
      <c r="J396" s="265"/>
      <c r="K396" s="265"/>
      <c r="L396" s="265"/>
      <c r="M396" s="265"/>
      <c r="N396" s="265"/>
      <c r="O396" s="265"/>
      <c r="P396" s="265"/>
      <c r="Q396" s="265"/>
      <c r="R396" s="265"/>
      <c r="S396" s="265"/>
      <c r="T396" s="265"/>
      <c r="U396" s="265"/>
      <c r="V396" s="265"/>
      <c r="W396" s="265"/>
      <c r="X396" s="265"/>
      <c r="Y396" s="265"/>
      <c r="Z396" s="265"/>
    </row>
    <row r="397">
      <c r="A397" s="273"/>
      <c r="B397" s="274"/>
      <c r="C397" s="265"/>
      <c r="D397" s="265"/>
      <c r="E397" s="265"/>
      <c r="F397" s="265"/>
      <c r="G397" s="265"/>
      <c r="H397" s="265"/>
      <c r="I397" s="265"/>
      <c r="J397" s="265"/>
      <c r="K397" s="265"/>
      <c r="L397" s="265"/>
      <c r="M397" s="265"/>
      <c r="N397" s="265"/>
      <c r="O397" s="265"/>
      <c r="P397" s="265"/>
      <c r="Q397" s="265"/>
      <c r="R397" s="265"/>
      <c r="S397" s="265"/>
      <c r="T397" s="265"/>
      <c r="U397" s="265"/>
      <c r="V397" s="265"/>
      <c r="W397" s="265"/>
      <c r="X397" s="265"/>
      <c r="Y397" s="265"/>
      <c r="Z397" s="265"/>
    </row>
    <row r="398">
      <c r="A398" s="273"/>
      <c r="B398" s="274"/>
      <c r="C398" s="265"/>
      <c r="D398" s="265"/>
      <c r="E398" s="265"/>
      <c r="F398" s="265"/>
      <c r="G398" s="265"/>
      <c r="H398" s="265"/>
      <c r="I398" s="265"/>
      <c r="J398" s="265"/>
      <c r="K398" s="265"/>
      <c r="L398" s="265"/>
      <c r="M398" s="265"/>
      <c r="N398" s="265"/>
      <c r="O398" s="265"/>
      <c r="P398" s="265"/>
      <c r="Q398" s="265"/>
      <c r="R398" s="265"/>
      <c r="S398" s="265"/>
      <c r="T398" s="265"/>
      <c r="U398" s="265"/>
      <c r="V398" s="265"/>
      <c r="W398" s="265"/>
      <c r="X398" s="265"/>
      <c r="Y398" s="265"/>
      <c r="Z398" s="265"/>
    </row>
    <row r="399">
      <c r="A399" s="273"/>
      <c r="B399" s="274"/>
      <c r="C399" s="265"/>
      <c r="D399" s="265"/>
      <c r="E399" s="265"/>
      <c r="F399" s="265"/>
      <c r="G399" s="265"/>
      <c r="H399" s="265"/>
      <c r="I399" s="265"/>
      <c r="J399" s="265"/>
      <c r="K399" s="265"/>
      <c r="L399" s="265"/>
      <c r="M399" s="265"/>
      <c r="N399" s="265"/>
      <c r="O399" s="265"/>
      <c r="P399" s="265"/>
      <c r="Q399" s="265"/>
      <c r="R399" s="265"/>
      <c r="S399" s="265"/>
      <c r="T399" s="265"/>
      <c r="U399" s="265"/>
      <c r="V399" s="265"/>
      <c r="W399" s="265"/>
      <c r="X399" s="265"/>
      <c r="Y399" s="265"/>
      <c r="Z399" s="265"/>
    </row>
    <row r="400">
      <c r="A400" s="273"/>
      <c r="B400" s="274"/>
      <c r="C400" s="265"/>
      <c r="D400" s="265"/>
      <c r="E400" s="265"/>
      <c r="F400" s="265"/>
      <c r="G400" s="265"/>
      <c r="H400" s="265"/>
      <c r="I400" s="265"/>
      <c r="J400" s="265"/>
      <c r="K400" s="265"/>
      <c r="L400" s="265"/>
      <c r="M400" s="265"/>
      <c r="N400" s="265"/>
      <c r="O400" s="265"/>
      <c r="P400" s="265"/>
      <c r="Q400" s="265"/>
      <c r="R400" s="265"/>
      <c r="S400" s="265"/>
      <c r="T400" s="265"/>
      <c r="U400" s="265"/>
      <c r="V400" s="265"/>
      <c r="W400" s="265"/>
      <c r="X400" s="265"/>
      <c r="Y400" s="265"/>
      <c r="Z400" s="265"/>
    </row>
    <row r="401">
      <c r="A401" s="273"/>
      <c r="B401" s="274"/>
      <c r="C401" s="265"/>
      <c r="D401" s="265"/>
      <c r="E401" s="265"/>
      <c r="F401" s="265"/>
      <c r="G401" s="265"/>
      <c r="H401" s="265"/>
      <c r="I401" s="265"/>
      <c r="J401" s="265"/>
      <c r="K401" s="265"/>
      <c r="L401" s="265"/>
      <c r="M401" s="265"/>
      <c r="N401" s="265"/>
      <c r="O401" s="265"/>
      <c r="P401" s="265"/>
      <c r="Q401" s="265"/>
      <c r="R401" s="265"/>
      <c r="S401" s="265"/>
      <c r="T401" s="265"/>
      <c r="U401" s="265"/>
      <c r="V401" s="265"/>
      <c r="W401" s="265"/>
      <c r="X401" s="265"/>
      <c r="Y401" s="265"/>
      <c r="Z401" s="265"/>
    </row>
    <row r="402">
      <c r="A402" s="273"/>
      <c r="B402" s="274"/>
      <c r="C402" s="265"/>
      <c r="D402" s="265"/>
      <c r="E402" s="265"/>
      <c r="F402" s="265"/>
      <c r="G402" s="265"/>
      <c r="H402" s="265"/>
      <c r="I402" s="265"/>
      <c r="J402" s="265"/>
      <c r="K402" s="265"/>
      <c r="L402" s="265"/>
      <c r="M402" s="265"/>
      <c r="N402" s="265"/>
      <c r="O402" s="265"/>
      <c r="P402" s="265"/>
      <c r="Q402" s="265"/>
      <c r="R402" s="265"/>
      <c r="S402" s="265"/>
      <c r="T402" s="265"/>
      <c r="U402" s="265"/>
      <c r="V402" s="265"/>
      <c r="W402" s="265"/>
      <c r="X402" s="265"/>
      <c r="Y402" s="265"/>
      <c r="Z402" s="265"/>
    </row>
    <row r="403">
      <c r="A403" s="273"/>
      <c r="B403" s="274"/>
      <c r="C403" s="265"/>
      <c r="D403" s="265"/>
      <c r="E403" s="265"/>
      <c r="F403" s="265"/>
      <c r="G403" s="265"/>
      <c r="H403" s="265"/>
      <c r="I403" s="265"/>
      <c r="J403" s="265"/>
      <c r="K403" s="265"/>
      <c r="L403" s="265"/>
      <c r="M403" s="265"/>
      <c r="N403" s="265"/>
      <c r="O403" s="265"/>
      <c r="P403" s="265"/>
      <c r="Q403" s="265"/>
      <c r="R403" s="265"/>
      <c r="S403" s="265"/>
      <c r="T403" s="265"/>
      <c r="U403" s="265"/>
      <c r="V403" s="265"/>
      <c r="W403" s="265"/>
      <c r="X403" s="265"/>
      <c r="Y403" s="265"/>
      <c r="Z403" s="265"/>
    </row>
    <row r="404">
      <c r="A404" s="273"/>
      <c r="B404" s="274"/>
      <c r="C404" s="265"/>
      <c r="D404" s="265"/>
      <c r="E404" s="265"/>
      <c r="F404" s="265"/>
      <c r="G404" s="265"/>
      <c r="H404" s="265"/>
      <c r="I404" s="265"/>
      <c r="J404" s="265"/>
      <c r="K404" s="265"/>
      <c r="L404" s="265"/>
      <c r="M404" s="265"/>
      <c r="N404" s="265"/>
      <c r="O404" s="265"/>
      <c r="P404" s="265"/>
      <c r="Q404" s="265"/>
      <c r="R404" s="265"/>
      <c r="S404" s="265"/>
      <c r="T404" s="265"/>
      <c r="U404" s="265"/>
      <c r="V404" s="265"/>
      <c r="W404" s="265"/>
      <c r="X404" s="265"/>
      <c r="Y404" s="265"/>
      <c r="Z404" s="265"/>
    </row>
    <row r="405">
      <c r="A405" s="273"/>
      <c r="B405" s="274"/>
      <c r="C405" s="265"/>
      <c r="D405" s="265"/>
      <c r="E405" s="265"/>
      <c r="F405" s="265"/>
      <c r="G405" s="265"/>
      <c r="H405" s="265"/>
      <c r="I405" s="265"/>
      <c r="J405" s="265"/>
      <c r="K405" s="265"/>
      <c r="L405" s="265"/>
      <c r="M405" s="265"/>
      <c r="N405" s="265"/>
      <c r="O405" s="265"/>
      <c r="P405" s="265"/>
      <c r="Q405" s="265"/>
      <c r="R405" s="265"/>
      <c r="S405" s="265"/>
      <c r="T405" s="265"/>
      <c r="U405" s="265"/>
      <c r="V405" s="265"/>
      <c r="W405" s="265"/>
      <c r="X405" s="265"/>
      <c r="Y405" s="265"/>
      <c r="Z405" s="265"/>
    </row>
    <row r="406">
      <c r="A406" s="273"/>
      <c r="B406" s="274"/>
      <c r="C406" s="265"/>
      <c r="D406" s="265"/>
      <c r="E406" s="265"/>
      <c r="F406" s="265"/>
      <c r="G406" s="265"/>
      <c r="H406" s="265"/>
      <c r="I406" s="265"/>
      <c r="J406" s="265"/>
      <c r="K406" s="265"/>
      <c r="L406" s="265"/>
      <c r="M406" s="265"/>
      <c r="N406" s="265"/>
      <c r="O406" s="265"/>
      <c r="P406" s="265"/>
      <c r="Q406" s="265"/>
      <c r="R406" s="265"/>
      <c r="S406" s="265"/>
      <c r="T406" s="265"/>
      <c r="U406" s="265"/>
      <c r="V406" s="265"/>
      <c r="W406" s="265"/>
      <c r="X406" s="265"/>
      <c r="Y406" s="265"/>
      <c r="Z406" s="265"/>
    </row>
    <row r="407">
      <c r="A407" s="273"/>
      <c r="B407" s="274"/>
      <c r="C407" s="265"/>
      <c r="D407" s="265"/>
      <c r="E407" s="265"/>
      <c r="F407" s="265"/>
      <c r="G407" s="265"/>
      <c r="H407" s="265"/>
      <c r="I407" s="265"/>
      <c r="J407" s="265"/>
      <c r="K407" s="265"/>
      <c r="L407" s="265"/>
      <c r="M407" s="265"/>
      <c r="N407" s="265"/>
      <c r="O407" s="265"/>
      <c r="P407" s="265"/>
      <c r="Q407" s="265"/>
      <c r="R407" s="265"/>
      <c r="S407" s="265"/>
      <c r="T407" s="265"/>
      <c r="U407" s="265"/>
      <c r="V407" s="265"/>
      <c r="W407" s="265"/>
      <c r="X407" s="265"/>
      <c r="Y407" s="265"/>
      <c r="Z407" s="265"/>
    </row>
    <row r="408">
      <c r="A408" s="273"/>
      <c r="B408" s="274"/>
      <c r="C408" s="265"/>
      <c r="D408" s="265"/>
      <c r="E408" s="265"/>
      <c r="F408" s="265"/>
      <c r="G408" s="265"/>
      <c r="H408" s="265"/>
      <c r="I408" s="265"/>
      <c r="J408" s="265"/>
      <c r="K408" s="265"/>
      <c r="L408" s="265"/>
      <c r="M408" s="265"/>
      <c r="N408" s="265"/>
      <c r="O408" s="265"/>
      <c r="P408" s="265"/>
      <c r="Q408" s="265"/>
      <c r="R408" s="265"/>
      <c r="S408" s="265"/>
      <c r="T408" s="265"/>
      <c r="U408" s="265"/>
      <c r="V408" s="265"/>
      <c r="W408" s="265"/>
      <c r="X408" s="265"/>
      <c r="Y408" s="265"/>
      <c r="Z408" s="265"/>
    </row>
    <row r="409">
      <c r="A409" s="273"/>
      <c r="B409" s="274"/>
      <c r="C409" s="265"/>
      <c r="D409" s="265"/>
      <c r="E409" s="265"/>
      <c r="F409" s="265"/>
      <c r="G409" s="265"/>
      <c r="H409" s="265"/>
      <c r="I409" s="265"/>
      <c r="J409" s="265"/>
      <c r="K409" s="265"/>
      <c r="L409" s="265"/>
      <c r="M409" s="265"/>
      <c r="N409" s="265"/>
      <c r="O409" s="265"/>
      <c r="P409" s="265"/>
      <c r="Q409" s="265"/>
      <c r="R409" s="265"/>
      <c r="S409" s="265"/>
      <c r="T409" s="265"/>
      <c r="U409" s="265"/>
      <c r="V409" s="265"/>
      <c r="W409" s="265"/>
      <c r="X409" s="265"/>
      <c r="Y409" s="265"/>
      <c r="Z409" s="265"/>
    </row>
    <row r="410">
      <c r="A410" s="273"/>
      <c r="B410" s="274"/>
      <c r="C410" s="265"/>
      <c r="D410" s="265"/>
      <c r="E410" s="265"/>
      <c r="F410" s="265"/>
      <c r="G410" s="265"/>
      <c r="H410" s="265"/>
      <c r="I410" s="265"/>
      <c r="J410" s="265"/>
      <c r="K410" s="265"/>
      <c r="L410" s="265"/>
      <c r="M410" s="265"/>
      <c r="N410" s="265"/>
      <c r="O410" s="265"/>
      <c r="P410" s="265"/>
      <c r="Q410" s="265"/>
      <c r="R410" s="265"/>
      <c r="S410" s="265"/>
      <c r="T410" s="265"/>
      <c r="U410" s="265"/>
      <c r="V410" s="265"/>
      <c r="W410" s="265"/>
      <c r="X410" s="265"/>
      <c r="Y410" s="265"/>
      <c r="Z410" s="265"/>
    </row>
    <row r="411">
      <c r="A411" s="273"/>
      <c r="B411" s="274"/>
      <c r="C411" s="265"/>
      <c r="D411" s="265"/>
      <c r="E411" s="265"/>
      <c r="F411" s="265"/>
      <c r="G411" s="265"/>
      <c r="H411" s="265"/>
      <c r="I411" s="265"/>
      <c r="J411" s="265"/>
      <c r="K411" s="265"/>
      <c r="L411" s="265"/>
      <c r="M411" s="265"/>
      <c r="N411" s="265"/>
      <c r="O411" s="265"/>
      <c r="P411" s="265"/>
      <c r="Q411" s="265"/>
      <c r="R411" s="265"/>
      <c r="S411" s="265"/>
      <c r="T411" s="265"/>
      <c r="U411" s="265"/>
      <c r="V411" s="265"/>
      <c r="W411" s="265"/>
      <c r="X411" s="265"/>
      <c r="Y411" s="265"/>
      <c r="Z411" s="265"/>
    </row>
    <row r="412">
      <c r="A412" s="273"/>
      <c r="B412" s="274"/>
      <c r="C412" s="265"/>
      <c r="D412" s="265"/>
      <c r="E412" s="265"/>
      <c r="F412" s="265"/>
      <c r="G412" s="265"/>
      <c r="H412" s="265"/>
      <c r="I412" s="265"/>
      <c r="J412" s="265"/>
      <c r="K412" s="265"/>
      <c r="L412" s="265"/>
      <c r="M412" s="265"/>
      <c r="N412" s="265"/>
      <c r="O412" s="265"/>
      <c r="P412" s="265"/>
      <c r="Q412" s="265"/>
      <c r="R412" s="265"/>
      <c r="S412" s="265"/>
      <c r="T412" s="265"/>
      <c r="U412" s="265"/>
      <c r="V412" s="265"/>
      <c r="W412" s="265"/>
      <c r="X412" s="265"/>
      <c r="Y412" s="265"/>
      <c r="Z412" s="265"/>
    </row>
    <row r="413">
      <c r="A413" s="273"/>
      <c r="B413" s="274"/>
      <c r="C413" s="265"/>
      <c r="D413" s="265"/>
      <c r="E413" s="265"/>
      <c r="F413" s="265"/>
      <c r="G413" s="265"/>
      <c r="H413" s="265"/>
      <c r="I413" s="265"/>
      <c r="J413" s="265"/>
      <c r="K413" s="265"/>
      <c r="L413" s="265"/>
      <c r="M413" s="265"/>
      <c r="N413" s="265"/>
      <c r="O413" s="265"/>
      <c r="P413" s="265"/>
      <c r="Q413" s="265"/>
      <c r="R413" s="265"/>
      <c r="S413" s="265"/>
      <c r="T413" s="265"/>
      <c r="U413" s="265"/>
      <c r="V413" s="265"/>
      <c r="W413" s="265"/>
      <c r="X413" s="265"/>
      <c r="Y413" s="265"/>
      <c r="Z413" s="265"/>
    </row>
    <row r="414">
      <c r="A414" s="273"/>
      <c r="B414" s="274"/>
      <c r="C414" s="265"/>
      <c r="D414" s="265"/>
      <c r="E414" s="265"/>
      <c r="F414" s="265"/>
      <c r="G414" s="265"/>
      <c r="H414" s="265"/>
      <c r="I414" s="265"/>
      <c r="J414" s="265"/>
      <c r="K414" s="265"/>
      <c r="L414" s="265"/>
      <c r="M414" s="265"/>
      <c r="N414" s="265"/>
      <c r="O414" s="265"/>
      <c r="P414" s="265"/>
      <c r="Q414" s="265"/>
      <c r="R414" s="265"/>
      <c r="S414" s="265"/>
      <c r="T414" s="265"/>
      <c r="U414" s="265"/>
      <c r="V414" s="265"/>
      <c r="W414" s="265"/>
      <c r="X414" s="265"/>
      <c r="Y414" s="265"/>
      <c r="Z414" s="265"/>
    </row>
    <row r="415">
      <c r="A415" s="273"/>
      <c r="B415" s="274"/>
      <c r="C415" s="265"/>
      <c r="D415" s="265"/>
      <c r="E415" s="265"/>
      <c r="F415" s="265"/>
      <c r="G415" s="265"/>
      <c r="H415" s="265"/>
      <c r="I415" s="265"/>
      <c r="J415" s="265"/>
      <c r="K415" s="265"/>
      <c r="L415" s="265"/>
      <c r="M415" s="265"/>
      <c r="N415" s="265"/>
      <c r="O415" s="265"/>
      <c r="P415" s="265"/>
      <c r="Q415" s="265"/>
      <c r="R415" s="265"/>
      <c r="S415" s="265"/>
      <c r="T415" s="265"/>
      <c r="U415" s="265"/>
      <c r="V415" s="265"/>
      <c r="W415" s="265"/>
      <c r="X415" s="265"/>
      <c r="Y415" s="265"/>
      <c r="Z415" s="265"/>
    </row>
    <row r="416">
      <c r="A416" s="273"/>
      <c r="B416" s="274"/>
      <c r="C416" s="265"/>
      <c r="D416" s="265"/>
      <c r="E416" s="265"/>
      <c r="F416" s="265"/>
      <c r="G416" s="265"/>
      <c r="H416" s="265"/>
      <c r="I416" s="265"/>
      <c r="J416" s="265"/>
      <c r="K416" s="265"/>
      <c r="L416" s="265"/>
      <c r="M416" s="265"/>
      <c r="N416" s="265"/>
      <c r="O416" s="265"/>
      <c r="P416" s="265"/>
      <c r="Q416" s="265"/>
      <c r="R416" s="265"/>
      <c r="S416" s="265"/>
      <c r="T416" s="265"/>
      <c r="U416" s="265"/>
      <c r="V416" s="265"/>
      <c r="W416" s="265"/>
      <c r="X416" s="265"/>
      <c r="Y416" s="265"/>
      <c r="Z416" s="265"/>
    </row>
    <row r="417">
      <c r="A417" s="273"/>
      <c r="B417" s="274"/>
      <c r="C417" s="265"/>
      <c r="D417" s="265"/>
      <c r="E417" s="265"/>
      <c r="F417" s="265"/>
      <c r="G417" s="265"/>
      <c r="H417" s="265"/>
      <c r="I417" s="265"/>
      <c r="J417" s="265"/>
      <c r="K417" s="265"/>
      <c r="L417" s="265"/>
      <c r="M417" s="265"/>
      <c r="N417" s="265"/>
      <c r="O417" s="265"/>
      <c r="P417" s="265"/>
      <c r="Q417" s="265"/>
      <c r="R417" s="265"/>
      <c r="S417" s="265"/>
      <c r="T417" s="265"/>
      <c r="U417" s="265"/>
      <c r="V417" s="265"/>
      <c r="W417" s="265"/>
      <c r="X417" s="265"/>
      <c r="Y417" s="265"/>
      <c r="Z417" s="265"/>
    </row>
    <row r="418">
      <c r="A418" s="273"/>
      <c r="B418" s="274"/>
      <c r="C418" s="265"/>
      <c r="D418" s="265"/>
      <c r="E418" s="265"/>
      <c r="F418" s="265"/>
      <c r="G418" s="265"/>
      <c r="H418" s="265"/>
      <c r="I418" s="265"/>
      <c r="J418" s="265"/>
      <c r="K418" s="265"/>
      <c r="L418" s="265"/>
      <c r="M418" s="265"/>
      <c r="N418" s="265"/>
      <c r="O418" s="265"/>
      <c r="P418" s="265"/>
      <c r="Q418" s="265"/>
      <c r="R418" s="265"/>
      <c r="S418" s="265"/>
      <c r="T418" s="265"/>
      <c r="U418" s="265"/>
      <c r="V418" s="265"/>
      <c r="W418" s="265"/>
      <c r="X418" s="265"/>
      <c r="Y418" s="265"/>
      <c r="Z418" s="265"/>
    </row>
    <row r="419">
      <c r="A419" s="273"/>
      <c r="B419" s="274"/>
      <c r="C419" s="265"/>
      <c r="D419" s="265"/>
      <c r="E419" s="265"/>
      <c r="F419" s="265"/>
      <c r="G419" s="265"/>
      <c r="H419" s="265"/>
      <c r="I419" s="265"/>
      <c r="J419" s="265"/>
      <c r="K419" s="265"/>
      <c r="L419" s="265"/>
      <c r="M419" s="265"/>
      <c r="N419" s="265"/>
      <c r="O419" s="265"/>
      <c r="P419" s="265"/>
      <c r="Q419" s="265"/>
      <c r="R419" s="265"/>
      <c r="S419" s="265"/>
      <c r="T419" s="265"/>
      <c r="U419" s="265"/>
      <c r="V419" s="265"/>
      <c r="W419" s="265"/>
      <c r="X419" s="265"/>
      <c r="Y419" s="265"/>
      <c r="Z419" s="265"/>
    </row>
    <row r="420">
      <c r="A420" s="273"/>
      <c r="B420" s="274"/>
      <c r="C420" s="265"/>
      <c r="D420" s="265"/>
      <c r="E420" s="265"/>
      <c r="F420" s="265"/>
      <c r="G420" s="265"/>
      <c r="H420" s="265"/>
      <c r="I420" s="265"/>
      <c r="J420" s="265"/>
      <c r="K420" s="265"/>
      <c r="L420" s="265"/>
      <c r="M420" s="265"/>
      <c r="N420" s="265"/>
      <c r="O420" s="265"/>
      <c r="P420" s="265"/>
      <c r="Q420" s="265"/>
      <c r="R420" s="265"/>
      <c r="S420" s="265"/>
      <c r="T420" s="265"/>
      <c r="U420" s="265"/>
      <c r="V420" s="265"/>
      <c r="W420" s="265"/>
      <c r="X420" s="265"/>
      <c r="Y420" s="265"/>
      <c r="Z420" s="265"/>
    </row>
    <row r="421">
      <c r="A421" s="273"/>
      <c r="B421" s="274"/>
      <c r="C421" s="265"/>
      <c r="D421" s="265"/>
      <c r="E421" s="265"/>
      <c r="F421" s="265"/>
      <c r="G421" s="265"/>
      <c r="H421" s="265"/>
      <c r="I421" s="265"/>
      <c r="J421" s="265"/>
      <c r="K421" s="265"/>
      <c r="L421" s="265"/>
      <c r="M421" s="265"/>
      <c r="N421" s="265"/>
      <c r="O421" s="265"/>
      <c r="P421" s="265"/>
      <c r="Q421" s="265"/>
      <c r="R421" s="265"/>
      <c r="S421" s="265"/>
      <c r="T421" s="265"/>
      <c r="U421" s="265"/>
      <c r="V421" s="265"/>
      <c r="W421" s="265"/>
      <c r="X421" s="265"/>
      <c r="Y421" s="265"/>
      <c r="Z421" s="265"/>
    </row>
    <row r="422">
      <c r="A422" s="273"/>
      <c r="B422" s="274"/>
      <c r="C422" s="265"/>
      <c r="D422" s="265"/>
      <c r="E422" s="265"/>
      <c r="F422" s="265"/>
      <c r="G422" s="265"/>
      <c r="H422" s="265"/>
      <c r="I422" s="265"/>
      <c r="J422" s="265"/>
      <c r="K422" s="265"/>
      <c r="L422" s="265"/>
      <c r="M422" s="265"/>
      <c r="N422" s="265"/>
      <c r="O422" s="265"/>
      <c r="P422" s="265"/>
      <c r="Q422" s="265"/>
      <c r="R422" s="265"/>
      <c r="S422" s="265"/>
      <c r="T422" s="265"/>
      <c r="U422" s="265"/>
      <c r="V422" s="265"/>
      <c r="W422" s="265"/>
      <c r="X422" s="265"/>
      <c r="Y422" s="265"/>
      <c r="Z422" s="265"/>
    </row>
    <row r="423">
      <c r="A423" s="273"/>
      <c r="B423" s="274"/>
      <c r="C423" s="265"/>
      <c r="D423" s="265"/>
      <c r="E423" s="265"/>
      <c r="F423" s="265"/>
      <c r="G423" s="265"/>
      <c r="H423" s="265"/>
      <c r="I423" s="265"/>
      <c r="J423" s="265"/>
      <c r="K423" s="265"/>
      <c r="L423" s="265"/>
      <c r="M423" s="265"/>
      <c r="N423" s="265"/>
      <c r="O423" s="265"/>
      <c r="P423" s="265"/>
      <c r="Q423" s="265"/>
      <c r="R423" s="265"/>
      <c r="S423" s="265"/>
      <c r="T423" s="265"/>
      <c r="U423" s="265"/>
      <c r="V423" s="265"/>
      <c r="W423" s="265"/>
      <c r="X423" s="265"/>
      <c r="Y423" s="265"/>
      <c r="Z423" s="265"/>
    </row>
    <row r="424">
      <c r="A424" s="273"/>
      <c r="B424" s="274"/>
      <c r="C424" s="265"/>
      <c r="D424" s="265"/>
      <c r="E424" s="265"/>
      <c r="F424" s="265"/>
      <c r="G424" s="265"/>
      <c r="H424" s="265"/>
      <c r="I424" s="265"/>
      <c r="J424" s="265"/>
      <c r="K424" s="265"/>
      <c r="L424" s="265"/>
      <c r="M424" s="265"/>
      <c r="N424" s="265"/>
      <c r="O424" s="265"/>
      <c r="P424" s="265"/>
      <c r="Q424" s="265"/>
      <c r="R424" s="265"/>
      <c r="S424" s="265"/>
      <c r="T424" s="265"/>
      <c r="U424" s="265"/>
      <c r="V424" s="265"/>
      <c r="W424" s="265"/>
      <c r="X424" s="265"/>
      <c r="Y424" s="265"/>
      <c r="Z424" s="265"/>
    </row>
    <row r="425">
      <c r="A425" s="273"/>
      <c r="B425" s="274"/>
      <c r="C425" s="265"/>
      <c r="D425" s="265"/>
      <c r="E425" s="265"/>
      <c r="F425" s="265"/>
      <c r="G425" s="265"/>
      <c r="H425" s="265"/>
      <c r="I425" s="265"/>
      <c r="J425" s="265"/>
      <c r="K425" s="265"/>
      <c r="L425" s="265"/>
      <c r="M425" s="265"/>
      <c r="N425" s="265"/>
      <c r="O425" s="265"/>
      <c r="P425" s="265"/>
      <c r="Q425" s="265"/>
      <c r="R425" s="265"/>
      <c r="S425" s="265"/>
      <c r="T425" s="265"/>
      <c r="U425" s="265"/>
      <c r="V425" s="265"/>
      <c r="W425" s="265"/>
      <c r="X425" s="265"/>
      <c r="Y425" s="265"/>
      <c r="Z425" s="265"/>
    </row>
    <row r="426">
      <c r="A426" s="273"/>
      <c r="B426" s="274"/>
      <c r="C426" s="265"/>
      <c r="D426" s="265"/>
      <c r="E426" s="265"/>
      <c r="F426" s="265"/>
      <c r="G426" s="265"/>
      <c r="H426" s="265"/>
      <c r="I426" s="265"/>
      <c r="J426" s="265"/>
      <c r="K426" s="265"/>
      <c r="L426" s="265"/>
      <c r="M426" s="265"/>
      <c r="N426" s="265"/>
      <c r="O426" s="265"/>
      <c r="P426" s="265"/>
      <c r="Q426" s="265"/>
      <c r="R426" s="265"/>
      <c r="S426" s="265"/>
      <c r="T426" s="265"/>
      <c r="U426" s="265"/>
      <c r="V426" s="265"/>
      <c r="W426" s="265"/>
      <c r="X426" s="265"/>
      <c r="Y426" s="265"/>
      <c r="Z426" s="265"/>
    </row>
    <row r="427">
      <c r="A427" s="273"/>
      <c r="B427" s="274"/>
      <c r="C427" s="265"/>
      <c r="D427" s="265"/>
      <c r="E427" s="265"/>
      <c r="F427" s="265"/>
      <c r="G427" s="265"/>
      <c r="H427" s="265"/>
      <c r="I427" s="265"/>
      <c r="J427" s="265"/>
      <c r="K427" s="265"/>
      <c r="L427" s="265"/>
      <c r="M427" s="265"/>
      <c r="N427" s="265"/>
      <c r="O427" s="265"/>
      <c r="P427" s="265"/>
      <c r="Q427" s="265"/>
      <c r="R427" s="265"/>
      <c r="S427" s="265"/>
      <c r="T427" s="265"/>
      <c r="U427" s="265"/>
      <c r="V427" s="265"/>
      <c r="W427" s="265"/>
      <c r="X427" s="265"/>
      <c r="Y427" s="265"/>
      <c r="Z427" s="265"/>
    </row>
    <row r="428">
      <c r="A428" s="273"/>
      <c r="B428" s="274"/>
      <c r="C428" s="265"/>
      <c r="D428" s="265"/>
      <c r="E428" s="265"/>
      <c r="F428" s="265"/>
      <c r="G428" s="265"/>
      <c r="H428" s="265"/>
      <c r="I428" s="265"/>
      <c r="J428" s="265"/>
      <c r="K428" s="265"/>
      <c r="L428" s="265"/>
      <c r="M428" s="265"/>
      <c r="N428" s="265"/>
      <c r="O428" s="265"/>
      <c r="P428" s="265"/>
      <c r="Q428" s="265"/>
      <c r="R428" s="265"/>
      <c r="S428" s="265"/>
      <c r="T428" s="265"/>
      <c r="U428" s="265"/>
      <c r="V428" s="265"/>
      <c r="W428" s="265"/>
      <c r="X428" s="265"/>
      <c r="Y428" s="265"/>
      <c r="Z428" s="265"/>
    </row>
    <row r="429">
      <c r="A429" s="273"/>
      <c r="B429" s="274"/>
      <c r="C429" s="265"/>
      <c r="D429" s="265"/>
      <c r="E429" s="265"/>
      <c r="F429" s="265"/>
      <c r="G429" s="265"/>
      <c r="H429" s="265"/>
      <c r="I429" s="265"/>
      <c r="J429" s="265"/>
      <c r="K429" s="265"/>
      <c r="L429" s="265"/>
      <c r="M429" s="265"/>
      <c r="N429" s="265"/>
      <c r="O429" s="265"/>
      <c r="P429" s="265"/>
      <c r="Q429" s="265"/>
      <c r="R429" s="265"/>
      <c r="S429" s="265"/>
      <c r="T429" s="265"/>
      <c r="U429" s="265"/>
      <c r="V429" s="265"/>
      <c r="W429" s="265"/>
      <c r="X429" s="265"/>
      <c r="Y429" s="265"/>
      <c r="Z429" s="265"/>
    </row>
    <row r="430">
      <c r="A430" s="273"/>
      <c r="B430" s="274"/>
      <c r="C430" s="265"/>
      <c r="D430" s="265"/>
      <c r="E430" s="265"/>
      <c r="F430" s="265"/>
      <c r="G430" s="265"/>
      <c r="H430" s="265"/>
      <c r="I430" s="265"/>
      <c r="J430" s="265"/>
      <c r="K430" s="265"/>
      <c r="L430" s="265"/>
      <c r="M430" s="265"/>
      <c r="N430" s="265"/>
      <c r="O430" s="265"/>
      <c r="P430" s="265"/>
      <c r="Q430" s="265"/>
      <c r="R430" s="265"/>
      <c r="S430" s="265"/>
      <c r="T430" s="265"/>
      <c r="U430" s="265"/>
      <c r="V430" s="265"/>
      <c r="W430" s="265"/>
      <c r="X430" s="265"/>
      <c r="Y430" s="265"/>
      <c r="Z430" s="265"/>
    </row>
    <row r="431">
      <c r="A431" s="273"/>
      <c r="B431" s="274"/>
      <c r="C431" s="265"/>
      <c r="D431" s="265"/>
      <c r="E431" s="265"/>
      <c r="F431" s="265"/>
      <c r="G431" s="265"/>
      <c r="H431" s="265"/>
      <c r="I431" s="265"/>
      <c r="J431" s="265"/>
      <c r="K431" s="265"/>
      <c r="L431" s="265"/>
      <c r="M431" s="265"/>
      <c r="N431" s="265"/>
      <c r="O431" s="265"/>
      <c r="P431" s="265"/>
      <c r="Q431" s="265"/>
      <c r="R431" s="265"/>
      <c r="S431" s="265"/>
      <c r="T431" s="265"/>
      <c r="U431" s="265"/>
      <c r="V431" s="265"/>
      <c r="W431" s="265"/>
      <c r="X431" s="265"/>
      <c r="Y431" s="265"/>
      <c r="Z431" s="265"/>
    </row>
    <row r="432">
      <c r="A432" s="273"/>
      <c r="B432" s="274"/>
      <c r="C432" s="265"/>
      <c r="D432" s="265"/>
      <c r="E432" s="265"/>
      <c r="F432" s="265"/>
      <c r="G432" s="265"/>
      <c r="H432" s="265"/>
      <c r="I432" s="265"/>
      <c r="J432" s="265"/>
      <c r="K432" s="265"/>
      <c r="L432" s="265"/>
      <c r="M432" s="265"/>
      <c r="N432" s="265"/>
      <c r="O432" s="265"/>
      <c r="P432" s="265"/>
      <c r="Q432" s="265"/>
      <c r="R432" s="265"/>
      <c r="S432" s="265"/>
      <c r="T432" s="265"/>
      <c r="U432" s="265"/>
      <c r="V432" s="265"/>
      <c r="W432" s="265"/>
      <c r="X432" s="265"/>
      <c r="Y432" s="265"/>
      <c r="Z432" s="265"/>
    </row>
    <row r="433">
      <c r="A433" s="273"/>
      <c r="B433" s="274"/>
      <c r="C433" s="265"/>
      <c r="D433" s="265"/>
      <c r="E433" s="265"/>
      <c r="F433" s="265"/>
      <c r="G433" s="265"/>
      <c r="H433" s="265"/>
      <c r="I433" s="265"/>
      <c r="J433" s="265"/>
      <c r="K433" s="265"/>
      <c r="L433" s="265"/>
      <c r="M433" s="265"/>
      <c r="N433" s="265"/>
      <c r="O433" s="265"/>
      <c r="P433" s="265"/>
      <c r="Q433" s="265"/>
      <c r="R433" s="265"/>
      <c r="S433" s="265"/>
      <c r="T433" s="265"/>
      <c r="U433" s="265"/>
      <c r="V433" s="265"/>
      <c r="W433" s="265"/>
      <c r="X433" s="265"/>
      <c r="Y433" s="265"/>
      <c r="Z433" s="265"/>
    </row>
    <row r="434">
      <c r="A434" s="273"/>
      <c r="B434" s="274"/>
      <c r="C434" s="265"/>
      <c r="D434" s="265"/>
      <c r="E434" s="265"/>
      <c r="F434" s="265"/>
      <c r="G434" s="265"/>
      <c r="H434" s="265"/>
      <c r="I434" s="265"/>
      <c r="J434" s="265"/>
      <c r="K434" s="265"/>
      <c r="L434" s="265"/>
      <c r="M434" s="265"/>
      <c r="N434" s="265"/>
      <c r="O434" s="265"/>
      <c r="P434" s="265"/>
      <c r="Q434" s="265"/>
      <c r="R434" s="265"/>
      <c r="S434" s="265"/>
      <c r="T434" s="265"/>
      <c r="U434" s="265"/>
      <c r="V434" s="265"/>
      <c r="W434" s="265"/>
      <c r="X434" s="265"/>
      <c r="Y434" s="265"/>
      <c r="Z434" s="265"/>
    </row>
    <row r="435">
      <c r="A435" s="273"/>
      <c r="B435" s="274"/>
      <c r="C435" s="265"/>
      <c r="D435" s="265"/>
      <c r="E435" s="265"/>
      <c r="F435" s="265"/>
      <c r="G435" s="265"/>
      <c r="H435" s="265"/>
      <c r="I435" s="265"/>
      <c r="J435" s="265"/>
      <c r="K435" s="265"/>
      <c r="L435" s="265"/>
      <c r="M435" s="265"/>
      <c r="N435" s="265"/>
      <c r="O435" s="265"/>
      <c r="P435" s="265"/>
      <c r="Q435" s="265"/>
      <c r="R435" s="265"/>
      <c r="S435" s="265"/>
      <c r="T435" s="265"/>
      <c r="U435" s="265"/>
      <c r="V435" s="265"/>
      <c r="W435" s="265"/>
      <c r="X435" s="265"/>
      <c r="Y435" s="265"/>
      <c r="Z435" s="265"/>
    </row>
    <row r="436">
      <c r="A436" s="273"/>
      <c r="B436" s="274"/>
      <c r="C436" s="265"/>
      <c r="D436" s="265"/>
      <c r="E436" s="265"/>
      <c r="F436" s="265"/>
      <c r="G436" s="265"/>
      <c r="H436" s="265"/>
      <c r="I436" s="265"/>
      <c r="J436" s="265"/>
      <c r="K436" s="265"/>
      <c r="L436" s="265"/>
      <c r="M436" s="265"/>
      <c r="N436" s="265"/>
      <c r="O436" s="265"/>
      <c r="P436" s="265"/>
      <c r="Q436" s="265"/>
      <c r="R436" s="265"/>
      <c r="S436" s="265"/>
      <c r="T436" s="265"/>
      <c r="U436" s="265"/>
      <c r="V436" s="265"/>
      <c r="W436" s="265"/>
      <c r="X436" s="265"/>
      <c r="Y436" s="265"/>
      <c r="Z436" s="265"/>
    </row>
    <row r="437">
      <c r="A437" s="273"/>
      <c r="B437" s="274"/>
      <c r="C437" s="265"/>
      <c r="D437" s="265"/>
      <c r="E437" s="265"/>
      <c r="F437" s="265"/>
      <c r="G437" s="265"/>
      <c r="H437" s="265"/>
      <c r="I437" s="265"/>
      <c r="J437" s="265"/>
      <c r="K437" s="265"/>
      <c r="L437" s="265"/>
      <c r="M437" s="265"/>
      <c r="N437" s="265"/>
      <c r="O437" s="265"/>
      <c r="P437" s="265"/>
      <c r="Q437" s="265"/>
      <c r="R437" s="265"/>
      <c r="S437" s="265"/>
      <c r="T437" s="265"/>
      <c r="U437" s="265"/>
      <c r="V437" s="265"/>
      <c r="W437" s="265"/>
      <c r="X437" s="265"/>
      <c r="Y437" s="265"/>
      <c r="Z437" s="265"/>
    </row>
    <row r="438">
      <c r="A438" s="273"/>
      <c r="B438" s="274"/>
      <c r="C438" s="265"/>
      <c r="D438" s="265"/>
      <c r="E438" s="265"/>
      <c r="F438" s="265"/>
      <c r="G438" s="265"/>
      <c r="H438" s="265"/>
      <c r="I438" s="265"/>
      <c r="J438" s="265"/>
      <c r="K438" s="265"/>
      <c r="L438" s="265"/>
      <c r="M438" s="265"/>
      <c r="N438" s="265"/>
      <c r="O438" s="265"/>
      <c r="P438" s="265"/>
      <c r="Q438" s="265"/>
      <c r="R438" s="265"/>
      <c r="S438" s="265"/>
      <c r="T438" s="265"/>
      <c r="U438" s="265"/>
      <c r="V438" s="265"/>
      <c r="W438" s="265"/>
      <c r="X438" s="265"/>
      <c r="Y438" s="265"/>
      <c r="Z438" s="265"/>
    </row>
    <row r="439">
      <c r="A439" s="273"/>
      <c r="B439" s="274"/>
      <c r="C439" s="265"/>
      <c r="D439" s="265"/>
      <c r="E439" s="265"/>
      <c r="F439" s="265"/>
      <c r="G439" s="265"/>
      <c r="H439" s="265"/>
      <c r="I439" s="265"/>
      <c r="J439" s="265"/>
      <c r="K439" s="265"/>
      <c r="L439" s="265"/>
      <c r="M439" s="265"/>
      <c r="N439" s="265"/>
      <c r="O439" s="265"/>
      <c r="P439" s="265"/>
      <c r="Q439" s="265"/>
      <c r="R439" s="265"/>
      <c r="S439" s="265"/>
      <c r="T439" s="265"/>
      <c r="U439" s="265"/>
      <c r="V439" s="265"/>
      <c r="W439" s="265"/>
      <c r="X439" s="265"/>
      <c r="Y439" s="265"/>
      <c r="Z439" s="265"/>
    </row>
    <row r="440">
      <c r="A440" s="273"/>
      <c r="B440" s="274"/>
      <c r="C440" s="265"/>
      <c r="D440" s="265"/>
      <c r="E440" s="265"/>
      <c r="F440" s="265"/>
      <c r="G440" s="265"/>
      <c r="H440" s="265"/>
      <c r="I440" s="265"/>
      <c r="J440" s="265"/>
      <c r="K440" s="265"/>
      <c r="L440" s="265"/>
      <c r="M440" s="265"/>
      <c r="N440" s="265"/>
      <c r="O440" s="265"/>
      <c r="P440" s="265"/>
      <c r="Q440" s="265"/>
      <c r="R440" s="265"/>
      <c r="S440" s="265"/>
      <c r="T440" s="265"/>
      <c r="U440" s="265"/>
      <c r="V440" s="265"/>
      <c r="W440" s="265"/>
      <c r="X440" s="265"/>
      <c r="Y440" s="265"/>
      <c r="Z440" s="265"/>
    </row>
    <row r="441">
      <c r="A441" s="273"/>
      <c r="B441" s="274"/>
      <c r="C441" s="265"/>
      <c r="D441" s="265"/>
      <c r="E441" s="265"/>
      <c r="F441" s="265"/>
      <c r="G441" s="265"/>
      <c r="H441" s="265"/>
      <c r="I441" s="265"/>
      <c r="J441" s="265"/>
      <c r="K441" s="265"/>
      <c r="L441" s="265"/>
      <c r="M441" s="265"/>
      <c r="N441" s="265"/>
      <c r="O441" s="265"/>
      <c r="P441" s="265"/>
      <c r="Q441" s="265"/>
      <c r="R441" s="265"/>
      <c r="S441" s="265"/>
      <c r="T441" s="265"/>
      <c r="U441" s="265"/>
      <c r="V441" s="265"/>
      <c r="W441" s="265"/>
      <c r="X441" s="265"/>
      <c r="Y441" s="265"/>
      <c r="Z441" s="265"/>
    </row>
    <row r="442">
      <c r="A442" s="273"/>
      <c r="B442" s="274"/>
      <c r="C442" s="265"/>
      <c r="D442" s="265"/>
      <c r="E442" s="265"/>
      <c r="F442" s="265"/>
      <c r="G442" s="265"/>
      <c r="H442" s="265"/>
      <c r="I442" s="265"/>
      <c r="J442" s="265"/>
      <c r="K442" s="265"/>
      <c r="L442" s="265"/>
      <c r="M442" s="265"/>
      <c r="N442" s="265"/>
      <c r="O442" s="265"/>
      <c r="P442" s="265"/>
      <c r="Q442" s="265"/>
      <c r="R442" s="265"/>
      <c r="S442" s="265"/>
      <c r="T442" s="265"/>
      <c r="U442" s="265"/>
      <c r="V442" s="265"/>
      <c r="W442" s="265"/>
      <c r="X442" s="265"/>
      <c r="Y442" s="265"/>
      <c r="Z442" s="265"/>
    </row>
    <row r="443">
      <c r="A443" s="273"/>
      <c r="B443" s="274"/>
      <c r="C443" s="265"/>
      <c r="D443" s="265"/>
      <c r="E443" s="265"/>
      <c r="F443" s="265"/>
      <c r="G443" s="265"/>
      <c r="H443" s="265"/>
      <c r="I443" s="265"/>
      <c r="J443" s="265"/>
      <c r="K443" s="265"/>
      <c r="L443" s="265"/>
      <c r="M443" s="265"/>
      <c r="N443" s="265"/>
      <c r="O443" s="265"/>
      <c r="P443" s="265"/>
      <c r="Q443" s="265"/>
      <c r="R443" s="265"/>
      <c r="S443" s="265"/>
      <c r="T443" s="265"/>
      <c r="U443" s="265"/>
      <c r="V443" s="265"/>
      <c r="W443" s="265"/>
      <c r="X443" s="265"/>
      <c r="Y443" s="265"/>
      <c r="Z443" s="265"/>
    </row>
    <row r="444">
      <c r="A444" s="273"/>
      <c r="B444" s="274"/>
      <c r="C444" s="265"/>
      <c r="D444" s="265"/>
      <c r="E444" s="265"/>
      <c r="F444" s="265"/>
      <c r="G444" s="265"/>
      <c r="H444" s="265"/>
      <c r="I444" s="265"/>
      <c r="J444" s="265"/>
      <c r="K444" s="265"/>
      <c r="L444" s="265"/>
      <c r="M444" s="265"/>
      <c r="N444" s="265"/>
      <c r="O444" s="265"/>
      <c r="P444" s="265"/>
      <c r="Q444" s="265"/>
      <c r="R444" s="265"/>
      <c r="S444" s="265"/>
      <c r="T444" s="265"/>
      <c r="U444" s="265"/>
      <c r="V444" s="265"/>
      <c r="W444" s="265"/>
      <c r="X444" s="265"/>
      <c r="Y444" s="265"/>
      <c r="Z444" s="265"/>
    </row>
    <row r="445">
      <c r="A445" s="273"/>
      <c r="B445" s="274"/>
      <c r="C445" s="265"/>
      <c r="D445" s="265"/>
      <c r="E445" s="265"/>
      <c r="F445" s="265"/>
      <c r="G445" s="265"/>
      <c r="H445" s="265"/>
      <c r="I445" s="265"/>
      <c r="J445" s="265"/>
      <c r="K445" s="265"/>
      <c r="L445" s="265"/>
      <c r="M445" s="265"/>
      <c r="N445" s="265"/>
      <c r="O445" s="265"/>
      <c r="P445" s="265"/>
      <c r="Q445" s="265"/>
      <c r="R445" s="265"/>
      <c r="S445" s="265"/>
      <c r="T445" s="265"/>
      <c r="U445" s="265"/>
      <c r="V445" s="265"/>
      <c r="W445" s="265"/>
      <c r="X445" s="265"/>
      <c r="Y445" s="265"/>
      <c r="Z445" s="265"/>
    </row>
    <row r="446">
      <c r="A446" s="273"/>
      <c r="B446" s="274"/>
      <c r="C446" s="265"/>
      <c r="D446" s="265"/>
      <c r="E446" s="265"/>
      <c r="F446" s="265"/>
      <c r="G446" s="265"/>
      <c r="H446" s="265"/>
      <c r="I446" s="265"/>
      <c r="J446" s="265"/>
      <c r="K446" s="265"/>
      <c r="L446" s="265"/>
      <c r="M446" s="265"/>
      <c r="N446" s="265"/>
      <c r="O446" s="265"/>
      <c r="P446" s="265"/>
      <c r="Q446" s="265"/>
      <c r="R446" s="265"/>
      <c r="S446" s="265"/>
      <c r="T446" s="265"/>
      <c r="U446" s="265"/>
      <c r="V446" s="265"/>
      <c r="W446" s="265"/>
      <c r="X446" s="265"/>
      <c r="Y446" s="265"/>
      <c r="Z446" s="265"/>
    </row>
    <row r="447">
      <c r="A447" s="273"/>
      <c r="B447" s="274"/>
      <c r="C447" s="265"/>
      <c r="D447" s="265"/>
      <c r="E447" s="265"/>
      <c r="F447" s="265"/>
      <c r="G447" s="265"/>
      <c r="H447" s="265"/>
      <c r="I447" s="265"/>
      <c r="J447" s="265"/>
      <c r="K447" s="265"/>
      <c r="L447" s="265"/>
      <c r="M447" s="265"/>
      <c r="N447" s="265"/>
      <c r="O447" s="265"/>
      <c r="P447" s="265"/>
      <c r="Q447" s="265"/>
      <c r="R447" s="265"/>
      <c r="S447" s="265"/>
      <c r="T447" s="265"/>
      <c r="U447" s="265"/>
      <c r="V447" s="265"/>
      <c r="W447" s="265"/>
      <c r="X447" s="265"/>
      <c r="Y447" s="265"/>
      <c r="Z447" s="265"/>
    </row>
    <row r="448">
      <c r="A448" s="273"/>
      <c r="B448" s="274"/>
      <c r="C448" s="265"/>
      <c r="D448" s="265"/>
      <c r="E448" s="265"/>
      <c r="F448" s="265"/>
      <c r="G448" s="265"/>
      <c r="H448" s="265"/>
      <c r="I448" s="265"/>
      <c r="J448" s="265"/>
      <c r="K448" s="265"/>
      <c r="L448" s="265"/>
      <c r="M448" s="265"/>
      <c r="N448" s="265"/>
      <c r="O448" s="265"/>
      <c r="P448" s="265"/>
      <c r="Q448" s="265"/>
      <c r="R448" s="265"/>
      <c r="S448" s="265"/>
      <c r="T448" s="265"/>
      <c r="U448" s="265"/>
      <c r="V448" s="265"/>
      <c r="W448" s="265"/>
      <c r="X448" s="265"/>
      <c r="Y448" s="265"/>
      <c r="Z448" s="265"/>
    </row>
    <row r="449">
      <c r="A449" s="273"/>
      <c r="B449" s="274"/>
      <c r="C449" s="265"/>
      <c r="D449" s="265"/>
      <c r="E449" s="265"/>
      <c r="F449" s="265"/>
      <c r="G449" s="265"/>
      <c r="H449" s="265"/>
      <c r="I449" s="265"/>
      <c r="J449" s="265"/>
      <c r="K449" s="265"/>
      <c r="L449" s="265"/>
      <c r="M449" s="265"/>
      <c r="N449" s="265"/>
      <c r="O449" s="265"/>
      <c r="P449" s="265"/>
      <c r="Q449" s="265"/>
      <c r="R449" s="265"/>
      <c r="S449" s="265"/>
      <c r="T449" s="265"/>
      <c r="U449" s="265"/>
      <c r="V449" s="265"/>
      <c r="W449" s="265"/>
      <c r="X449" s="265"/>
      <c r="Y449" s="265"/>
      <c r="Z449" s="265"/>
    </row>
    <row r="450">
      <c r="A450" s="273"/>
      <c r="B450" s="274"/>
      <c r="C450" s="265"/>
      <c r="D450" s="265"/>
      <c r="E450" s="265"/>
      <c r="F450" s="265"/>
      <c r="G450" s="265"/>
      <c r="H450" s="265"/>
      <c r="I450" s="265"/>
      <c r="J450" s="265"/>
      <c r="K450" s="265"/>
      <c r="L450" s="265"/>
      <c r="M450" s="265"/>
      <c r="N450" s="265"/>
      <c r="O450" s="265"/>
      <c r="P450" s="265"/>
      <c r="Q450" s="265"/>
      <c r="R450" s="265"/>
      <c r="S450" s="265"/>
      <c r="T450" s="265"/>
      <c r="U450" s="265"/>
      <c r="V450" s="265"/>
      <c r="W450" s="265"/>
      <c r="X450" s="265"/>
      <c r="Y450" s="265"/>
      <c r="Z450" s="265"/>
    </row>
    <row r="451">
      <c r="A451" s="273"/>
      <c r="B451" s="274"/>
      <c r="C451" s="265"/>
      <c r="D451" s="265"/>
      <c r="E451" s="265"/>
      <c r="F451" s="265"/>
      <c r="G451" s="265"/>
      <c r="H451" s="265"/>
      <c r="I451" s="265"/>
      <c r="J451" s="265"/>
      <c r="K451" s="265"/>
      <c r="L451" s="265"/>
      <c r="M451" s="265"/>
      <c r="N451" s="265"/>
      <c r="O451" s="265"/>
      <c r="P451" s="265"/>
      <c r="Q451" s="265"/>
      <c r="R451" s="265"/>
      <c r="S451" s="265"/>
      <c r="T451" s="265"/>
      <c r="U451" s="265"/>
      <c r="V451" s="265"/>
      <c r="W451" s="265"/>
      <c r="X451" s="265"/>
      <c r="Y451" s="265"/>
      <c r="Z451" s="265"/>
    </row>
    <row r="452">
      <c r="A452" s="273"/>
      <c r="B452" s="274"/>
      <c r="C452" s="265"/>
      <c r="D452" s="265"/>
      <c r="E452" s="265"/>
      <c r="F452" s="265"/>
      <c r="G452" s="265"/>
      <c r="H452" s="265"/>
      <c r="I452" s="265"/>
      <c r="J452" s="265"/>
      <c r="K452" s="265"/>
      <c r="L452" s="265"/>
      <c r="M452" s="265"/>
      <c r="N452" s="265"/>
      <c r="O452" s="265"/>
      <c r="P452" s="265"/>
      <c r="Q452" s="265"/>
      <c r="R452" s="265"/>
      <c r="S452" s="265"/>
      <c r="T452" s="265"/>
      <c r="U452" s="265"/>
      <c r="V452" s="265"/>
      <c r="W452" s="265"/>
      <c r="X452" s="265"/>
      <c r="Y452" s="265"/>
      <c r="Z452" s="265"/>
    </row>
    <row r="453">
      <c r="A453" s="273"/>
      <c r="B453" s="274"/>
      <c r="C453" s="265"/>
      <c r="D453" s="265"/>
      <c r="E453" s="265"/>
      <c r="F453" s="265"/>
      <c r="G453" s="265"/>
      <c r="H453" s="265"/>
      <c r="I453" s="265"/>
      <c r="J453" s="265"/>
      <c r="K453" s="265"/>
      <c r="L453" s="265"/>
      <c r="M453" s="265"/>
      <c r="N453" s="265"/>
      <c r="O453" s="265"/>
      <c r="P453" s="265"/>
      <c r="Q453" s="265"/>
      <c r="R453" s="265"/>
      <c r="S453" s="265"/>
      <c r="T453" s="265"/>
      <c r="U453" s="265"/>
      <c r="V453" s="265"/>
      <c r="W453" s="265"/>
      <c r="X453" s="265"/>
      <c r="Y453" s="265"/>
      <c r="Z453" s="265"/>
    </row>
    <row r="454">
      <c r="A454" s="273"/>
      <c r="B454" s="274"/>
      <c r="C454" s="265"/>
      <c r="D454" s="265"/>
      <c r="E454" s="265"/>
      <c r="F454" s="265"/>
      <c r="G454" s="265"/>
      <c r="H454" s="265"/>
      <c r="I454" s="265"/>
      <c r="J454" s="265"/>
      <c r="K454" s="265"/>
      <c r="L454" s="265"/>
      <c r="M454" s="265"/>
      <c r="N454" s="265"/>
      <c r="O454" s="265"/>
      <c r="P454" s="265"/>
      <c r="Q454" s="265"/>
      <c r="R454" s="265"/>
      <c r="S454" s="265"/>
      <c r="T454" s="265"/>
      <c r="U454" s="265"/>
      <c r="V454" s="265"/>
      <c r="W454" s="265"/>
      <c r="X454" s="265"/>
      <c r="Y454" s="265"/>
      <c r="Z454" s="265"/>
    </row>
    <row r="455">
      <c r="A455" s="273"/>
      <c r="B455" s="274"/>
      <c r="C455" s="265"/>
      <c r="D455" s="265"/>
      <c r="E455" s="265"/>
      <c r="F455" s="265"/>
      <c r="G455" s="265"/>
      <c r="H455" s="265"/>
      <c r="I455" s="265"/>
      <c r="J455" s="265"/>
      <c r="K455" s="265"/>
      <c r="L455" s="265"/>
      <c r="M455" s="265"/>
      <c r="N455" s="265"/>
      <c r="O455" s="265"/>
      <c r="P455" s="265"/>
      <c r="Q455" s="265"/>
      <c r="R455" s="265"/>
      <c r="S455" s="265"/>
      <c r="T455" s="265"/>
      <c r="U455" s="265"/>
      <c r="V455" s="265"/>
      <c r="W455" s="265"/>
      <c r="X455" s="265"/>
      <c r="Y455" s="265"/>
      <c r="Z455" s="265"/>
    </row>
    <row r="456">
      <c r="A456" s="273"/>
      <c r="B456" s="274"/>
      <c r="C456" s="265"/>
      <c r="D456" s="265"/>
      <c r="E456" s="265"/>
      <c r="F456" s="265"/>
      <c r="G456" s="265"/>
      <c r="H456" s="265"/>
      <c r="I456" s="265"/>
      <c r="J456" s="265"/>
      <c r="K456" s="265"/>
      <c r="L456" s="265"/>
      <c r="M456" s="265"/>
      <c r="N456" s="265"/>
      <c r="O456" s="265"/>
      <c r="P456" s="265"/>
      <c r="Q456" s="265"/>
      <c r="R456" s="265"/>
      <c r="S456" s="265"/>
      <c r="T456" s="265"/>
      <c r="U456" s="265"/>
      <c r="V456" s="265"/>
      <c r="W456" s="265"/>
      <c r="X456" s="265"/>
      <c r="Y456" s="265"/>
      <c r="Z456" s="265"/>
    </row>
    <row r="457">
      <c r="A457" s="273"/>
      <c r="B457" s="274"/>
      <c r="C457" s="265"/>
      <c r="D457" s="265"/>
      <c r="E457" s="265"/>
      <c r="F457" s="265"/>
      <c r="G457" s="265"/>
      <c r="H457" s="265"/>
      <c r="I457" s="265"/>
      <c r="J457" s="265"/>
      <c r="K457" s="265"/>
      <c r="L457" s="265"/>
      <c r="M457" s="265"/>
      <c r="N457" s="265"/>
      <c r="O457" s="265"/>
      <c r="P457" s="265"/>
      <c r="Q457" s="265"/>
      <c r="R457" s="265"/>
      <c r="S457" s="265"/>
      <c r="T457" s="265"/>
      <c r="U457" s="265"/>
      <c r="V457" s="265"/>
      <c r="W457" s="265"/>
      <c r="X457" s="265"/>
      <c r="Y457" s="265"/>
      <c r="Z457" s="265"/>
    </row>
    <row r="458">
      <c r="A458" s="273"/>
      <c r="B458" s="274"/>
      <c r="C458" s="265"/>
      <c r="D458" s="265"/>
      <c r="E458" s="265"/>
      <c r="F458" s="265"/>
      <c r="G458" s="265"/>
      <c r="H458" s="265"/>
      <c r="I458" s="265"/>
      <c r="J458" s="265"/>
      <c r="K458" s="265"/>
      <c r="L458" s="265"/>
      <c r="M458" s="265"/>
      <c r="N458" s="265"/>
      <c r="O458" s="265"/>
      <c r="P458" s="265"/>
      <c r="Q458" s="265"/>
      <c r="R458" s="265"/>
      <c r="S458" s="265"/>
      <c r="T458" s="265"/>
      <c r="U458" s="265"/>
      <c r="V458" s="265"/>
      <c r="W458" s="265"/>
      <c r="X458" s="265"/>
      <c r="Y458" s="265"/>
      <c r="Z458" s="265"/>
    </row>
    <row r="459">
      <c r="A459" s="273"/>
      <c r="B459" s="274"/>
      <c r="C459" s="265"/>
      <c r="D459" s="265"/>
      <c r="E459" s="265"/>
      <c r="F459" s="265"/>
      <c r="G459" s="265"/>
      <c r="H459" s="265"/>
      <c r="I459" s="265"/>
      <c r="J459" s="265"/>
      <c r="K459" s="265"/>
      <c r="L459" s="265"/>
      <c r="M459" s="265"/>
      <c r="N459" s="265"/>
      <c r="O459" s="265"/>
      <c r="P459" s="265"/>
      <c r="Q459" s="265"/>
      <c r="R459" s="265"/>
      <c r="S459" s="265"/>
      <c r="T459" s="265"/>
      <c r="U459" s="265"/>
      <c r="V459" s="265"/>
      <c r="W459" s="265"/>
      <c r="X459" s="265"/>
      <c r="Y459" s="265"/>
      <c r="Z459" s="265"/>
    </row>
    <row r="460">
      <c r="A460" s="273"/>
      <c r="B460" s="274"/>
      <c r="C460" s="265"/>
      <c r="D460" s="265"/>
      <c r="E460" s="265"/>
      <c r="F460" s="265"/>
      <c r="G460" s="265"/>
      <c r="H460" s="265"/>
      <c r="I460" s="265"/>
      <c r="J460" s="265"/>
      <c r="K460" s="265"/>
      <c r="L460" s="265"/>
      <c r="M460" s="265"/>
      <c r="N460" s="265"/>
      <c r="O460" s="265"/>
      <c r="P460" s="265"/>
      <c r="Q460" s="265"/>
      <c r="R460" s="265"/>
      <c r="S460" s="265"/>
      <c r="T460" s="265"/>
      <c r="U460" s="265"/>
      <c r="V460" s="265"/>
      <c r="W460" s="265"/>
      <c r="X460" s="265"/>
      <c r="Y460" s="265"/>
      <c r="Z460" s="265"/>
    </row>
    <row r="461">
      <c r="A461" s="273"/>
      <c r="B461" s="274"/>
      <c r="C461" s="265"/>
      <c r="D461" s="265"/>
      <c r="E461" s="265"/>
      <c r="F461" s="265"/>
      <c r="G461" s="265"/>
      <c r="H461" s="265"/>
      <c r="I461" s="265"/>
      <c r="J461" s="265"/>
      <c r="K461" s="265"/>
      <c r="L461" s="265"/>
      <c r="M461" s="265"/>
      <c r="N461" s="265"/>
      <c r="O461" s="265"/>
      <c r="P461" s="265"/>
      <c r="Q461" s="265"/>
      <c r="R461" s="265"/>
      <c r="S461" s="265"/>
      <c r="T461" s="265"/>
      <c r="U461" s="265"/>
      <c r="V461" s="265"/>
      <c r="W461" s="265"/>
      <c r="X461" s="265"/>
      <c r="Y461" s="265"/>
      <c r="Z461" s="265"/>
    </row>
    <row r="462">
      <c r="A462" s="273"/>
      <c r="B462" s="274"/>
      <c r="C462" s="265"/>
      <c r="D462" s="265"/>
      <c r="E462" s="265"/>
      <c r="F462" s="265"/>
      <c r="G462" s="265"/>
      <c r="H462" s="265"/>
      <c r="I462" s="265"/>
      <c r="J462" s="265"/>
      <c r="K462" s="265"/>
      <c r="L462" s="265"/>
      <c r="M462" s="265"/>
      <c r="N462" s="265"/>
      <c r="O462" s="265"/>
      <c r="P462" s="265"/>
      <c r="Q462" s="265"/>
      <c r="R462" s="265"/>
      <c r="S462" s="265"/>
      <c r="T462" s="265"/>
      <c r="U462" s="265"/>
      <c r="V462" s="265"/>
      <c r="W462" s="265"/>
      <c r="X462" s="265"/>
      <c r="Y462" s="265"/>
      <c r="Z462" s="265"/>
    </row>
    <row r="463">
      <c r="A463" s="273"/>
      <c r="B463" s="274"/>
      <c r="C463" s="265"/>
      <c r="D463" s="265"/>
      <c r="E463" s="265"/>
      <c r="F463" s="265"/>
      <c r="G463" s="265"/>
      <c r="H463" s="265"/>
      <c r="I463" s="265"/>
      <c r="J463" s="265"/>
      <c r="K463" s="265"/>
      <c r="L463" s="265"/>
      <c r="M463" s="265"/>
      <c r="N463" s="265"/>
      <c r="O463" s="265"/>
      <c r="P463" s="265"/>
      <c r="Q463" s="265"/>
      <c r="R463" s="265"/>
      <c r="S463" s="265"/>
      <c r="T463" s="265"/>
      <c r="U463" s="265"/>
      <c r="V463" s="265"/>
      <c r="W463" s="265"/>
      <c r="X463" s="265"/>
      <c r="Y463" s="265"/>
      <c r="Z463" s="265"/>
    </row>
    <row r="464">
      <c r="A464" s="273"/>
      <c r="B464" s="274"/>
      <c r="C464" s="265"/>
      <c r="D464" s="265"/>
      <c r="E464" s="265"/>
      <c r="F464" s="265"/>
      <c r="G464" s="265"/>
      <c r="H464" s="265"/>
      <c r="I464" s="265"/>
      <c r="J464" s="265"/>
      <c r="K464" s="265"/>
      <c r="L464" s="265"/>
      <c r="M464" s="265"/>
      <c r="N464" s="265"/>
      <c r="O464" s="265"/>
      <c r="P464" s="265"/>
      <c r="Q464" s="265"/>
      <c r="R464" s="265"/>
      <c r="S464" s="265"/>
      <c r="T464" s="265"/>
      <c r="U464" s="265"/>
      <c r="V464" s="265"/>
      <c r="W464" s="265"/>
      <c r="X464" s="265"/>
      <c r="Y464" s="265"/>
      <c r="Z464" s="265"/>
    </row>
    <row r="465">
      <c r="A465" s="273"/>
      <c r="B465" s="274"/>
      <c r="C465" s="265"/>
      <c r="D465" s="265"/>
      <c r="E465" s="265"/>
      <c r="F465" s="265"/>
      <c r="G465" s="265"/>
      <c r="H465" s="265"/>
      <c r="I465" s="265"/>
      <c r="J465" s="265"/>
      <c r="K465" s="265"/>
      <c r="L465" s="265"/>
      <c r="M465" s="265"/>
      <c r="N465" s="265"/>
      <c r="O465" s="265"/>
      <c r="P465" s="265"/>
      <c r="Q465" s="265"/>
      <c r="R465" s="265"/>
      <c r="S465" s="265"/>
      <c r="T465" s="265"/>
      <c r="U465" s="265"/>
      <c r="V465" s="265"/>
      <c r="W465" s="265"/>
      <c r="X465" s="265"/>
      <c r="Y465" s="265"/>
      <c r="Z465" s="265"/>
    </row>
    <row r="466">
      <c r="A466" s="273"/>
      <c r="B466" s="274"/>
      <c r="C466" s="265"/>
      <c r="D466" s="265"/>
      <c r="E466" s="265"/>
      <c r="F466" s="265"/>
      <c r="G466" s="265"/>
      <c r="H466" s="265"/>
      <c r="I466" s="265"/>
      <c r="J466" s="265"/>
      <c r="K466" s="265"/>
      <c r="L466" s="265"/>
      <c r="M466" s="265"/>
      <c r="N466" s="265"/>
      <c r="O466" s="265"/>
      <c r="P466" s="265"/>
      <c r="Q466" s="265"/>
      <c r="R466" s="265"/>
      <c r="S466" s="265"/>
      <c r="T466" s="265"/>
      <c r="U466" s="265"/>
      <c r="V466" s="265"/>
      <c r="W466" s="265"/>
      <c r="X466" s="265"/>
      <c r="Y466" s="265"/>
      <c r="Z466" s="265"/>
    </row>
    <row r="467">
      <c r="A467" s="273"/>
      <c r="B467" s="274"/>
      <c r="C467" s="265"/>
      <c r="D467" s="265"/>
      <c r="E467" s="265"/>
      <c r="F467" s="265"/>
      <c r="G467" s="265"/>
      <c r="H467" s="265"/>
      <c r="I467" s="265"/>
      <c r="J467" s="265"/>
      <c r="K467" s="265"/>
      <c r="L467" s="265"/>
      <c r="M467" s="265"/>
      <c r="N467" s="265"/>
      <c r="O467" s="265"/>
      <c r="P467" s="265"/>
      <c r="Q467" s="265"/>
      <c r="R467" s="265"/>
      <c r="S467" s="265"/>
      <c r="T467" s="265"/>
      <c r="U467" s="265"/>
      <c r="V467" s="265"/>
      <c r="W467" s="265"/>
      <c r="X467" s="265"/>
      <c r="Y467" s="265"/>
      <c r="Z467" s="265"/>
    </row>
    <row r="468">
      <c r="A468" s="273"/>
      <c r="B468" s="274"/>
      <c r="C468" s="265"/>
      <c r="D468" s="265"/>
      <c r="E468" s="265"/>
      <c r="F468" s="265"/>
      <c r="G468" s="265"/>
      <c r="H468" s="265"/>
      <c r="I468" s="265"/>
      <c r="J468" s="265"/>
      <c r="K468" s="265"/>
      <c r="L468" s="265"/>
      <c r="M468" s="265"/>
      <c r="N468" s="265"/>
      <c r="O468" s="265"/>
      <c r="P468" s="265"/>
      <c r="Q468" s="265"/>
      <c r="R468" s="265"/>
      <c r="S468" s="265"/>
      <c r="T468" s="265"/>
      <c r="U468" s="265"/>
      <c r="V468" s="265"/>
      <c r="W468" s="265"/>
      <c r="X468" s="265"/>
      <c r="Y468" s="265"/>
      <c r="Z468" s="265"/>
    </row>
    <row r="469">
      <c r="A469" s="273"/>
      <c r="B469" s="274"/>
      <c r="C469" s="265"/>
      <c r="D469" s="265"/>
      <c r="E469" s="265"/>
      <c r="F469" s="265"/>
      <c r="G469" s="265"/>
      <c r="H469" s="265"/>
      <c r="I469" s="265"/>
      <c r="J469" s="265"/>
      <c r="K469" s="265"/>
      <c r="L469" s="265"/>
      <c r="M469" s="265"/>
      <c r="N469" s="265"/>
      <c r="O469" s="265"/>
      <c r="P469" s="265"/>
      <c r="Q469" s="265"/>
      <c r="R469" s="265"/>
      <c r="S469" s="265"/>
      <c r="T469" s="265"/>
      <c r="U469" s="265"/>
      <c r="V469" s="265"/>
      <c r="W469" s="265"/>
      <c r="X469" s="265"/>
      <c r="Y469" s="265"/>
      <c r="Z469" s="265"/>
    </row>
    <row r="470">
      <c r="A470" s="273"/>
      <c r="B470" s="274"/>
      <c r="C470" s="265"/>
      <c r="D470" s="265"/>
      <c r="E470" s="265"/>
      <c r="F470" s="265"/>
      <c r="G470" s="265"/>
      <c r="H470" s="265"/>
      <c r="I470" s="265"/>
      <c r="J470" s="265"/>
      <c r="K470" s="265"/>
      <c r="L470" s="265"/>
      <c r="M470" s="265"/>
      <c r="N470" s="265"/>
      <c r="O470" s="265"/>
      <c r="P470" s="265"/>
      <c r="Q470" s="265"/>
      <c r="R470" s="265"/>
      <c r="S470" s="265"/>
      <c r="T470" s="265"/>
      <c r="U470" s="265"/>
      <c r="V470" s="265"/>
      <c r="W470" s="265"/>
      <c r="X470" s="265"/>
      <c r="Y470" s="265"/>
      <c r="Z470" s="265"/>
    </row>
    <row r="471">
      <c r="A471" s="273"/>
      <c r="B471" s="274"/>
      <c r="C471" s="265"/>
      <c r="D471" s="265"/>
      <c r="E471" s="265"/>
      <c r="F471" s="265"/>
      <c r="G471" s="265"/>
      <c r="H471" s="265"/>
      <c r="I471" s="265"/>
      <c r="J471" s="265"/>
      <c r="K471" s="265"/>
      <c r="L471" s="265"/>
      <c r="M471" s="265"/>
      <c r="N471" s="265"/>
      <c r="O471" s="265"/>
      <c r="P471" s="265"/>
      <c r="Q471" s="265"/>
      <c r="R471" s="265"/>
      <c r="S471" s="265"/>
      <c r="T471" s="265"/>
      <c r="U471" s="265"/>
      <c r="V471" s="265"/>
      <c r="W471" s="265"/>
      <c r="X471" s="265"/>
      <c r="Y471" s="265"/>
      <c r="Z471" s="265"/>
    </row>
    <row r="472">
      <c r="A472" s="273"/>
      <c r="B472" s="274"/>
      <c r="C472" s="265"/>
      <c r="D472" s="265"/>
      <c r="E472" s="265"/>
      <c r="F472" s="265"/>
      <c r="G472" s="265"/>
      <c r="H472" s="265"/>
      <c r="I472" s="265"/>
      <c r="J472" s="265"/>
      <c r="K472" s="265"/>
      <c r="L472" s="265"/>
      <c r="M472" s="265"/>
      <c r="N472" s="265"/>
      <c r="O472" s="265"/>
      <c r="P472" s="265"/>
      <c r="Q472" s="265"/>
      <c r="R472" s="265"/>
      <c r="S472" s="265"/>
      <c r="T472" s="265"/>
      <c r="U472" s="265"/>
      <c r="V472" s="265"/>
      <c r="W472" s="265"/>
      <c r="X472" s="265"/>
      <c r="Y472" s="265"/>
      <c r="Z472" s="265"/>
    </row>
    <row r="473">
      <c r="A473" s="273"/>
      <c r="B473" s="274"/>
      <c r="C473" s="265"/>
      <c r="D473" s="265"/>
      <c r="E473" s="265"/>
      <c r="F473" s="265"/>
      <c r="G473" s="265"/>
      <c r="H473" s="265"/>
      <c r="I473" s="265"/>
      <c r="J473" s="265"/>
      <c r="K473" s="265"/>
      <c r="L473" s="265"/>
      <c r="M473" s="265"/>
      <c r="N473" s="265"/>
      <c r="O473" s="265"/>
      <c r="P473" s="265"/>
      <c r="Q473" s="265"/>
      <c r="R473" s="265"/>
      <c r="S473" s="265"/>
      <c r="T473" s="265"/>
      <c r="U473" s="265"/>
      <c r="V473" s="265"/>
      <c r="W473" s="265"/>
      <c r="X473" s="265"/>
      <c r="Y473" s="265"/>
      <c r="Z473" s="265"/>
    </row>
    <row r="474">
      <c r="A474" s="273"/>
      <c r="B474" s="274"/>
      <c r="C474" s="265"/>
      <c r="D474" s="265"/>
      <c r="E474" s="265"/>
      <c r="F474" s="265"/>
      <c r="G474" s="265"/>
      <c r="H474" s="265"/>
      <c r="I474" s="265"/>
      <c r="J474" s="265"/>
      <c r="K474" s="265"/>
      <c r="L474" s="265"/>
      <c r="M474" s="265"/>
      <c r="N474" s="265"/>
      <c r="O474" s="265"/>
      <c r="P474" s="265"/>
      <c r="Q474" s="265"/>
      <c r="R474" s="265"/>
      <c r="S474" s="265"/>
      <c r="T474" s="265"/>
      <c r="U474" s="265"/>
      <c r="V474" s="265"/>
      <c r="W474" s="265"/>
      <c r="X474" s="265"/>
      <c r="Y474" s="265"/>
      <c r="Z474" s="265"/>
    </row>
    <row r="475">
      <c r="A475" s="273"/>
      <c r="B475" s="274"/>
      <c r="C475" s="265"/>
      <c r="D475" s="265"/>
      <c r="E475" s="265"/>
      <c r="F475" s="265"/>
      <c r="G475" s="265"/>
      <c r="H475" s="265"/>
      <c r="I475" s="265"/>
      <c r="J475" s="265"/>
      <c r="K475" s="265"/>
      <c r="L475" s="265"/>
      <c r="M475" s="265"/>
      <c r="N475" s="265"/>
      <c r="O475" s="265"/>
      <c r="P475" s="265"/>
      <c r="Q475" s="265"/>
      <c r="R475" s="265"/>
      <c r="S475" s="265"/>
      <c r="T475" s="265"/>
      <c r="U475" s="265"/>
      <c r="V475" s="265"/>
      <c r="W475" s="265"/>
      <c r="X475" s="265"/>
      <c r="Y475" s="265"/>
      <c r="Z475" s="265"/>
    </row>
    <row r="476">
      <c r="A476" s="273"/>
      <c r="B476" s="274"/>
      <c r="C476" s="265"/>
      <c r="D476" s="265"/>
      <c r="E476" s="265"/>
      <c r="F476" s="265"/>
      <c r="G476" s="265"/>
      <c r="H476" s="265"/>
      <c r="I476" s="265"/>
      <c r="J476" s="265"/>
      <c r="K476" s="265"/>
      <c r="L476" s="265"/>
      <c r="M476" s="265"/>
      <c r="N476" s="265"/>
      <c r="O476" s="265"/>
      <c r="P476" s="265"/>
      <c r="Q476" s="265"/>
      <c r="R476" s="265"/>
      <c r="S476" s="265"/>
      <c r="T476" s="265"/>
      <c r="U476" s="265"/>
      <c r="V476" s="265"/>
      <c r="W476" s="265"/>
      <c r="X476" s="265"/>
      <c r="Y476" s="265"/>
      <c r="Z476" s="265"/>
    </row>
    <row r="477">
      <c r="A477" s="273"/>
      <c r="B477" s="274"/>
      <c r="C477" s="265"/>
      <c r="D477" s="265"/>
      <c r="E477" s="265"/>
      <c r="F477" s="265"/>
      <c r="G477" s="265"/>
      <c r="H477" s="265"/>
      <c r="I477" s="265"/>
      <c r="J477" s="265"/>
      <c r="K477" s="265"/>
      <c r="L477" s="265"/>
      <c r="M477" s="265"/>
      <c r="N477" s="265"/>
      <c r="O477" s="265"/>
      <c r="P477" s="265"/>
      <c r="Q477" s="265"/>
      <c r="R477" s="265"/>
      <c r="S477" s="265"/>
      <c r="T477" s="265"/>
      <c r="U477" s="265"/>
      <c r="V477" s="265"/>
      <c r="W477" s="265"/>
      <c r="X477" s="265"/>
      <c r="Y477" s="265"/>
      <c r="Z477" s="265"/>
    </row>
    <row r="478">
      <c r="A478" s="273"/>
      <c r="B478" s="274"/>
      <c r="C478" s="265"/>
      <c r="D478" s="265"/>
      <c r="E478" s="265"/>
      <c r="F478" s="265"/>
      <c r="G478" s="265"/>
      <c r="H478" s="265"/>
      <c r="I478" s="265"/>
      <c r="J478" s="265"/>
      <c r="K478" s="265"/>
      <c r="L478" s="265"/>
      <c r="M478" s="265"/>
      <c r="N478" s="265"/>
      <c r="O478" s="265"/>
      <c r="P478" s="265"/>
      <c r="Q478" s="265"/>
      <c r="R478" s="265"/>
      <c r="S478" s="265"/>
      <c r="T478" s="265"/>
      <c r="U478" s="265"/>
      <c r="V478" s="265"/>
      <c r="W478" s="265"/>
      <c r="X478" s="265"/>
      <c r="Y478" s="265"/>
      <c r="Z478" s="265"/>
    </row>
    <row r="479">
      <c r="A479" s="273"/>
      <c r="B479" s="274"/>
      <c r="C479" s="265"/>
      <c r="D479" s="265"/>
      <c r="E479" s="265"/>
      <c r="F479" s="265"/>
      <c r="G479" s="265"/>
      <c r="H479" s="265"/>
      <c r="I479" s="265"/>
      <c r="J479" s="265"/>
      <c r="K479" s="265"/>
      <c r="L479" s="265"/>
      <c r="M479" s="265"/>
      <c r="N479" s="265"/>
      <c r="O479" s="265"/>
      <c r="P479" s="265"/>
      <c r="Q479" s="265"/>
      <c r="R479" s="265"/>
      <c r="S479" s="265"/>
      <c r="T479" s="265"/>
      <c r="U479" s="265"/>
      <c r="V479" s="265"/>
      <c r="W479" s="265"/>
      <c r="X479" s="265"/>
      <c r="Y479" s="265"/>
      <c r="Z479" s="265"/>
    </row>
    <row r="480">
      <c r="A480" s="273"/>
      <c r="B480" s="274"/>
      <c r="C480" s="265"/>
      <c r="D480" s="265"/>
      <c r="E480" s="265"/>
      <c r="F480" s="265"/>
      <c r="G480" s="265"/>
      <c r="H480" s="265"/>
      <c r="I480" s="265"/>
      <c r="J480" s="265"/>
      <c r="K480" s="265"/>
      <c r="L480" s="265"/>
      <c r="M480" s="265"/>
      <c r="N480" s="265"/>
      <c r="O480" s="265"/>
      <c r="P480" s="265"/>
      <c r="Q480" s="265"/>
      <c r="R480" s="265"/>
      <c r="S480" s="265"/>
      <c r="T480" s="265"/>
      <c r="U480" s="265"/>
      <c r="V480" s="265"/>
      <c r="W480" s="265"/>
      <c r="X480" s="265"/>
      <c r="Y480" s="265"/>
      <c r="Z480" s="265"/>
    </row>
    <row r="481">
      <c r="A481" s="273"/>
      <c r="B481" s="274"/>
      <c r="C481" s="265"/>
      <c r="D481" s="265"/>
      <c r="E481" s="265"/>
      <c r="F481" s="265"/>
      <c r="G481" s="265"/>
      <c r="H481" s="265"/>
      <c r="I481" s="265"/>
      <c r="J481" s="265"/>
      <c r="K481" s="265"/>
      <c r="L481" s="265"/>
      <c r="M481" s="265"/>
      <c r="N481" s="265"/>
      <c r="O481" s="265"/>
      <c r="P481" s="265"/>
      <c r="Q481" s="265"/>
      <c r="R481" s="265"/>
      <c r="S481" s="265"/>
      <c r="T481" s="265"/>
      <c r="U481" s="265"/>
      <c r="V481" s="265"/>
      <c r="W481" s="265"/>
      <c r="X481" s="265"/>
      <c r="Y481" s="265"/>
      <c r="Z481" s="265"/>
    </row>
    <row r="482">
      <c r="A482" s="273"/>
      <c r="B482" s="274"/>
      <c r="C482" s="265"/>
      <c r="D482" s="265"/>
      <c r="E482" s="265"/>
      <c r="F482" s="265"/>
      <c r="G482" s="265"/>
      <c r="H482" s="265"/>
      <c r="I482" s="265"/>
      <c r="J482" s="265"/>
      <c r="K482" s="265"/>
      <c r="L482" s="265"/>
      <c r="M482" s="265"/>
      <c r="N482" s="265"/>
      <c r="O482" s="265"/>
      <c r="P482" s="265"/>
      <c r="Q482" s="265"/>
      <c r="R482" s="265"/>
      <c r="S482" s="265"/>
      <c r="T482" s="265"/>
      <c r="U482" s="265"/>
      <c r="V482" s="265"/>
      <c r="W482" s="265"/>
      <c r="X482" s="265"/>
      <c r="Y482" s="265"/>
      <c r="Z482" s="265"/>
    </row>
    <row r="483">
      <c r="A483" s="273"/>
      <c r="B483" s="274"/>
      <c r="C483" s="265"/>
      <c r="D483" s="265"/>
      <c r="E483" s="265"/>
      <c r="F483" s="265"/>
      <c r="G483" s="265"/>
      <c r="H483" s="265"/>
      <c r="I483" s="265"/>
      <c r="J483" s="265"/>
      <c r="K483" s="265"/>
      <c r="L483" s="265"/>
      <c r="M483" s="265"/>
      <c r="N483" s="265"/>
      <c r="O483" s="265"/>
      <c r="P483" s="265"/>
      <c r="Q483" s="265"/>
      <c r="R483" s="265"/>
      <c r="S483" s="265"/>
      <c r="T483" s="265"/>
      <c r="U483" s="265"/>
      <c r="V483" s="265"/>
      <c r="W483" s="265"/>
      <c r="X483" s="265"/>
      <c r="Y483" s="265"/>
      <c r="Z483" s="265"/>
    </row>
    <row r="484">
      <c r="A484" s="273"/>
      <c r="B484" s="274"/>
      <c r="C484" s="265"/>
      <c r="D484" s="265"/>
      <c r="E484" s="265"/>
      <c r="F484" s="265"/>
      <c r="G484" s="265"/>
      <c r="H484" s="265"/>
      <c r="I484" s="265"/>
      <c r="J484" s="265"/>
      <c r="K484" s="265"/>
      <c r="L484" s="265"/>
      <c r="M484" s="265"/>
      <c r="N484" s="265"/>
      <c r="O484" s="265"/>
      <c r="P484" s="265"/>
      <c r="Q484" s="265"/>
      <c r="R484" s="265"/>
      <c r="S484" s="265"/>
      <c r="T484" s="265"/>
      <c r="U484" s="265"/>
      <c r="V484" s="265"/>
      <c r="W484" s="265"/>
      <c r="X484" s="265"/>
      <c r="Y484" s="265"/>
      <c r="Z484" s="265"/>
    </row>
    <row r="485">
      <c r="A485" s="273"/>
      <c r="B485" s="274"/>
      <c r="C485" s="265"/>
      <c r="D485" s="265"/>
      <c r="E485" s="265"/>
      <c r="F485" s="265"/>
      <c r="G485" s="265"/>
      <c r="H485" s="265"/>
      <c r="I485" s="265"/>
      <c r="J485" s="265"/>
      <c r="K485" s="265"/>
      <c r="L485" s="265"/>
      <c r="M485" s="265"/>
      <c r="N485" s="265"/>
      <c r="O485" s="265"/>
      <c r="P485" s="265"/>
      <c r="Q485" s="265"/>
      <c r="R485" s="265"/>
      <c r="S485" s="265"/>
      <c r="T485" s="265"/>
      <c r="U485" s="265"/>
      <c r="V485" s="265"/>
      <c r="W485" s="265"/>
      <c r="X485" s="265"/>
      <c r="Y485" s="265"/>
      <c r="Z485" s="265"/>
    </row>
    <row r="486">
      <c r="A486" s="273"/>
      <c r="B486" s="274"/>
      <c r="C486" s="265"/>
      <c r="D486" s="265"/>
      <c r="E486" s="265"/>
      <c r="F486" s="265"/>
      <c r="G486" s="265"/>
      <c r="H486" s="265"/>
      <c r="I486" s="265"/>
      <c r="J486" s="265"/>
      <c r="K486" s="265"/>
      <c r="L486" s="265"/>
      <c r="M486" s="265"/>
      <c r="N486" s="265"/>
      <c r="O486" s="265"/>
      <c r="P486" s="265"/>
      <c r="Q486" s="265"/>
      <c r="R486" s="265"/>
      <c r="S486" s="265"/>
      <c r="T486" s="265"/>
      <c r="U486" s="265"/>
      <c r="V486" s="265"/>
      <c r="W486" s="265"/>
      <c r="X486" s="265"/>
      <c r="Y486" s="265"/>
      <c r="Z486" s="265"/>
    </row>
    <row r="487">
      <c r="A487" s="273"/>
      <c r="B487" s="274"/>
      <c r="C487" s="265"/>
      <c r="D487" s="265"/>
      <c r="E487" s="265"/>
      <c r="F487" s="265"/>
      <c r="G487" s="265"/>
      <c r="H487" s="265"/>
      <c r="I487" s="265"/>
      <c r="J487" s="265"/>
      <c r="K487" s="265"/>
      <c r="L487" s="265"/>
      <c r="M487" s="265"/>
      <c r="N487" s="265"/>
      <c r="O487" s="265"/>
      <c r="P487" s="265"/>
      <c r="Q487" s="265"/>
      <c r="R487" s="265"/>
      <c r="S487" s="265"/>
      <c r="T487" s="265"/>
      <c r="U487" s="265"/>
      <c r="V487" s="265"/>
      <c r="W487" s="265"/>
      <c r="X487" s="265"/>
      <c r="Y487" s="265"/>
      <c r="Z487" s="265"/>
    </row>
    <row r="488">
      <c r="A488" s="273"/>
      <c r="B488" s="274"/>
      <c r="C488" s="265"/>
      <c r="D488" s="265"/>
      <c r="E488" s="265"/>
      <c r="F488" s="265"/>
      <c r="G488" s="265"/>
      <c r="H488" s="265"/>
      <c r="I488" s="265"/>
      <c r="J488" s="265"/>
      <c r="K488" s="265"/>
      <c r="L488" s="265"/>
      <c r="M488" s="265"/>
      <c r="N488" s="265"/>
      <c r="O488" s="265"/>
      <c r="P488" s="265"/>
      <c r="Q488" s="265"/>
      <c r="R488" s="265"/>
      <c r="S488" s="265"/>
      <c r="T488" s="265"/>
      <c r="U488" s="265"/>
      <c r="V488" s="265"/>
      <c r="W488" s="265"/>
      <c r="X488" s="265"/>
      <c r="Y488" s="265"/>
      <c r="Z488" s="265"/>
    </row>
    <row r="489">
      <c r="A489" s="273"/>
      <c r="B489" s="274"/>
      <c r="C489" s="265"/>
      <c r="D489" s="265"/>
      <c r="E489" s="265"/>
      <c r="F489" s="265"/>
      <c r="G489" s="265"/>
      <c r="H489" s="265"/>
      <c r="I489" s="265"/>
      <c r="J489" s="265"/>
      <c r="K489" s="265"/>
      <c r="L489" s="265"/>
      <c r="M489" s="265"/>
      <c r="N489" s="265"/>
      <c r="O489" s="265"/>
      <c r="P489" s="265"/>
      <c r="Q489" s="265"/>
      <c r="R489" s="265"/>
      <c r="S489" s="265"/>
      <c r="T489" s="265"/>
      <c r="U489" s="265"/>
      <c r="V489" s="265"/>
      <c r="W489" s="265"/>
      <c r="X489" s="265"/>
      <c r="Y489" s="265"/>
      <c r="Z489" s="265"/>
    </row>
    <row r="490">
      <c r="A490" s="273"/>
      <c r="B490" s="274"/>
      <c r="C490" s="265"/>
      <c r="D490" s="265"/>
      <c r="E490" s="265"/>
      <c r="F490" s="265"/>
      <c r="G490" s="265"/>
      <c r="H490" s="265"/>
      <c r="I490" s="265"/>
      <c r="J490" s="265"/>
      <c r="K490" s="265"/>
      <c r="L490" s="265"/>
      <c r="M490" s="265"/>
      <c r="N490" s="265"/>
      <c r="O490" s="265"/>
      <c r="P490" s="265"/>
      <c r="Q490" s="265"/>
      <c r="R490" s="265"/>
      <c r="S490" s="265"/>
      <c r="T490" s="265"/>
      <c r="U490" s="265"/>
      <c r="V490" s="265"/>
      <c r="W490" s="265"/>
      <c r="X490" s="265"/>
      <c r="Y490" s="265"/>
      <c r="Z490" s="265"/>
    </row>
    <row r="491">
      <c r="A491" s="273"/>
      <c r="B491" s="274"/>
      <c r="C491" s="265"/>
      <c r="D491" s="265"/>
      <c r="E491" s="265"/>
      <c r="F491" s="265"/>
      <c r="G491" s="265"/>
      <c r="H491" s="265"/>
      <c r="I491" s="265"/>
      <c r="J491" s="265"/>
      <c r="K491" s="265"/>
      <c r="L491" s="265"/>
      <c r="M491" s="265"/>
      <c r="N491" s="265"/>
      <c r="O491" s="265"/>
      <c r="P491" s="265"/>
      <c r="Q491" s="265"/>
      <c r="R491" s="265"/>
      <c r="S491" s="265"/>
      <c r="T491" s="265"/>
      <c r="U491" s="265"/>
      <c r="V491" s="265"/>
      <c r="W491" s="265"/>
      <c r="X491" s="265"/>
      <c r="Y491" s="265"/>
      <c r="Z491" s="265"/>
    </row>
    <row r="492">
      <c r="A492" s="273"/>
      <c r="B492" s="274"/>
      <c r="C492" s="265"/>
      <c r="D492" s="265"/>
      <c r="E492" s="265"/>
      <c r="F492" s="265"/>
      <c r="G492" s="265"/>
      <c r="H492" s="265"/>
      <c r="I492" s="265"/>
      <c r="J492" s="265"/>
      <c r="K492" s="265"/>
      <c r="L492" s="265"/>
      <c r="M492" s="265"/>
      <c r="N492" s="265"/>
      <c r="O492" s="265"/>
      <c r="P492" s="265"/>
      <c r="Q492" s="265"/>
      <c r="R492" s="265"/>
      <c r="S492" s="265"/>
      <c r="T492" s="265"/>
      <c r="U492" s="265"/>
      <c r="V492" s="265"/>
      <c r="W492" s="265"/>
      <c r="X492" s="265"/>
      <c r="Y492" s="265"/>
      <c r="Z492" s="265"/>
    </row>
    <row r="493">
      <c r="A493" s="273"/>
      <c r="B493" s="274"/>
      <c r="C493" s="265"/>
      <c r="D493" s="265"/>
      <c r="E493" s="265"/>
      <c r="F493" s="265"/>
      <c r="G493" s="265"/>
      <c r="H493" s="265"/>
      <c r="I493" s="265"/>
      <c r="J493" s="265"/>
      <c r="K493" s="265"/>
      <c r="L493" s="265"/>
      <c r="M493" s="265"/>
      <c r="N493" s="265"/>
      <c r="O493" s="265"/>
      <c r="P493" s="265"/>
      <c r="Q493" s="265"/>
      <c r="R493" s="265"/>
      <c r="S493" s="265"/>
      <c r="T493" s="265"/>
      <c r="U493" s="265"/>
      <c r="V493" s="265"/>
      <c r="W493" s="265"/>
      <c r="X493" s="265"/>
      <c r="Y493" s="265"/>
      <c r="Z493" s="265"/>
    </row>
    <row r="494">
      <c r="A494" s="273"/>
      <c r="B494" s="274"/>
      <c r="C494" s="265"/>
      <c r="D494" s="265"/>
      <c r="E494" s="265"/>
      <c r="F494" s="265"/>
      <c r="G494" s="265"/>
      <c r="H494" s="265"/>
      <c r="I494" s="265"/>
      <c r="J494" s="265"/>
      <c r="K494" s="265"/>
      <c r="L494" s="265"/>
      <c r="M494" s="265"/>
      <c r="N494" s="265"/>
      <c r="O494" s="265"/>
      <c r="P494" s="265"/>
      <c r="Q494" s="265"/>
      <c r="R494" s="265"/>
      <c r="S494" s="265"/>
      <c r="T494" s="265"/>
      <c r="U494" s="265"/>
      <c r="V494" s="265"/>
      <c r="W494" s="265"/>
      <c r="X494" s="265"/>
      <c r="Y494" s="265"/>
      <c r="Z494" s="265"/>
    </row>
    <row r="495">
      <c r="A495" s="273"/>
      <c r="B495" s="274"/>
      <c r="C495" s="265"/>
      <c r="D495" s="265"/>
      <c r="E495" s="265"/>
      <c r="F495" s="265"/>
      <c r="G495" s="265"/>
      <c r="H495" s="265"/>
      <c r="I495" s="265"/>
      <c r="J495" s="265"/>
      <c r="K495" s="265"/>
      <c r="L495" s="265"/>
      <c r="M495" s="265"/>
      <c r="N495" s="265"/>
      <c r="O495" s="265"/>
      <c r="P495" s="265"/>
      <c r="Q495" s="265"/>
      <c r="R495" s="265"/>
      <c r="S495" s="265"/>
      <c r="T495" s="265"/>
      <c r="U495" s="265"/>
      <c r="V495" s="265"/>
      <c r="W495" s="265"/>
      <c r="X495" s="265"/>
      <c r="Y495" s="265"/>
      <c r="Z495" s="265"/>
    </row>
    <row r="496">
      <c r="A496" s="273"/>
      <c r="B496" s="274"/>
      <c r="C496" s="265"/>
      <c r="D496" s="265"/>
      <c r="E496" s="265"/>
      <c r="F496" s="265"/>
      <c r="G496" s="265"/>
      <c r="H496" s="265"/>
      <c r="I496" s="265"/>
      <c r="J496" s="265"/>
      <c r="K496" s="265"/>
      <c r="L496" s="265"/>
      <c r="M496" s="265"/>
      <c r="N496" s="265"/>
      <c r="O496" s="265"/>
      <c r="P496" s="265"/>
      <c r="Q496" s="265"/>
      <c r="R496" s="265"/>
      <c r="S496" s="265"/>
      <c r="T496" s="265"/>
      <c r="U496" s="265"/>
      <c r="V496" s="265"/>
      <c r="W496" s="265"/>
      <c r="X496" s="265"/>
      <c r="Y496" s="265"/>
      <c r="Z496" s="265"/>
    </row>
    <row r="497">
      <c r="A497" s="273"/>
      <c r="B497" s="274"/>
      <c r="C497" s="265"/>
      <c r="D497" s="265"/>
      <c r="E497" s="265"/>
      <c r="F497" s="265"/>
      <c r="G497" s="265"/>
      <c r="H497" s="265"/>
      <c r="I497" s="265"/>
      <c r="J497" s="265"/>
      <c r="K497" s="265"/>
      <c r="L497" s="265"/>
      <c r="M497" s="265"/>
      <c r="N497" s="265"/>
      <c r="O497" s="265"/>
      <c r="P497" s="265"/>
      <c r="Q497" s="265"/>
      <c r="R497" s="265"/>
      <c r="S497" s="265"/>
      <c r="T497" s="265"/>
      <c r="U497" s="265"/>
      <c r="V497" s="265"/>
      <c r="W497" s="265"/>
      <c r="X497" s="265"/>
      <c r="Y497" s="265"/>
      <c r="Z497" s="265"/>
    </row>
    <row r="498">
      <c r="A498" s="273"/>
      <c r="B498" s="274"/>
      <c r="C498" s="265"/>
      <c r="D498" s="265"/>
      <c r="E498" s="265"/>
      <c r="F498" s="265"/>
      <c r="G498" s="265"/>
      <c r="H498" s="265"/>
      <c r="I498" s="265"/>
      <c r="J498" s="265"/>
      <c r="K498" s="265"/>
      <c r="L498" s="265"/>
      <c r="M498" s="265"/>
      <c r="N498" s="265"/>
      <c r="O498" s="265"/>
      <c r="P498" s="265"/>
      <c r="Q498" s="265"/>
      <c r="R498" s="265"/>
      <c r="S498" s="265"/>
      <c r="T498" s="265"/>
      <c r="U498" s="265"/>
      <c r="V498" s="265"/>
      <c r="W498" s="265"/>
      <c r="X498" s="265"/>
      <c r="Y498" s="265"/>
      <c r="Z498" s="265"/>
    </row>
    <row r="499">
      <c r="A499" s="273"/>
      <c r="B499" s="274"/>
      <c r="C499" s="265"/>
      <c r="D499" s="265"/>
      <c r="E499" s="265"/>
      <c r="F499" s="265"/>
      <c r="G499" s="265"/>
      <c r="H499" s="265"/>
      <c r="I499" s="265"/>
      <c r="J499" s="265"/>
      <c r="K499" s="265"/>
      <c r="L499" s="265"/>
      <c r="M499" s="265"/>
      <c r="N499" s="265"/>
      <c r="O499" s="265"/>
      <c r="P499" s="265"/>
      <c r="Q499" s="265"/>
      <c r="R499" s="265"/>
      <c r="S499" s="265"/>
      <c r="T499" s="265"/>
      <c r="U499" s="265"/>
      <c r="V499" s="265"/>
      <c r="W499" s="265"/>
      <c r="X499" s="265"/>
      <c r="Y499" s="265"/>
      <c r="Z499" s="265"/>
    </row>
    <row r="500">
      <c r="A500" s="273"/>
      <c r="B500" s="274"/>
      <c r="C500" s="265"/>
      <c r="D500" s="265"/>
      <c r="E500" s="265"/>
      <c r="F500" s="265"/>
      <c r="G500" s="265"/>
      <c r="H500" s="265"/>
      <c r="I500" s="265"/>
      <c r="J500" s="265"/>
      <c r="K500" s="265"/>
      <c r="L500" s="265"/>
      <c r="M500" s="265"/>
      <c r="N500" s="265"/>
      <c r="O500" s="265"/>
      <c r="P500" s="265"/>
      <c r="Q500" s="265"/>
      <c r="R500" s="265"/>
      <c r="S500" s="265"/>
      <c r="T500" s="265"/>
      <c r="U500" s="265"/>
      <c r="V500" s="265"/>
      <c r="W500" s="265"/>
      <c r="X500" s="265"/>
      <c r="Y500" s="265"/>
      <c r="Z500" s="265"/>
    </row>
    <row r="501">
      <c r="A501" s="273"/>
      <c r="B501" s="274"/>
      <c r="C501" s="265"/>
      <c r="D501" s="265"/>
      <c r="E501" s="265"/>
      <c r="F501" s="265"/>
      <c r="G501" s="265"/>
      <c r="H501" s="265"/>
      <c r="I501" s="265"/>
      <c r="J501" s="265"/>
      <c r="K501" s="265"/>
      <c r="L501" s="265"/>
      <c r="M501" s="265"/>
      <c r="N501" s="265"/>
      <c r="O501" s="265"/>
      <c r="P501" s="265"/>
      <c r="Q501" s="265"/>
      <c r="R501" s="265"/>
      <c r="S501" s="265"/>
      <c r="T501" s="265"/>
      <c r="U501" s="265"/>
      <c r="V501" s="265"/>
      <c r="W501" s="265"/>
      <c r="X501" s="265"/>
      <c r="Y501" s="265"/>
      <c r="Z501" s="265"/>
    </row>
    <row r="502">
      <c r="A502" s="273"/>
      <c r="B502" s="274"/>
      <c r="C502" s="265"/>
      <c r="D502" s="265"/>
      <c r="E502" s="265"/>
      <c r="F502" s="265"/>
      <c r="G502" s="265"/>
      <c r="H502" s="265"/>
      <c r="I502" s="265"/>
      <c r="J502" s="265"/>
      <c r="K502" s="265"/>
      <c r="L502" s="265"/>
      <c r="M502" s="265"/>
      <c r="N502" s="265"/>
      <c r="O502" s="265"/>
      <c r="P502" s="265"/>
      <c r="Q502" s="265"/>
      <c r="R502" s="265"/>
      <c r="S502" s="265"/>
      <c r="T502" s="265"/>
      <c r="U502" s="265"/>
      <c r="V502" s="265"/>
      <c r="W502" s="265"/>
      <c r="X502" s="265"/>
      <c r="Y502" s="265"/>
      <c r="Z502" s="265"/>
    </row>
    <row r="503">
      <c r="A503" s="273"/>
      <c r="B503" s="274"/>
      <c r="C503" s="265"/>
      <c r="D503" s="265"/>
      <c r="E503" s="265"/>
      <c r="F503" s="265"/>
      <c r="G503" s="265"/>
      <c r="H503" s="265"/>
      <c r="I503" s="265"/>
      <c r="J503" s="265"/>
      <c r="K503" s="265"/>
      <c r="L503" s="265"/>
      <c r="M503" s="265"/>
      <c r="N503" s="265"/>
      <c r="O503" s="265"/>
      <c r="P503" s="265"/>
      <c r="Q503" s="265"/>
      <c r="R503" s="265"/>
      <c r="S503" s="265"/>
      <c r="T503" s="265"/>
      <c r="U503" s="265"/>
      <c r="V503" s="265"/>
      <c r="W503" s="265"/>
      <c r="X503" s="265"/>
      <c r="Y503" s="265"/>
      <c r="Z503" s="265"/>
    </row>
    <row r="504">
      <c r="A504" s="273"/>
      <c r="B504" s="274"/>
      <c r="C504" s="265"/>
      <c r="D504" s="265"/>
      <c r="E504" s="265"/>
      <c r="F504" s="265"/>
      <c r="G504" s="265"/>
      <c r="H504" s="265"/>
      <c r="I504" s="265"/>
      <c r="J504" s="265"/>
      <c r="K504" s="265"/>
      <c r="L504" s="265"/>
      <c r="M504" s="265"/>
      <c r="N504" s="265"/>
      <c r="O504" s="265"/>
      <c r="P504" s="265"/>
      <c r="Q504" s="265"/>
      <c r="R504" s="265"/>
      <c r="S504" s="265"/>
      <c r="T504" s="265"/>
      <c r="U504" s="265"/>
      <c r="V504" s="265"/>
      <c r="W504" s="265"/>
      <c r="X504" s="265"/>
      <c r="Y504" s="265"/>
      <c r="Z504" s="265"/>
    </row>
    <row r="505">
      <c r="A505" s="273"/>
      <c r="B505" s="274"/>
      <c r="C505" s="265"/>
      <c r="D505" s="265"/>
      <c r="E505" s="265"/>
      <c r="F505" s="265"/>
      <c r="G505" s="265"/>
      <c r="H505" s="265"/>
      <c r="I505" s="265"/>
      <c r="J505" s="265"/>
      <c r="K505" s="265"/>
      <c r="L505" s="265"/>
      <c r="M505" s="265"/>
      <c r="N505" s="265"/>
      <c r="O505" s="265"/>
      <c r="P505" s="265"/>
      <c r="Q505" s="265"/>
      <c r="R505" s="265"/>
      <c r="S505" s="265"/>
      <c r="T505" s="265"/>
      <c r="U505" s="265"/>
      <c r="V505" s="265"/>
      <c r="W505" s="265"/>
      <c r="X505" s="265"/>
      <c r="Y505" s="265"/>
      <c r="Z505" s="265"/>
    </row>
    <row r="506">
      <c r="A506" s="273"/>
      <c r="B506" s="274"/>
      <c r="C506" s="265"/>
      <c r="D506" s="265"/>
      <c r="E506" s="265"/>
      <c r="F506" s="265"/>
      <c r="G506" s="265"/>
      <c r="H506" s="265"/>
      <c r="I506" s="265"/>
      <c r="J506" s="265"/>
      <c r="K506" s="265"/>
      <c r="L506" s="265"/>
      <c r="M506" s="265"/>
      <c r="N506" s="265"/>
      <c r="O506" s="265"/>
      <c r="P506" s="265"/>
      <c r="Q506" s="265"/>
      <c r="R506" s="265"/>
      <c r="S506" s="265"/>
      <c r="T506" s="265"/>
      <c r="U506" s="265"/>
      <c r="V506" s="265"/>
      <c r="W506" s="265"/>
      <c r="X506" s="265"/>
      <c r="Y506" s="265"/>
      <c r="Z506" s="265"/>
    </row>
    <row r="507">
      <c r="A507" s="273"/>
      <c r="B507" s="274"/>
      <c r="C507" s="265"/>
      <c r="D507" s="265"/>
      <c r="E507" s="265"/>
      <c r="F507" s="265"/>
      <c r="G507" s="265"/>
      <c r="H507" s="265"/>
      <c r="I507" s="265"/>
      <c r="J507" s="265"/>
      <c r="K507" s="265"/>
      <c r="L507" s="265"/>
      <c r="M507" s="265"/>
      <c r="N507" s="265"/>
      <c r="O507" s="265"/>
      <c r="P507" s="265"/>
      <c r="Q507" s="265"/>
      <c r="R507" s="265"/>
      <c r="S507" s="265"/>
      <c r="T507" s="265"/>
      <c r="U507" s="265"/>
      <c r="V507" s="265"/>
      <c r="W507" s="265"/>
      <c r="X507" s="265"/>
      <c r="Y507" s="265"/>
      <c r="Z507" s="265"/>
    </row>
    <row r="508">
      <c r="A508" s="273"/>
      <c r="B508" s="274"/>
      <c r="C508" s="265"/>
      <c r="D508" s="265"/>
      <c r="E508" s="265"/>
      <c r="F508" s="265"/>
      <c r="G508" s="265"/>
      <c r="H508" s="265"/>
      <c r="I508" s="265"/>
      <c r="J508" s="265"/>
      <c r="K508" s="265"/>
      <c r="L508" s="265"/>
      <c r="M508" s="265"/>
      <c r="N508" s="265"/>
      <c r="O508" s="265"/>
      <c r="P508" s="265"/>
      <c r="Q508" s="265"/>
      <c r="R508" s="265"/>
      <c r="S508" s="265"/>
      <c r="T508" s="265"/>
      <c r="U508" s="265"/>
      <c r="V508" s="265"/>
      <c r="W508" s="265"/>
      <c r="X508" s="265"/>
      <c r="Y508" s="265"/>
      <c r="Z508" s="265"/>
    </row>
    <row r="509">
      <c r="A509" s="273"/>
      <c r="B509" s="274"/>
      <c r="C509" s="265"/>
      <c r="D509" s="265"/>
      <c r="E509" s="265"/>
      <c r="F509" s="265"/>
      <c r="G509" s="265"/>
      <c r="H509" s="265"/>
      <c r="I509" s="265"/>
      <c r="J509" s="265"/>
      <c r="K509" s="265"/>
      <c r="L509" s="265"/>
      <c r="M509" s="265"/>
      <c r="N509" s="265"/>
      <c r="O509" s="265"/>
      <c r="P509" s="265"/>
      <c r="Q509" s="265"/>
      <c r="R509" s="265"/>
      <c r="S509" s="265"/>
      <c r="T509" s="265"/>
      <c r="U509" s="265"/>
      <c r="V509" s="265"/>
      <c r="W509" s="265"/>
      <c r="X509" s="265"/>
      <c r="Y509" s="265"/>
      <c r="Z509" s="265"/>
    </row>
    <row r="510">
      <c r="A510" s="273"/>
      <c r="B510" s="274"/>
      <c r="C510" s="265"/>
      <c r="D510" s="265"/>
      <c r="E510" s="265"/>
      <c r="F510" s="265"/>
      <c r="G510" s="265"/>
      <c r="H510" s="265"/>
      <c r="I510" s="265"/>
      <c r="J510" s="265"/>
      <c r="K510" s="265"/>
      <c r="L510" s="265"/>
      <c r="M510" s="265"/>
      <c r="N510" s="265"/>
      <c r="O510" s="265"/>
      <c r="P510" s="265"/>
      <c r="Q510" s="265"/>
      <c r="R510" s="265"/>
      <c r="S510" s="265"/>
      <c r="T510" s="265"/>
      <c r="U510" s="265"/>
      <c r="V510" s="265"/>
      <c r="W510" s="265"/>
      <c r="X510" s="265"/>
      <c r="Y510" s="265"/>
      <c r="Z510" s="265"/>
    </row>
    <row r="511">
      <c r="A511" s="273"/>
      <c r="B511" s="274"/>
      <c r="C511" s="265"/>
      <c r="D511" s="265"/>
      <c r="E511" s="265"/>
      <c r="F511" s="265"/>
      <c r="G511" s="265"/>
      <c r="H511" s="265"/>
      <c r="I511" s="265"/>
      <c r="J511" s="265"/>
      <c r="K511" s="265"/>
      <c r="L511" s="265"/>
      <c r="M511" s="265"/>
      <c r="N511" s="265"/>
      <c r="O511" s="265"/>
      <c r="P511" s="265"/>
      <c r="Q511" s="265"/>
      <c r="R511" s="265"/>
      <c r="S511" s="265"/>
      <c r="T511" s="265"/>
      <c r="U511" s="265"/>
      <c r="V511" s="265"/>
      <c r="W511" s="265"/>
      <c r="X511" s="265"/>
      <c r="Y511" s="265"/>
      <c r="Z511" s="265"/>
    </row>
    <row r="512">
      <c r="A512" s="273"/>
      <c r="B512" s="274"/>
      <c r="C512" s="265"/>
      <c r="D512" s="265"/>
      <c r="E512" s="265"/>
      <c r="F512" s="265"/>
      <c r="G512" s="265"/>
      <c r="H512" s="265"/>
      <c r="I512" s="265"/>
      <c r="J512" s="265"/>
      <c r="K512" s="265"/>
      <c r="L512" s="265"/>
      <c r="M512" s="265"/>
      <c r="N512" s="265"/>
      <c r="O512" s="265"/>
      <c r="P512" s="265"/>
      <c r="Q512" s="265"/>
      <c r="R512" s="265"/>
      <c r="S512" s="265"/>
      <c r="T512" s="265"/>
      <c r="U512" s="265"/>
      <c r="V512" s="265"/>
      <c r="W512" s="265"/>
      <c r="X512" s="265"/>
      <c r="Y512" s="265"/>
      <c r="Z512" s="265"/>
    </row>
    <row r="513">
      <c r="A513" s="273"/>
      <c r="B513" s="274"/>
      <c r="C513" s="265"/>
      <c r="D513" s="265"/>
      <c r="E513" s="265"/>
      <c r="F513" s="265"/>
      <c r="G513" s="265"/>
      <c r="H513" s="265"/>
      <c r="I513" s="265"/>
      <c r="J513" s="265"/>
      <c r="K513" s="265"/>
      <c r="L513" s="265"/>
      <c r="M513" s="265"/>
      <c r="N513" s="265"/>
      <c r="O513" s="265"/>
      <c r="P513" s="265"/>
      <c r="Q513" s="265"/>
      <c r="R513" s="265"/>
      <c r="S513" s="265"/>
      <c r="T513" s="265"/>
      <c r="U513" s="265"/>
      <c r="V513" s="265"/>
      <c r="W513" s="265"/>
      <c r="X513" s="265"/>
      <c r="Y513" s="265"/>
      <c r="Z513" s="265"/>
    </row>
    <row r="514">
      <c r="A514" s="273"/>
      <c r="B514" s="274"/>
      <c r="C514" s="265"/>
      <c r="D514" s="265"/>
      <c r="E514" s="265"/>
      <c r="F514" s="265"/>
      <c r="G514" s="265"/>
      <c r="H514" s="265"/>
      <c r="I514" s="265"/>
      <c r="J514" s="265"/>
      <c r="K514" s="265"/>
      <c r="L514" s="265"/>
      <c r="M514" s="265"/>
      <c r="N514" s="265"/>
      <c r="O514" s="265"/>
      <c r="P514" s="265"/>
      <c r="Q514" s="265"/>
      <c r="R514" s="265"/>
      <c r="S514" s="265"/>
      <c r="T514" s="265"/>
      <c r="U514" s="265"/>
      <c r="V514" s="265"/>
      <c r="W514" s="265"/>
      <c r="X514" s="265"/>
      <c r="Y514" s="265"/>
      <c r="Z514" s="265"/>
    </row>
    <row r="515">
      <c r="A515" s="273"/>
      <c r="B515" s="274"/>
      <c r="C515" s="265"/>
      <c r="D515" s="265"/>
      <c r="E515" s="265"/>
      <c r="F515" s="265"/>
      <c r="G515" s="265"/>
      <c r="H515" s="265"/>
      <c r="I515" s="265"/>
      <c r="J515" s="265"/>
      <c r="K515" s="265"/>
      <c r="L515" s="265"/>
      <c r="M515" s="265"/>
      <c r="N515" s="265"/>
      <c r="O515" s="265"/>
      <c r="P515" s="265"/>
      <c r="Q515" s="265"/>
      <c r="R515" s="265"/>
      <c r="S515" s="265"/>
      <c r="T515" s="265"/>
      <c r="U515" s="265"/>
      <c r="V515" s="265"/>
      <c r="W515" s="265"/>
      <c r="X515" s="265"/>
      <c r="Y515" s="265"/>
      <c r="Z515" s="265"/>
    </row>
    <row r="516">
      <c r="A516" s="273"/>
      <c r="B516" s="274"/>
      <c r="C516" s="265"/>
      <c r="D516" s="265"/>
      <c r="E516" s="265"/>
      <c r="F516" s="265"/>
      <c r="G516" s="265"/>
      <c r="H516" s="265"/>
      <c r="I516" s="265"/>
      <c r="J516" s="265"/>
      <c r="K516" s="265"/>
      <c r="L516" s="265"/>
      <c r="M516" s="265"/>
      <c r="N516" s="265"/>
      <c r="O516" s="265"/>
      <c r="P516" s="265"/>
      <c r="Q516" s="265"/>
      <c r="R516" s="265"/>
      <c r="S516" s="265"/>
      <c r="T516" s="265"/>
      <c r="U516" s="265"/>
      <c r="V516" s="265"/>
      <c r="W516" s="265"/>
      <c r="X516" s="265"/>
      <c r="Y516" s="265"/>
      <c r="Z516" s="265"/>
    </row>
    <row r="517">
      <c r="A517" s="273"/>
      <c r="B517" s="274"/>
      <c r="C517" s="265"/>
      <c r="D517" s="265"/>
      <c r="E517" s="265"/>
      <c r="F517" s="265"/>
      <c r="G517" s="265"/>
      <c r="H517" s="265"/>
      <c r="I517" s="265"/>
      <c r="J517" s="265"/>
      <c r="K517" s="265"/>
      <c r="L517" s="265"/>
      <c r="M517" s="265"/>
      <c r="N517" s="265"/>
      <c r="O517" s="265"/>
      <c r="P517" s="265"/>
      <c r="Q517" s="265"/>
      <c r="R517" s="265"/>
      <c r="S517" s="265"/>
      <c r="T517" s="265"/>
      <c r="U517" s="265"/>
      <c r="V517" s="265"/>
      <c r="W517" s="265"/>
      <c r="X517" s="265"/>
      <c r="Y517" s="265"/>
      <c r="Z517" s="265"/>
    </row>
    <row r="518">
      <c r="A518" s="273"/>
      <c r="B518" s="274"/>
      <c r="C518" s="265"/>
      <c r="D518" s="265"/>
      <c r="E518" s="265"/>
      <c r="F518" s="265"/>
      <c r="G518" s="265"/>
      <c r="H518" s="265"/>
      <c r="I518" s="265"/>
      <c r="J518" s="265"/>
      <c r="K518" s="265"/>
      <c r="L518" s="265"/>
      <c r="M518" s="265"/>
      <c r="N518" s="265"/>
      <c r="O518" s="265"/>
      <c r="P518" s="265"/>
      <c r="Q518" s="265"/>
      <c r="R518" s="265"/>
      <c r="S518" s="265"/>
      <c r="T518" s="265"/>
      <c r="U518" s="265"/>
      <c r="V518" s="265"/>
      <c r="W518" s="265"/>
      <c r="X518" s="265"/>
      <c r="Y518" s="265"/>
      <c r="Z518" s="265"/>
    </row>
    <row r="519">
      <c r="A519" s="273"/>
      <c r="B519" s="274"/>
      <c r="C519" s="265"/>
      <c r="D519" s="265"/>
      <c r="E519" s="265"/>
      <c r="F519" s="265"/>
      <c r="G519" s="265"/>
      <c r="H519" s="265"/>
      <c r="I519" s="265"/>
      <c r="J519" s="265"/>
      <c r="K519" s="265"/>
      <c r="L519" s="265"/>
      <c r="M519" s="265"/>
      <c r="N519" s="265"/>
      <c r="O519" s="265"/>
      <c r="P519" s="265"/>
      <c r="Q519" s="265"/>
      <c r="R519" s="265"/>
      <c r="S519" s="265"/>
      <c r="T519" s="265"/>
      <c r="U519" s="265"/>
      <c r="V519" s="265"/>
      <c r="W519" s="265"/>
      <c r="X519" s="265"/>
      <c r="Y519" s="265"/>
      <c r="Z519" s="265"/>
    </row>
    <row r="520">
      <c r="A520" s="273"/>
      <c r="B520" s="274"/>
      <c r="C520" s="265"/>
      <c r="D520" s="265"/>
      <c r="E520" s="265"/>
      <c r="F520" s="265"/>
      <c r="G520" s="265"/>
      <c r="H520" s="265"/>
      <c r="I520" s="265"/>
      <c r="J520" s="265"/>
      <c r="K520" s="265"/>
      <c r="L520" s="265"/>
      <c r="M520" s="265"/>
      <c r="N520" s="265"/>
      <c r="O520" s="265"/>
      <c r="P520" s="265"/>
      <c r="Q520" s="265"/>
      <c r="R520" s="265"/>
      <c r="S520" s="265"/>
      <c r="T520" s="265"/>
      <c r="U520" s="265"/>
      <c r="V520" s="265"/>
      <c r="W520" s="265"/>
      <c r="X520" s="265"/>
      <c r="Y520" s="265"/>
      <c r="Z520" s="265"/>
    </row>
    <row r="521">
      <c r="A521" s="273"/>
      <c r="B521" s="274"/>
      <c r="C521" s="265"/>
      <c r="D521" s="265"/>
      <c r="E521" s="265"/>
      <c r="F521" s="265"/>
      <c r="G521" s="265"/>
      <c r="H521" s="265"/>
      <c r="I521" s="265"/>
      <c r="J521" s="265"/>
      <c r="K521" s="265"/>
      <c r="L521" s="265"/>
      <c r="M521" s="265"/>
      <c r="N521" s="265"/>
      <c r="O521" s="265"/>
      <c r="P521" s="265"/>
      <c r="Q521" s="265"/>
      <c r="R521" s="265"/>
      <c r="S521" s="265"/>
      <c r="T521" s="265"/>
      <c r="U521" s="265"/>
      <c r="V521" s="265"/>
      <c r="W521" s="265"/>
      <c r="X521" s="265"/>
      <c r="Y521" s="265"/>
      <c r="Z521" s="265"/>
    </row>
    <row r="522">
      <c r="A522" s="273"/>
      <c r="B522" s="274"/>
      <c r="C522" s="265"/>
      <c r="D522" s="265"/>
      <c r="E522" s="265"/>
      <c r="F522" s="265"/>
      <c r="G522" s="265"/>
      <c r="H522" s="265"/>
      <c r="I522" s="265"/>
      <c r="J522" s="265"/>
      <c r="K522" s="265"/>
      <c r="L522" s="265"/>
      <c r="M522" s="265"/>
      <c r="N522" s="265"/>
      <c r="O522" s="265"/>
      <c r="P522" s="265"/>
      <c r="Q522" s="265"/>
      <c r="R522" s="265"/>
      <c r="S522" s="265"/>
      <c r="T522" s="265"/>
      <c r="U522" s="265"/>
      <c r="V522" s="265"/>
      <c r="W522" s="265"/>
      <c r="X522" s="265"/>
      <c r="Y522" s="265"/>
      <c r="Z522" s="265"/>
    </row>
    <row r="523">
      <c r="A523" s="273"/>
      <c r="B523" s="274"/>
      <c r="C523" s="265"/>
      <c r="D523" s="265"/>
      <c r="E523" s="265"/>
      <c r="F523" s="265"/>
      <c r="G523" s="265"/>
      <c r="H523" s="265"/>
      <c r="I523" s="265"/>
      <c r="J523" s="265"/>
      <c r="K523" s="265"/>
      <c r="L523" s="265"/>
      <c r="M523" s="265"/>
      <c r="N523" s="265"/>
      <c r="O523" s="265"/>
      <c r="P523" s="265"/>
      <c r="Q523" s="265"/>
      <c r="R523" s="265"/>
      <c r="S523" s="265"/>
      <c r="T523" s="265"/>
      <c r="U523" s="265"/>
      <c r="V523" s="265"/>
      <c r="W523" s="265"/>
      <c r="X523" s="265"/>
      <c r="Y523" s="265"/>
      <c r="Z523" s="265"/>
    </row>
    <row r="524">
      <c r="A524" s="273"/>
      <c r="B524" s="274"/>
      <c r="C524" s="265"/>
      <c r="D524" s="265"/>
      <c r="E524" s="265"/>
      <c r="F524" s="265"/>
      <c r="G524" s="265"/>
      <c r="H524" s="265"/>
      <c r="I524" s="265"/>
      <c r="J524" s="265"/>
      <c r="K524" s="265"/>
      <c r="L524" s="265"/>
      <c r="M524" s="265"/>
      <c r="N524" s="265"/>
      <c r="O524" s="265"/>
      <c r="P524" s="265"/>
      <c r="Q524" s="265"/>
      <c r="R524" s="265"/>
      <c r="S524" s="265"/>
      <c r="T524" s="265"/>
      <c r="U524" s="265"/>
      <c r="V524" s="265"/>
      <c r="W524" s="265"/>
      <c r="X524" s="265"/>
      <c r="Y524" s="265"/>
      <c r="Z524" s="265"/>
    </row>
    <row r="525">
      <c r="A525" s="273"/>
      <c r="B525" s="274"/>
      <c r="C525" s="265"/>
      <c r="D525" s="265"/>
      <c r="E525" s="265"/>
      <c r="F525" s="265"/>
      <c r="G525" s="265"/>
      <c r="H525" s="265"/>
      <c r="I525" s="265"/>
      <c r="J525" s="265"/>
      <c r="K525" s="265"/>
      <c r="L525" s="265"/>
      <c r="M525" s="265"/>
      <c r="N525" s="265"/>
      <c r="O525" s="265"/>
      <c r="P525" s="265"/>
      <c r="Q525" s="265"/>
      <c r="R525" s="265"/>
      <c r="S525" s="265"/>
      <c r="T525" s="265"/>
      <c r="U525" s="265"/>
      <c r="V525" s="265"/>
      <c r="W525" s="265"/>
      <c r="X525" s="265"/>
      <c r="Y525" s="265"/>
      <c r="Z525" s="265"/>
    </row>
    <row r="526">
      <c r="A526" s="273"/>
      <c r="B526" s="274"/>
      <c r="C526" s="265"/>
      <c r="D526" s="265"/>
      <c r="E526" s="265"/>
      <c r="F526" s="265"/>
      <c r="G526" s="265"/>
      <c r="H526" s="265"/>
      <c r="I526" s="265"/>
      <c r="J526" s="265"/>
      <c r="K526" s="265"/>
      <c r="L526" s="265"/>
      <c r="M526" s="265"/>
      <c r="N526" s="265"/>
      <c r="O526" s="265"/>
      <c r="P526" s="265"/>
      <c r="Q526" s="265"/>
      <c r="R526" s="265"/>
      <c r="S526" s="265"/>
      <c r="T526" s="265"/>
      <c r="U526" s="265"/>
      <c r="V526" s="265"/>
      <c r="W526" s="265"/>
      <c r="X526" s="265"/>
      <c r="Y526" s="265"/>
      <c r="Z526" s="265"/>
    </row>
    <row r="527">
      <c r="A527" s="273"/>
      <c r="B527" s="274"/>
      <c r="C527" s="265"/>
      <c r="D527" s="265"/>
      <c r="E527" s="265"/>
      <c r="F527" s="265"/>
      <c r="G527" s="265"/>
      <c r="H527" s="265"/>
      <c r="I527" s="265"/>
      <c r="J527" s="265"/>
      <c r="K527" s="265"/>
      <c r="L527" s="265"/>
      <c r="M527" s="265"/>
      <c r="N527" s="265"/>
      <c r="O527" s="265"/>
      <c r="P527" s="265"/>
      <c r="Q527" s="265"/>
      <c r="R527" s="265"/>
      <c r="S527" s="265"/>
      <c r="T527" s="265"/>
      <c r="U527" s="265"/>
      <c r="V527" s="265"/>
      <c r="W527" s="265"/>
      <c r="X527" s="265"/>
      <c r="Y527" s="265"/>
      <c r="Z527" s="265"/>
    </row>
    <row r="528">
      <c r="A528" s="273"/>
      <c r="B528" s="274"/>
      <c r="C528" s="265"/>
      <c r="D528" s="265"/>
      <c r="E528" s="265"/>
      <c r="F528" s="265"/>
      <c r="G528" s="265"/>
      <c r="H528" s="265"/>
      <c r="I528" s="265"/>
      <c r="J528" s="265"/>
      <c r="K528" s="265"/>
      <c r="L528" s="265"/>
      <c r="M528" s="265"/>
      <c r="N528" s="265"/>
      <c r="O528" s="265"/>
      <c r="P528" s="265"/>
      <c r="Q528" s="265"/>
      <c r="R528" s="265"/>
      <c r="S528" s="265"/>
      <c r="T528" s="265"/>
      <c r="U528" s="265"/>
      <c r="V528" s="265"/>
      <c r="W528" s="265"/>
      <c r="X528" s="265"/>
      <c r="Y528" s="265"/>
      <c r="Z528" s="265"/>
    </row>
    <row r="529">
      <c r="A529" s="273"/>
      <c r="B529" s="274"/>
      <c r="C529" s="265"/>
      <c r="D529" s="265"/>
      <c r="E529" s="265"/>
      <c r="F529" s="265"/>
      <c r="G529" s="265"/>
      <c r="H529" s="265"/>
      <c r="I529" s="265"/>
      <c r="J529" s="265"/>
      <c r="K529" s="265"/>
      <c r="L529" s="265"/>
      <c r="M529" s="265"/>
      <c r="N529" s="265"/>
      <c r="O529" s="265"/>
      <c r="P529" s="265"/>
      <c r="Q529" s="265"/>
      <c r="R529" s="265"/>
      <c r="S529" s="265"/>
      <c r="T529" s="265"/>
      <c r="U529" s="265"/>
      <c r="V529" s="265"/>
      <c r="W529" s="265"/>
      <c r="X529" s="265"/>
      <c r="Y529" s="265"/>
      <c r="Z529" s="265"/>
    </row>
    <row r="530">
      <c r="A530" s="273"/>
      <c r="B530" s="274"/>
      <c r="C530" s="265"/>
      <c r="D530" s="265"/>
      <c r="E530" s="265"/>
      <c r="F530" s="265"/>
      <c r="G530" s="265"/>
      <c r="H530" s="265"/>
      <c r="I530" s="265"/>
      <c r="J530" s="265"/>
      <c r="K530" s="265"/>
      <c r="L530" s="265"/>
      <c r="M530" s="265"/>
      <c r="N530" s="265"/>
      <c r="O530" s="265"/>
      <c r="P530" s="265"/>
      <c r="Q530" s="265"/>
      <c r="R530" s="265"/>
      <c r="S530" s="265"/>
      <c r="T530" s="265"/>
      <c r="U530" s="265"/>
      <c r="V530" s="265"/>
      <c r="W530" s="265"/>
      <c r="X530" s="265"/>
      <c r="Y530" s="265"/>
      <c r="Z530" s="265"/>
    </row>
    <row r="531">
      <c r="A531" s="273"/>
      <c r="B531" s="274"/>
      <c r="C531" s="265"/>
      <c r="D531" s="265"/>
      <c r="E531" s="265"/>
      <c r="F531" s="265"/>
      <c r="G531" s="265"/>
      <c r="H531" s="265"/>
      <c r="I531" s="265"/>
      <c r="J531" s="265"/>
      <c r="K531" s="265"/>
      <c r="L531" s="265"/>
      <c r="M531" s="265"/>
      <c r="N531" s="265"/>
      <c r="O531" s="265"/>
      <c r="P531" s="265"/>
      <c r="Q531" s="265"/>
      <c r="R531" s="265"/>
      <c r="S531" s="265"/>
      <c r="T531" s="265"/>
      <c r="U531" s="265"/>
      <c r="V531" s="265"/>
      <c r="W531" s="265"/>
      <c r="X531" s="265"/>
      <c r="Y531" s="265"/>
      <c r="Z531" s="265"/>
    </row>
    <row r="532">
      <c r="A532" s="273"/>
      <c r="B532" s="274"/>
      <c r="C532" s="265"/>
      <c r="D532" s="265"/>
      <c r="E532" s="265"/>
      <c r="F532" s="265"/>
      <c r="G532" s="265"/>
      <c r="H532" s="265"/>
      <c r="I532" s="265"/>
      <c r="J532" s="265"/>
      <c r="K532" s="265"/>
      <c r="L532" s="265"/>
      <c r="M532" s="265"/>
      <c r="N532" s="265"/>
      <c r="O532" s="265"/>
      <c r="P532" s="265"/>
      <c r="Q532" s="265"/>
      <c r="R532" s="265"/>
      <c r="S532" s="265"/>
      <c r="T532" s="265"/>
      <c r="U532" s="265"/>
      <c r="V532" s="265"/>
      <c r="W532" s="265"/>
      <c r="X532" s="265"/>
      <c r="Y532" s="265"/>
      <c r="Z532" s="265"/>
    </row>
    <row r="533">
      <c r="A533" s="273"/>
      <c r="B533" s="274"/>
      <c r="C533" s="265"/>
      <c r="D533" s="265"/>
      <c r="E533" s="265"/>
      <c r="F533" s="265"/>
      <c r="G533" s="265"/>
      <c r="H533" s="265"/>
      <c r="I533" s="265"/>
      <c r="J533" s="265"/>
      <c r="K533" s="265"/>
      <c r="L533" s="265"/>
      <c r="M533" s="265"/>
      <c r="N533" s="265"/>
      <c r="O533" s="265"/>
      <c r="P533" s="265"/>
      <c r="Q533" s="265"/>
      <c r="R533" s="265"/>
      <c r="S533" s="265"/>
      <c r="T533" s="265"/>
      <c r="U533" s="265"/>
      <c r="V533" s="265"/>
      <c r="W533" s="265"/>
      <c r="X533" s="265"/>
      <c r="Y533" s="265"/>
      <c r="Z533" s="265"/>
    </row>
    <row r="534">
      <c r="A534" s="273"/>
      <c r="B534" s="274"/>
      <c r="C534" s="265"/>
      <c r="D534" s="265"/>
      <c r="E534" s="265"/>
      <c r="F534" s="265"/>
      <c r="G534" s="265"/>
      <c r="H534" s="265"/>
      <c r="I534" s="265"/>
      <c r="J534" s="265"/>
      <c r="K534" s="265"/>
      <c r="L534" s="265"/>
      <c r="M534" s="265"/>
      <c r="N534" s="265"/>
      <c r="O534" s="265"/>
      <c r="P534" s="265"/>
      <c r="Q534" s="265"/>
      <c r="R534" s="265"/>
      <c r="S534" s="265"/>
      <c r="T534" s="265"/>
      <c r="U534" s="265"/>
      <c r="V534" s="265"/>
      <c r="W534" s="265"/>
      <c r="X534" s="265"/>
      <c r="Y534" s="265"/>
      <c r="Z534" s="265"/>
    </row>
    <row r="535">
      <c r="A535" s="273"/>
      <c r="B535" s="274"/>
      <c r="C535" s="265"/>
      <c r="D535" s="265"/>
      <c r="E535" s="265"/>
      <c r="F535" s="265"/>
      <c r="G535" s="265"/>
      <c r="H535" s="265"/>
      <c r="I535" s="265"/>
      <c r="J535" s="265"/>
      <c r="K535" s="265"/>
      <c r="L535" s="265"/>
      <c r="M535" s="265"/>
      <c r="N535" s="265"/>
      <c r="O535" s="265"/>
      <c r="P535" s="265"/>
      <c r="Q535" s="265"/>
      <c r="R535" s="265"/>
      <c r="S535" s="265"/>
      <c r="T535" s="265"/>
      <c r="U535" s="265"/>
      <c r="V535" s="265"/>
      <c r="W535" s="265"/>
      <c r="X535" s="265"/>
      <c r="Y535" s="265"/>
      <c r="Z535" s="265"/>
    </row>
    <row r="536">
      <c r="A536" s="273"/>
      <c r="B536" s="274"/>
      <c r="C536" s="265"/>
      <c r="D536" s="265"/>
      <c r="E536" s="265"/>
      <c r="F536" s="265"/>
      <c r="G536" s="265"/>
      <c r="H536" s="265"/>
      <c r="I536" s="265"/>
      <c r="J536" s="265"/>
      <c r="K536" s="265"/>
      <c r="L536" s="265"/>
      <c r="M536" s="265"/>
      <c r="N536" s="265"/>
      <c r="O536" s="265"/>
      <c r="P536" s="265"/>
      <c r="Q536" s="265"/>
      <c r="R536" s="265"/>
      <c r="S536" s="265"/>
      <c r="T536" s="265"/>
      <c r="U536" s="265"/>
      <c r="V536" s="265"/>
      <c r="W536" s="265"/>
      <c r="X536" s="265"/>
      <c r="Y536" s="265"/>
      <c r="Z536" s="265"/>
    </row>
    <row r="537">
      <c r="A537" s="273"/>
      <c r="B537" s="274"/>
      <c r="C537" s="265"/>
      <c r="D537" s="265"/>
      <c r="E537" s="265"/>
      <c r="F537" s="265"/>
      <c r="G537" s="265"/>
      <c r="H537" s="265"/>
      <c r="I537" s="265"/>
      <c r="J537" s="265"/>
      <c r="K537" s="265"/>
      <c r="L537" s="265"/>
      <c r="M537" s="265"/>
      <c r="N537" s="265"/>
      <c r="O537" s="265"/>
      <c r="P537" s="265"/>
      <c r="Q537" s="265"/>
      <c r="R537" s="265"/>
      <c r="S537" s="265"/>
      <c r="T537" s="265"/>
      <c r="U537" s="265"/>
      <c r="V537" s="265"/>
      <c r="W537" s="265"/>
      <c r="X537" s="265"/>
      <c r="Y537" s="265"/>
      <c r="Z537" s="265"/>
    </row>
    <row r="538">
      <c r="A538" s="273"/>
      <c r="B538" s="274"/>
      <c r="C538" s="265"/>
      <c r="D538" s="265"/>
      <c r="E538" s="265"/>
      <c r="F538" s="265"/>
      <c r="G538" s="265"/>
      <c r="H538" s="265"/>
      <c r="I538" s="265"/>
      <c r="J538" s="265"/>
      <c r="K538" s="265"/>
      <c r="L538" s="265"/>
      <c r="M538" s="265"/>
      <c r="N538" s="265"/>
      <c r="O538" s="265"/>
      <c r="P538" s="265"/>
      <c r="Q538" s="265"/>
      <c r="R538" s="265"/>
      <c r="S538" s="265"/>
      <c r="T538" s="265"/>
      <c r="U538" s="265"/>
      <c r="V538" s="265"/>
      <c r="W538" s="265"/>
      <c r="X538" s="265"/>
      <c r="Y538" s="265"/>
      <c r="Z538" s="265"/>
    </row>
    <row r="539">
      <c r="A539" s="273"/>
      <c r="B539" s="274"/>
      <c r="C539" s="265"/>
      <c r="D539" s="265"/>
      <c r="E539" s="265"/>
      <c r="F539" s="265"/>
      <c r="G539" s="265"/>
      <c r="H539" s="265"/>
      <c r="I539" s="265"/>
      <c r="J539" s="265"/>
      <c r="K539" s="265"/>
      <c r="L539" s="265"/>
      <c r="M539" s="265"/>
      <c r="N539" s="265"/>
      <c r="O539" s="265"/>
      <c r="P539" s="265"/>
      <c r="Q539" s="265"/>
      <c r="R539" s="265"/>
      <c r="S539" s="265"/>
      <c r="T539" s="265"/>
      <c r="U539" s="265"/>
      <c r="V539" s="265"/>
      <c r="W539" s="265"/>
      <c r="X539" s="265"/>
      <c r="Y539" s="265"/>
      <c r="Z539" s="265"/>
    </row>
    <row r="540">
      <c r="A540" s="273"/>
      <c r="B540" s="274"/>
      <c r="C540" s="265"/>
      <c r="D540" s="265"/>
      <c r="E540" s="265"/>
      <c r="F540" s="265"/>
      <c r="G540" s="265"/>
      <c r="H540" s="265"/>
      <c r="I540" s="265"/>
      <c r="J540" s="265"/>
      <c r="K540" s="265"/>
      <c r="L540" s="265"/>
      <c r="M540" s="265"/>
      <c r="N540" s="265"/>
      <c r="O540" s="265"/>
      <c r="P540" s="265"/>
      <c r="Q540" s="265"/>
      <c r="R540" s="265"/>
      <c r="S540" s="265"/>
      <c r="T540" s="265"/>
      <c r="U540" s="265"/>
      <c r="V540" s="265"/>
      <c r="W540" s="265"/>
      <c r="X540" s="265"/>
      <c r="Y540" s="265"/>
      <c r="Z540" s="265"/>
    </row>
    <row r="541">
      <c r="A541" s="273"/>
      <c r="B541" s="274"/>
      <c r="C541" s="265"/>
      <c r="D541" s="265"/>
      <c r="E541" s="265"/>
      <c r="F541" s="265"/>
      <c r="G541" s="265"/>
      <c r="H541" s="265"/>
      <c r="I541" s="265"/>
      <c r="J541" s="265"/>
      <c r="K541" s="265"/>
      <c r="L541" s="265"/>
      <c r="M541" s="265"/>
      <c r="N541" s="265"/>
      <c r="O541" s="265"/>
      <c r="P541" s="265"/>
      <c r="Q541" s="265"/>
      <c r="R541" s="265"/>
      <c r="S541" s="265"/>
      <c r="T541" s="265"/>
      <c r="U541" s="265"/>
      <c r="V541" s="265"/>
      <c r="W541" s="265"/>
      <c r="X541" s="265"/>
      <c r="Y541" s="265"/>
      <c r="Z541" s="265"/>
    </row>
    <row r="542">
      <c r="A542" s="273"/>
      <c r="B542" s="274"/>
      <c r="C542" s="265"/>
      <c r="D542" s="265"/>
      <c r="E542" s="265"/>
      <c r="F542" s="265"/>
      <c r="G542" s="265"/>
      <c r="H542" s="265"/>
      <c r="I542" s="265"/>
      <c r="J542" s="265"/>
      <c r="K542" s="265"/>
      <c r="L542" s="265"/>
      <c r="M542" s="265"/>
      <c r="N542" s="265"/>
      <c r="O542" s="265"/>
      <c r="P542" s="265"/>
      <c r="Q542" s="265"/>
      <c r="R542" s="265"/>
      <c r="S542" s="265"/>
      <c r="T542" s="265"/>
      <c r="U542" s="265"/>
      <c r="V542" s="265"/>
      <c r="W542" s="265"/>
      <c r="X542" s="265"/>
      <c r="Y542" s="265"/>
      <c r="Z542" s="265"/>
    </row>
    <row r="543">
      <c r="A543" s="273"/>
      <c r="B543" s="274"/>
      <c r="C543" s="265"/>
      <c r="D543" s="265"/>
      <c r="E543" s="265"/>
      <c r="F543" s="265"/>
      <c r="G543" s="265"/>
      <c r="H543" s="265"/>
      <c r="I543" s="265"/>
      <c r="J543" s="265"/>
      <c r="K543" s="265"/>
      <c r="L543" s="265"/>
      <c r="M543" s="265"/>
      <c r="N543" s="265"/>
      <c r="O543" s="265"/>
      <c r="P543" s="265"/>
      <c r="Q543" s="265"/>
      <c r="R543" s="265"/>
      <c r="S543" s="265"/>
      <c r="T543" s="265"/>
      <c r="U543" s="265"/>
      <c r="V543" s="265"/>
      <c r="W543" s="265"/>
      <c r="X543" s="265"/>
      <c r="Y543" s="265"/>
      <c r="Z543" s="265"/>
    </row>
    <row r="544">
      <c r="A544" s="273"/>
      <c r="B544" s="274"/>
      <c r="C544" s="265"/>
      <c r="D544" s="265"/>
      <c r="E544" s="265"/>
      <c r="F544" s="265"/>
      <c r="G544" s="265"/>
      <c r="H544" s="265"/>
      <c r="I544" s="265"/>
      <c r="J544" s="265"/>
      <c r="K544" s="265"/>
      <c r="L544" s="265"/>
      <c r="M544" s="265"/>
      <c r="N544" s="265"/>
      <c r="O544" s="265"/>
      <c r="P544" s="265"/>
      <c r="Q544" s="265"/>
      <c r="R544" s="265"/>
      <c r="S544" s="265"/>
      <c r="T544" s="265"/>
      <c r="U544" s="265"/>
      <c r="V544" s="265"/>
      <c r="W544" s="265"/>
      <c r="X544" s="265"/>
      <c r="Y544" s="265"/>
      <c r="Z544" s="265"/>
    </row>
    <row r="545">
      <c r="A545" s="273"/>
      <c r="B545" s="274"/>
      <c r="C545" s="265"/>
      <c r="D545" s="265"/>
      <c r="E545" s="265"/>
      <c r="F545" s="265"/>
      <c r="G545" s="265"/>
      <c r="H545" s="265"/>
      <c r="I545" s="265"/>
      <c r="J545" s="265"/>
      <c r="K545" s="265"/>
      <c r="L545" s="265"/>
      <c r="M545" s="265"/>
      <c r="N545" s="265"/>
      <c r="O545" s="265"/>
      <c r="P545" s="265"/>
      <c r="Q545" s="265"/>
      <c r="R545" s="265"/>
      <c r="S545" s="265"/>
      <c r="T545" s="265"/>
      <c r="U545" s="265"/>
      <c r="V545" s="265"/>
      <c r="W545" s="265"/>
      <c r="X545" s="265"/>
      <c r="Y545" s="265"/>
      <c r="Z545" s="265"/>
    </row>
    <row r="546">
      <c r="A546" s="273"/>
      <c r="B546" s="274"/>
      <c r="C546" s="265"/>
      <c r="D546" s="265"/>
      <c r="E546" s="265"/>
      <c r="F546" s="265"/>
      <c r="G546" s="265"/>
      <c r="H546" s="265"/>
      <c r="I546" s="265"/>
      <c r="J546" s="265"/>
      <c r="K546" s="265"/>
      <c r="L546" s="265"/>
      <c r="M546" s="265"/>
      <c r="N546" s="265"/>
      <c r="O546" s="265"/>
      <c r="P546" s="265"/>
      <c r="Q546" s="265"/>
      <c r="R546" s="265"/>
      <c r="S546" s="265"/>
      <c r="T546" s="265"/>
      <c r="U546" s="265"/>
      <c r="V546" s="265"/>
      <c r="W546" s="265"/>
      <c r="X546" s="265"/>
      <c r="Y546" s="265"/>
      <c r="Z546" s="265"/>
    </row>
    <row r="547">
      <c r="A547" s="273"/>
      <c r="B547" s="274"/>
      <c r="C547" s="265"/>
      <c r="D547" s="265"/>
      <c r="E547" s="265"/>
      <c r="F547" s="265"/>
      <c r="G547" s="265"/>
      <c r="H547" s="265"/>
      <c r="I547" s="265"/>
      <c r="J547" s="265"/>
      <c r="K547" s="265"/>
      <c r="L547" s="265"/>
      <c r="M547" s="265"/>
      <c r="N547" s="265"/>
      <c r="O547" s="265"/>
      <c r="P547" s="265"/>
      <c r="Q547" s="265"/>
      <c r="R547" s="265"/>
      <c r="S547" s="265"/>
      <c r="T547" s="265"/>
      <c r="U547" s="265"/>
      <c r="V547" s="265"/>
      <c r="W547" s="265"/>
      <c r="X547" s="265"/>
      <c r="Y547" s="265"/>
      <c r="Z547" s="265"/>
    </row>
    <row r="548">
      <c r="A548" s="273"/>
      <c r="B548" s="274"/>
      <c r="C548" s="265"/>
      <c r="D548" s="265"/>
      <c r="E548" s="265"/>
      <c r="F548" s="265"/>
      <c r="G548" s="265"/>
      <c r="H548" s="265"/>
      <c r="I548" s="265"/>
      <c r="J548" s="265"/>
      <c r="K548" s="265"/>
      <c r="L548" s="265"/>
      <c r="M548" s="265"/>
      <c r="N548" s="265"/>
      <c r="O548" s="265"/>
      <c r="P548" s="265"/>
      <c r="Q548" s="265"/>
      <c r="R548" s="265"/>
      <c r="S548" s="265"/>
      <c r="T548" s="265"/>
      <c r="U548" s="265"/>
      <c r="V548" s="265"/>
      <c r="W548" s="265"/>
      <c r="X548" s="265"/>
      <c r="Y548" s="265"/>
      <c r="Z548" s="265"/>
    </row>
    <row r="549">
      <c r="A549" s="273"/>
      <c r="B549" s="274"/>
      <c r="C549" s="265"/>
      <c r="D549" s="265"/>
      <c r="E549" s="265"/>
      <c r="F549" s="265"/>
      <c r="G549" s="265"/>
      <c r="H549" s="265"/>
      <c r="I549" s="265"/>
      <c r="J549" s="265"/>
      <c r="K549" s="265"/>
      <c r="L549" s="265"/>
      <c r="M549" s="265"/>
      <c r="N549" s="265"/>
      <c r="O549" s="265"/>
      <c r="P549" s="265"/>
      <c r="Q549" s="265"/>
      <c r="R549" s="265"/>
      <c r="S549" s="265"/>
      <c r="T549" s="265"/>
      <c r="U549" s="265"/>
      <c r="V549" s="265"/>
      <c r="W549" s="265"/>
      <c r="X549" s="265"/>
      <c r="Y549" s="265"/>
      <c r="Z549" s="265"/>
    </row>
    <row r="550">
      <c r="A550" s="273"/>
      <c r="B550" s="274"/>
      <c r="C550" s="265"/>
      <c r="D550" s="265"/>
      <c r="E550" s="265"/>
      <c r="F550" s="265"/>
      <c r="G550" s="265"/>
      <c r="H550" s="265"/>
      <c r="I550" s="265"/>
      <c r="J550" s="265"/>
      <c r="K550" s="265"/>
      <c r="L550" s="265"/>
      <c r="M550" s="265"/>
      <c r="N550" s="265"/>
      <c r="O550" s="265"/>
      <c r="P550" s="265"/>
      <c r="Q550" s="265"/>
      <c r="R550" s="265"/>
      <c r="S550" s="265"/>
      <c r="T550" s="265"/>
      <c r="U550" s="265"/>
      <c r="V550" s="265"/>
      <c r="W550" s="265"/>
      <c r="X550" s="265"/>
      <c r="Y550" s="265"/>
      <c r="Z550" s="265"/>
    </row>
    <row r="551">
      <c r="A551" s="273"/>
      <c r="B551" s="274"/>
      <c r="C551" s="265"/>
      <c r="D551" s="265"/>
      <c r="E551" s="265"/>
      <c r="F551" s="265"/>
      <c r="G551" s="265"/>
      <c r="H551" s="265"/>
      <c r="I551" s="265"/>
      <c r="J551" s="265"/>
      <c r="K551" s="265"/>
      <c r="L551" s="265"/>
      <c r="M551" s="265"/>
      <c r="N551" s="265"/>
      <c r="O551" s="265"/>
      <c r="P551" s="265"/>
      <c r="Q551" s="265"/>
      <c r="R551" s="265"/>
      <c r="S551" s="265"/>
      <c r="T551" s="265"/>
      <c r="U551" s="265"/>
      <c r="V551" s="265"/>
      <c r="W551" s="265"/>
      <c r="X551" s="265"/>
      <c r="Y551" s="265"/>
      <c r="Z551" s="265"/>
    </row>
    <row r="552">
      <c r="A552" s="273"/>
      <c r="B552" s="274"/>
      <c r="C552" s="265"/>
      <c r="D552" s="265"/>
      <c r="E552" s="265"/>
      <c r="F552" s="265"/>
      <c r="G552" s="265"/>
      <c r="H552" s="265"/>
      <c r="I552" s="265"/>
      <c r="J552" s="265"/>
      <c r="K552" s="265"/>
      <c r="L552" s="265"/>
      <c r="M552" s="265"/>
      <c r="N552" s="265"/>
      <c r="O552" s="265"/>
      <c r="P552" s="265"/>
      <c r="Q552" s="265"/>
      <c r="R552" s="265"/>
      <c r="S552" s="265"/>
      <c r="T552" s="265"/>
      <c r="U552" s="265"/>
      <c r="V552" s="265"/>
      <c r="W552" s="265"/>
      <c r="X552" s="265"/>
      <c r="Y552" s="265"/>
      <c r="Z552" s="265"/>
    </row>
    <row r="553">
      <c r="A553" s="273"/>
      <c r="B553" s="274"/>
      <c r="C553" s="265"/>
      <c r="D553" s="265"/>
      <c r="E553" s="265"/>
      <c r="F553" s="265"/>
      <c r="G553" s="265"/>
      <c r="H553" s="265"/>
      <c r="I553" s="265"/>
      <c r="J553" s="265"/>
      <c r="K553" s="265"/>
      <c r="L553" s="265"/>
      <c r="M553" s="265"/>
      <c r="N553" s="265"/>
      <c r="O553" s="265"/>
      <c r="P553" s="265"/>
      <c r="Q553" s="265"/>
      <c r="R553" s="265"/>
      <c r="S553" s="265"/>
      <c r="T553" s="265"/>
      <c r="U553" s="265"/>
      <c r="V553" s="265"/>
      <c r="W553" s="265"/>
      <c r="X553" s="265"/>
      <c r="Y553" s="265"/>
      <c r="Z553" s="265"/>
    </row>
    <row r="554">
      <c r="A554" s="273"/>
      <c r="B554" s="274"/>
      <c r="C554" s="265"/>
      <c r="D554" s="265"/>
      <c r="E554" s="265"/>
      <c r="F554" s="265"/>
      <c r="G554" s="265"/>
      <c r="H554" s="265"/>
      <c r="I554" s="265"/>
      <c r="J554" s="265"/>
      <c r="K554" s="265"/>
      <c r="L554" s="265"/>
      <c r="M554" s="265"/>
      <c r="N554" s="265"/>
      <c r="O554" s="265"/>
      <c r="P554" s="265"/>
      <c r="Q554" s="265"/>
      <c r="R554" s="265"/>
      <c r="S554" s="265"/>
      <c r="T554" s="265"/>
      <c r="U554" s="265"/>
      <c r="V554" s="265"/>
      <c r="W554" s="265"/>
      <c r="X554" s="265"/>
      <c r="Y554" s="265"/>
      <c r="Z554" s="265"/>
    </row>
    <row r="555">
      <c r="A555" s="273"/>
      <c r="B555" s="274"/>
      <c r="C555" s="265"/>
      <c r="D555" s="265"/>
      <c r="E555" s="265"/>
      <c r="F555" s="265"/>
      <c r="G555" s="265"/>
      <c r="H555" s="265"/>
      <c r="I555" s="265"/>
      <c r="J555" s="265"/>
      <c r="K555" s="265"/>
      <c r="L555" s="265"/>
      <c r="M555" s="265"/>
      <c r="N555" s="265"/>
      <c r="O555" s="265"/>
      <c r="P555" s="265"/>
      <c r="Q555" s="265"/>
      <c r="R555" s="265"/>
      <c r="S555" s="265"/>
      <c r="T555" s="265"/>
      <c r="U555" s="265"/>
      <c r="V555" s="265"/>
      <c r="W555" s="265"/>
      <c r="X555" s="265"/>
      <c r="Y555" s="265"/>
      <c r="Z555" s="265"/>
    </row>
    <row r="556">
      <c r="A556" s="273"/>
      <c r="B556" s="274"/>
      <c r="C556" s="265"/>
      <c r="D556" s="265"/>
      <c r="E556" s="265"/>
      <c r="F556" s="265"/>
      <c r="G556" s="265"/>
      <c r="H556" s="265"/>
      <c r="I556" s="265"/>
      <c r="J556" s="265"/>
      <c r="K556" s="265"/>
      <c r="L556" s="265"/>
      <c r="M556" s="265"/>
      <c r="N556" s="265"/>
      <c r="O556" s="265"/>
      <c r="P556" s="265"/>
      <c r="Q556" s="265"/>
      <c r="R556" s="265"/>
      <c r="S556" s="265"/>
      <c r="T556" s="265"/>
      <c r="U556" s="265"/>
      <c r="V556" s="265"/>
      <c r="W556" s="265"/>
      <c r="X556" s="265"/>
      <c r="Y556" s="265"/>
      <c r="Z556" s="265"/>
    </row>
    <row r="557">
      <c r="A557" s="273"/>
      <c r="B557" s="274"/>
      <c r="C557" s="265"/>
      <c r="D557" s="265"/>
      <c r="E557" s="265"/>
      <c r="F557" s="265"/>
      <c r="G557" s="265"/>
      <c r="H557" s="265"/>
      <c r="I557" s="265"/>
      <c r="J557" s="265"/>
      <c r="K557" s="265"/>
      <c r="L557" s="265"/>
      <c r="M557" s="265"/>
      <c r="N557" s="265"/>
      <c r="O557" s="265"/>
      <c r="P557" s="265"/>
      <c r="Q557" s="265"/>
      <c r="R557" s="265"/>
      <c r="S557" s="265"/>
      <c r="T557" s="265"/>
      <c r="U557" s="265"/>
      <c r="V557" s="265"/>
      <c r="W557" s="265"/>
      <c r="X557" s="265"/>
      <c r="Y557" s="265"/>
      <c r="Z557" s="265"/>
    </row>
    <row r="558">
      <c r="A558" s="273"/>
      <c r="B558" s="274"/>
      <c r="C558" s="265"/>
      <c r="D558" s="265"/>
      <c r="E558" s="265"/>
      <c r="F558" s="265"/>
      <c r="G558" s="265"/>
      <c r="H558" s="265"/>
      <c r="I558" s="265"/>
      <c r="J558" s="265"/>
      <c r="K558" s="265"/>
      <c r="L558" s="265"/>
      <c r="M558" s="265"/>
      <c r="N558" s="265"/>
      <c r="O558" s="265"/>
      <c r="P558" s="265"/>
      <c r="Q558" s="265"/>
      <c r="R558" s="265"/>
      <c r="S558" s="265"/>
      <c r="T558" s="265"/>
      <c r="U558" s="265"/>
      <c r="V558" s="265"/>
      <c r="W558" s="265"/>
      <c r="X558" s="265"/>
      <c r="Y558" s="265"/>
      <c r="Z558" s="265"/>
    </row>
    <row r="559">
      <c r="A559" s="273"/>
      <c r="B559" s="274"/>
      <c r="C559" s="265"/>
      <c r="D559" s="265"/>
      <c r="E559" s="265"/>
      <c r="F559" s="265"/>
      <c r="G559" s="265"/>
      <c r="H559" s="265"/>
      <c r="I559" s="265"/>
      <c r="J559" s="265"/>
      <c r="K559" s="265"/>
      <c r="L559" s="265"/>
      <c r="M559" s="265"/>
      <c r="N559" s="265"/>
      <c r="O559" s="265"/>
      <c r="P559" s="265"/>
      <c r="Q559" s="265"/>
      <c r="R559" s="265"/>
      <c r="S559" s="265"/>
      <c r="T559" s="265"/>
      <c r="U559" s="265"/>
      <c r="V559" s="265"/>
      <c r="W559" s="265"/>
      <c r="X559" s="265"/>
      <c r="Y559" s="265"/>
      <c r="Z559" s="265"/>
    </row>
    <row r="560">
      <c r="A560" s="273"/>
      <c r="B560" s="274"/>
      <c r="C560" s="265"/>
      <c r="D560" s="265"/>
      <c r="E560" s="265"/>
      <c r="F560" s="265"/>
      <c r="G560" s="265"/>
      <c r="H560" s="265"/>
      <c r="I560" s="265"/>
      <c r="J560" s="265"/>
      <c r="K560" s="265"/>
      <c r="L560" s="265"/>
      <c r="M560" s="265"/>
      <c r="N560" s="265"/>
      <c r="O560" s="265"/>
      <c r="P560" s="265"/>
      <c r="Q560" s="265"/>
      <c r="R560" s="265"/>
      <c r="S560" s="265"/>
      <c r="T560" s="265"/>
      <c r="U560" s="265"/>
      <c r="V560" s="265"/>
      <c r="W560" s="265"/>
      <c r="X560" s="265"/>
      <c r="Y560" s="265"/>
      <c r="Z560" s="265"/>
    </row>
    <row r="561">
      <c r="A561" s="273"/>
      <c r="B561" s="274"/>
      <c r="C561" s="265"/>
      <c r="D561" s="265"/>
      <c r="E561" s="265"/>
      <c r="F561" s="265"/>
      <c r="G561" s="265"/>
      <c r="H561" s="265"/>
      <c r="I561" s="265"/>
      <c r="J561" s="265"/>
      <c r="K561" s="265"/>
      <c r="L561" s="265"/>
      <c r="M561" s="265"/>
      <c r="N561" s="265"/>
      <c r="O561" s="265"/>
      <c r="P561" s="265"/>
      <c r="Q561" s="265"/>
      <c r="R561" s="265"/>
      <c r="S561" s="265"/>
      <c r="T561" s="265"/>
      <c r="U561" s="265"/>
      <c r="V561" s="265"/>
      <c r="W561" s="265"/>
      <c r="X561" s="265"/>
      <c r="Y561" s="265"/>
      <c r="Z561" s="265"/>
    </row>
    <row r="562">
      <c r="A562" s="273"/>
      <c r="B562" s="274"/>
      <c r="C562" s="265"/>
      <c r="D562" s="265"/>
      <c r="E562" s="265"/>
      <c r="F562" s="265"/>
      <c r="G562" s="265"/>
      <c r="H562" s="265"/>
      <c r="I562" s="265"/>
      <c r="J562" s="265"/>
      <c r="K562" s="265"/>
      <c r="L562" s="265"/>
      <c r="M562" s="265"/>
      <c r="N562" s="265"/>
      <c r="O562" s="265"/>
      <c r="P562" s="265"/>
      <c r="Q562" s="265"/>
      <c r="R562" s="265"/>
      <c r="S562" s="265"/>
      <c r="T562" s="265"/>
      <c r="U562" s="265"/>
      <c r="V562" s="265"/>
      <c r="W562" s="265"/>
      <c r="X562" s="265"/>
      <c r="Y562" s="265"/>
      <c r="Z562" s="265"/>
    </row>
    <row r="563">
      <c r="A563" s="273"/>
      <c r="B563" s="274"/>
      <c r="C563" s="265"/>
      <c r="D563" s="265"/>
      <c r="E563" s="265"/>
      <c r="F563" s="265"/>
      <c r="G563" s="265"/>
      <c r="H563" s="265"/>
      <c r="I563" s="265"/>
      <c r="J563" s="265"/>
      <c r="K563" s="265"/>
      <c r="L563" s="265"/>
      <c r="M563" s="265"/>
      <c r="N563" s="265"/>
      <c r="O563" s="265"/>
      <c r="P563" s="265"/>
      <c r="Q563" s="265"/>
      <c r="R563" s="265"/>
      <c r="S563" s="265"/>
      <c r="T563" s="265"/>
      <c r="U563" s="265"/>
      <c r="V563" s="265"/>
      <c r="W563" s="265"/>
      <c r="X563" s="265"/>
      <c r="Y563" s="265"/>
      <c r="Z563" s="265"/>
    </row>
    <row r="564">
      <c r="A564" s="273"/>
      <c r="B564" s="274"/>
      <c r="C564" s="265"/>
      <c r="D564" s="265"/>
      <c r="E564" s="265"/>
      <c r="F564" s="265"/>
      <c r="G564" s="265"/>
      <c r="H564" s="265"/>
      <c r="I564" s="265"/>
      <c r="J564" s="265"/>
      <c r="K564" s="265"/>
      <c r="L564" s="265"/>
      <c r="M564" s="265"/>
      <c r="N564" s="265"/>
      <c r="O564" s="265"/>
      <c r="P564" s="265"/>
      <c r="Q564" s="265"/>
      <c r="R564" s="265"/>
      <c r="S564" s="265"/>
      <c r="T564" s="265"/>
      <c r="U564" s="265"/>
      <c r="V564" s="265"/>
      <c r="W564" s="265"/>
      <c r="X564" s="265"/>
      <c r="Y564" s="265"/>
      <c r="Z564" s="265"/>
    </row>
    <row r="565">
      <c r="A565" s="273"/>
      <c r="B565" s="274"/>
      <c r="C565" s="265"/>
      <c r="D565" s="265"/>
      <c r="E565" s="265"/>
      <c r="F565" s="265"/>
      <c r="G565" s="265"/>
      <c r="H565" s="265"/>
      <c r="I565" s="265"/>
      <c r="J565" s="265"/>
      <c r="K565" s="265"/>
      <c r="L565" s="265"/>
      <c r="M565" s="265"/>
      <c r="N565" s="265"/>
      <c r="O565" s="265"/>
      <c r="P565" s="265"/>
      <c r="Q565" s="265"/>
      <c r="R565" s="265"/>
      <c r="S565" s="265"/>
      <c r="T565" s="265"/>
      <c r="U565" s="265"/>
      <c r="V565" s="265"/>
      <c r="W565" s="265"/>
      <c r="X565" s="265"/>
      <c r="Y565" s="265"/>
      <c r="Z565" s="265"/>
    </row>
    <row r="566">
      <c r="A566" s="273"/>
      <c r="B566" s="274"/>
      <c r="C566" s="265"/>
      <c r="D566" s="265"/>
      <c r="E566" s="265"/>
      <c r="F566" s="265"/>
      <c r="G566" s="265"/>
      <c r="H566" s="265"/>
      <c r="I566" s="265"/>
      <c r="J566" s="265"/>
      <c r="K566" s="265"/>
      <c r="L566" s="265"/>
      <c r="M566" s="265"/>
      <c r="N566" s="265"/>
      <c r="O566" s="265"/>
      <c r="P566" s="265"/>
      <c r="Q566" s="265"/>
      <c r="R566" s="265"/>
      <c r="S566" s="265"/>
      <c r="T566" s="265"/>
      <c r="U566" s="265"/>
      <c r="V566" s="265"/>
      <c r="W566" s="265"/>
      <c r="X566" s="265"/>
      <c r="Y566" s="265"/>
      <c r="Z566" s="265"/>
    </row>
    <row r="567">
      <c r="A567" s="273"/>
      <c r="B567" s="274"/>
      <c r="C567" s="265"/>
      <c r="D567" s="265"/>
      <c r="E567" s="265"/>
      <c r="F567" s="265"/>
      <c r="G567" s="265"/>
      <c r="H567" s="265"/>
      <c r="I567" s="265"/>
      <c r="J567" s="265"/>
      <c r="K567" s="265"/>
      <c r="L567" s="265"/>
      <c r="M567" s="265"/>
      <c r="N567" s="265"/>
      <c r="O567" s="265"/>
      <c r="P567" s="265"/>
      <c r="Q567" s="265"/>
      <c r="R567" s="265"/>
      <c r="S567" s="265"/>
      <c r="T567" s="265"/>
      <c r="U567" s="265"/>
      <c r="V567" s="265"/>
      <c r="W567" s="265"/>
      <c r="X567" s="265"/>
      <c r="Y567" s="265"/>
      <c r="Z567" s="265"/>
    </row>
    <row r="568">
      <c r="A568" s="273"/>
      <c r="B568" s="274"/>
      <c r="C568" s="265"/>
      <c r="D568" s="265"/>
      <c r="E568" s="265"/>
      <c r="F568" s="265"/>
      <c r="G568" s="265"/>
      <c r="H568" s="265"/>
      <c r="I568" s="265"/>
      <c r="J568" s="265"/>
      <c r="K568" s="265"/>
      <c r="L568" s="265"/>
      <c r="M568" s="265"/>
      <c r="N568" s="265"/>
      <c r="O568" s="265"/>
      <c r="P568" s="265"/>
      <c r="Q568" s="265"/>
      <c r="R568" s="265"/>
      <c r="S568" s="265"/>
      <c r="T568" s="265"/>
      <c r="U568" s="265"/>
      <c r="V568" s="265"/>
      <c r="W568" s="265"/>
      <c r="X568" s="265"/>
      <c r="Y568" s="265"/>
      <c r="Z568" s="265"/>
    </row>
    <row r="569">
      <c r="A569" s="273"/>
      <c r="B569" s="274"/>
      <c r="C569" s="265"/>
      <c r="D569" s="265"/>
      <c r="E569" s="265"/>
      <c r="F569" s="265"/>
      <c r="G569" s="265"/>
      <c r="H569" s="265"/>
      <c r="I569" s="265"/>
      <c r="J569" s="265"/>
      <c r="K569" s="265"/>
      <c r="L569" s="265"/>
      <c r="M569" s="265"/>
      <c r="N569" s="265"/>
      <c r="O569" s="265"/>
      <c r="P569" s="265"/>
      <c r="Q569" s="265"/>
      <c r="R569" s="265"/>
      <c r="S569" s="265"/>
      <c r="T569" s="265"/>
      <c r="U569" s="265"/>
      <c r="V569" s="265"/>
      <c r="W569" s="265"/>
      <c r="X569" s="265"/>
      <c r="Y569" s="265"/>
      <c r="Z569" s="265"/>
    </row>
    <row r="570">
      <c r="A570" s="273"/>
      <c r="B570" s="274"/>
      <c r="C570" s="265"/>
      <c r="D570" s="265"/>
      <c r="E570" s="265"/>
      <c r="F570" s="265"/>
      <c r="G570" s="265"/>
      <c r="H570" s="265"/>
      <c r="I570" s="265"/>
      <c r="J570" s="265"/>
      <c r="K570" s="265"/>
      <c r="L570" s="265"/>
      <c r="M570" s="265"/>
      <c r="N570" s="265"/>
      <c r="O570" s="265"/>
      <c r="P570" s="265"/>
      <c r="Q570" s="265"/>
      <c r="R570" s="265"/>
      <c r="S570" s="265"/>
      <c r="T570" s="265"/>
      <c r="U570" s="265"/>
      <c r="V570" s="265"/>
      <c r="W570" s="265"/>
      <c r="X570" s="265"/>
      <c r="Y570" s="265"/>
      <c r="Z570" s="265"/>
    </row>
    <row r="571">
      <c r="A571" s="273"/>
      <c r="B571" s="274"/>
      <c r="C571" s="265"/>
      <c r="D571" s="265"/>
      <c r="E571" s="265"/>
      <c r="F571" s="265"/>
      <c r="G571" s="265"/>
      <c r="H571" s="265"/>
      <c r="I571" s="265"/>
      <c r="J571" s="265"/>
      <c r="K571" s="265"/>
      <c r="L571" s="265"/>
      <c r="M571" s="265"/>
      <c r="N571" s="265"/>
      <c r="O571" s="265"/>
      <c r="P571" s="265"/>
      <c r="Q571" s="265"/>
      <c r="R571" s="265"/>
      <c r="S571" s="265"/>
      <c r="T571" s="265"/>
      <c r="U571" s="265"/>
      <c r="V571" s="265"/>
      <c r="W571" s="265"/>
      <c r="X571" s="265"/>
      <c r="Y571" s="265"/>
      <c r="Z571" s="265"/>
    </row>
    <row r="572">
      <c r="A572" s="273"/>
      <c r="B572" s="274"/>
      <c r="C572" s="265"/>
      <c r="D572" s="265"/>
      <c r="E572" s="265"/>
      <c r="F572" s="265"/>
      <c r="G572" s="265"/>
      <c r="H572" s="265"/>
      <c r="I572" s="265"/>
      <c r="J572" s="265"/>
      <c r="K572" s="265"/>
      <c r="L572" s="265"/>
      <c r="M572" s="265"/>
      <c r="N572" s="265"/>
      <c r="O572" s="265"/>
      <c r="P572" s="265"/>
      <c r="Q572" s="265"/>
      <c r="R572" s="265"/>
      <c r="S572" s="265"/>
      <c r="T572" s="265"/>
      <c r="U572" s="265"/>
      <c r="V572" s="265"/>
      <c r="W572" s="265"/>
      <c r="X572" s="265"/>
      <c r="Y572" s="265"/>
      <c r="Z572" s="265"/>
    </row>
    <row r="573">
      <c r="A573" s="273"/>
      <c r="B573" s="274"/>
      <c r="C573" s="265"/>
      <c r="D573" s="265"/>
      <c r="E573" s="265"/>
      <c r="F573" s="265"/>
      <c r="G573" s="265"/>
      <c r="H573" s="265"/>
      <c r="I573" s="265"/>
      <c r="J573" s="265"/>
      <c r="K573" s="265"/>
      <c r="L573" s="265"/>
      <c r="M573" s="265"/>
      <c r="N573" s="265"/>
      <c r="O573" s="265"/>
      <c r="P573" s="265"/>
      <c r="Q573" s="265"/>
      <c r="R573" s="265"/>
      <c r="S573" s="265"/>
      <c r="T573" s="265"/>
      <c r="U573" s="265"/>
      <c r="V573" s="265"/>
      <c r="W573" s="265"/>
      <c r="X573" s="265"/>
      <c r="Y573" s="265"/>
      <c r="Z573" s="265"/>
    </row>
    <row r="574">
      <c r="A574" s="273"/>
      <c r="B574" s="274"/>
      <c r="C574" s="265"/>
      <c r="D574" s="265"/>
      <c r="E574" s="265"/>
      <c r="F574" s="265"/>
      <c r="G574" s="265"/>
      <c r="H574" s="265"/>
      <c r="I574" s="265"/>
      <c r="J574" s="265"/>
      <c r="K574" s="265"/>
      <c r="L574" s="265"/>
      <c r="M574" s="265"/>
      <c r="N574" s="265"/>
      <c r="O574" s="265"/>
      <c r="P574" s="265"/>
      <c r="Q574" s="265"/>
      <c r="R574" s="265"/>
      <c r="S574" s="265"/>
      <c r="T574" s="265"/>
      <c r="U574" s="265"/>
      <c r="V574" s="265"/>
      <c r="W574" s="265"/>
      <c r="X574" s="265"/>
      <c r="Y574" s="265"/>
      <c r="Z574" s="265"/>
    </row>
    <row r="575">
      <c r="A575" s="273"/>
      <c r="B575" s="274"/>
      <c r="C575" s="265"/>
      <c r="D575" s="265"/>
      <c r="E575" s="265"/>
      <c r="F575" s="265"/>
      <c r="G575" s="265"/>
      <c r="H575" s="265"/>
      <c r="I575" s="265"/>
      <c r="J575" s="265"/>
      <c r="K575" s="265"/>
      <c r="L575" s="265"/>
      <c r="M575" s="265"/>
      <c r="N575" s="265"/>
      <c r="O575" s="265"/>
      <c r="P575" s="265"/>
      <c r="Q575" s="265"/>
      <c r="R575" s="265"/>
      <c r="S575" s="265"/>
      <c r="T575" s="265"/>
      <c r="U575" s="265"/>
      <c r="V575" s="265"/>
      <c r="W575" s="265"/>
      <c r="X575" s="265"/>
      <c r="Y575" s="265"/>
      <c r="Z575" s="265"/>
    </row>
    <row r="576">
      <c r="A576" s="273"/>
      <c r="B576" s="274"/>
      <c r="C576" s="265"/>
      <c r="D576" s="265"/>
      <c r="E576" s="265"/>
      <c r="F576" s="265"/>
      <c r="G576" s="265"/>
      <c r="H576" s="265"/>
      <c r="I576" s="265"/>
      <c r="J576" s="265"/>
      <c r="K576" s="265"/>
      <c r="L576" s="265"/>
      <c r="M576" s="265"/>
      <c r="N576" s="265"/>
      <c r="O576" s="265"/>
      <c r="P576" s="265"/>
      <c r="Q576" s="265"/>
      <c r="R576" s="265"/>
      <c r="S576" s="265"/>
      <c r="T576" s="265"/>
      <c r="U576" s="265"/>
      <c r="V576" s="265"/>
      <c r="W576" s="265"/>
      <c r="X576" s="265"/>
      <c r="Y576" s="265"/>
      <c r="Z576" s="265"/>
    </row>
    <row r="577">
      <c r="A577" s="273"/>
      <c r="B577" s="274"/>
      <c r="C577" s="265"/>
      <c r="D577" s="265"/>
      <c r="E577" s="265"/>
      <c r="F577" s="265"/>
      <c r="G577" s="265"/>
      <c r="H577" s="265"/>
      <c r="I577" s="265"/>
      <c r="J577" s="265"/>
      <c r="K577" s="265"/>
      <c r="L577" s="265"/>
      <c r="M577" s="265"/>
      <c r="N577" s="265"/>
      <c r="O577" s="265"/>
      <c r="P577" s="265"/>
      <c r="Q577" s="265"/>
      <c r="R577" s="265"/>
      <c r="S577" s="265"/>
      <c r="T577" s="265"/>
      <c r="U577" s="265"/>
      <c r="V577" s="265"/>
      <c r="W577" s="265"/>
      <c r="X577" s="265"/>
      <c r="Y577" s="265"/>
      <c r="Z577" s="265"/>
    </row>
    <row r="578">
      <c r="A578" s="273"/>
      <c r="B578" s="274"/>
      <c r="C578" s="265"/>
      <c r="D578" s="265"/>
      <c r="E578" s="265"/>
      <c r="F578" s="265"/>
      <c r="G578" s="265"/>
      <c r="H578" s="265"/>
      <c r="I578" s="265"/>
      <c r="J578" s="265"/>
      <c r="K578" s="265"/>
      <c r="L578" s="265"/>
      <c r="M578" s="265"/>
      <c r="N578" s="265"/>
      <c r="O578" s="265"/>
      <c r="P578" s="265"/>
      <c r="Q578" s="265"/>
      <c r="R578" s="265"/>
      <c r="S578" s="265"/>
      <c r="T578" s="265"/>
      <c r="U578" s="265"/>
      <c r="V578" s="265"/>
      <c r="W578" s="265"/>
      <c r="X578" s="265"/>
      <c r="Y578" s="265"/>
      <c r="Z578" s="265"/>
    </row>
    <row r="579">
      <c r="A579" s="273"/>
      <c r="B579" s="274"/>
      <c r="C579" s="265"/>
      <c r="D579" s="265"/>
      <c r="E579" s="265"/>
      <c r="F579" s="265"/>
      <c r="G579" s="265"/>
      <c r="H579" s="265"/>
      <c r="I579" s="265"/>
      <c r="J579" s="265"/>
      <c r="K579" s="265"/>
      <c r="L579" s="265"/>
      <c r="M579" s="265"/>
      <c r="N579" s="265"/>
      <c r="O579" s="265"/>
      <c r="P579" s="265"/>
      <c r="Q579" s="265"/>
      <c r="R579" s="265"/>
      <c r="S579" s="265"/>
      <c r="T579" s="265"/>
      <c r="U579" s="265"/>
      <c r="V579" s="265"/>
      <c r="W579" s="265"/>
      <c r="X579" s="265"/>
      <c r="Y579" s="265"/>
      <c r="Z579" s="265"/>
    </row>
    <row r="580">
      <c r="A580" s="273"/>
      <c r="B580" s="274"/>
      <c r="C580" s="265"/>
      <c r="D580" s="265"/>
      <c r="E580" s="265"/>
      <c r="F580" s="265"/>
      <c r="G580" s="265"/>
      <c r="H580" s="265"/>
      <c r="I580" s="265"/>
      <c r="J580" s="265"/>
      <c r="K580" s="265"/>
      <c r="L580" s="265"/>
      <c r="M580" s="265"/>
      <c r="N580" s="265"/>
      <c r="O580" s="265"/>
      <c r="P580" s="265"/>
      <c r="Q580" s="265"/>
      <c r="R580" s="265"/>
      <c r="S580" s="265"/>
      <c r="T580" s="265"/>
      <c r="U580" s="265"/>
      <c r="V580" s="265"/>
      <c r="W580" s="265"/>
      <c r="X580" s="265"/>
      <c r="Y580" s="265"/>
      <c r="Z580" s="265"/>
    </row>
    <row r="581">
      <c r="A581" s="273"/>
      <c r="B581" s="274"/>
      <c r="C581" s="265"/>
      <c r="D581" s="265"/>
      <c r="E581" s="265"/>
      <c r="F581" s="265"/>
      <c r="G581" s="265"/>
      <c r="H581" s="265"/>
      <c r="I581" s="265"/>
      <c r="J581" s="265"/>
      <c r="K581" s="265"/>
      <c r="L581" s="265"/>
      <c r="M581" s="265"/>
      <c r="N581" s="265"/>
      <c r="O581" s="265"/>
      <c r="P581" s="265"/>
      <c r="Q581" s="265"/>
      <c r="R581" s="265"/>
      <c r="S581" s="265"/>
      <c r="T581" s="265"/>
      <c r="U581" s="265"/>
      <c r="V581" s="265"/>
      <c r="W581" s="265"/>
      <c r="X581" s="265"/>
      <c r="Y581" s="265"/>
      <c r="Z581" s="265"/>
    </row>
    <row r="582">
      <c r="A582" s="273"/>
      <c r="B582" s="274"/>
      <c r="C582" s="265"/>
      <c r="D582" s="265"/>
      <c r="E582" s="265"/>
      <c r="F582" s="265"/>
      <c r="G582" s="265"/>
      <c r="H582" s="265"/>
      <c r="I582" s="265"/>
      <c r="J582" s="265"/>
      <c r="K582" s="265"/>
      <c r="L582" s="265"/>
      <c r="M582" s="265"/>
      <c r="N582" s="265"/>
      <c r="O582" s="265"/>
      <c r="P582" s="265"/>
      <c r="Q582" s="265"/>
      <c r="R582" s="265"/>
      <c r="S582" s="265"/>
      <c r="T582" s="265"/>
      <c r="U582" s="265"/>
      <c r="V582" s="265"/>
      <c r="W582" s="265"/>
      <c r="X582" s="265"/>
      <c r="Y582" s="265"/>
      <c r="Z582" s="265"/>
    </row>
    <row r="583">
      <c r="A583" s="273"/>
      <c r="B583" s="274"/>
      <c r="C583" s="265"/>
      <c r="D583" s="265"/>
      <c r="E583" s="265"/>
      <c r="F583" s="265"/>
      <c r="G583" s="265"/>
      <c r="H583" s="265"/>
      <c r="I583" s="265"/>
      <c r="J583" s="265"/>
      <c r="K583" s="265"/>
      <c r="L583" s="265"/>
      <c r="M583" s="265"/>
      <c r="N583" s="265"/>
      <c r="O583" s="265"/>
      <c r="P583" s="265"/>
      <c r="Q583" s="265"/>
      <c r="R583" s="265"/>
      <c r="S583" s="265"/>
      <c r="T583" s="265"/>
      <c r="U583" s="265"/>
      <c r="V583" s="265"/>
      <c r="W583" s="265"/>
      <c r="X583" s="265"/>
      <c r="Y583" s="265"/>
      <c r="Z583" s="265"/>
    </row>
    <row r="584">
      <c r="A584" s="273"/>
      <c r="B584" s="274"/>
      <c r="C584" s="265"/>
      <c r="D584" s="265"/>
      <c r="E584" s="265"/>
      <c r="F584" s="265"/>
      <c r="G584" s="265"/>
      <c r="H584" s="265"/>
      <c r="I584" s="265"/>
      <c r="J584" s="265"/>
      <c r="K584" s="265"/>
      <c r="L584" s="265"/>
      <c r="M584" s="265"/>
      <c r="N584" s="265"/>
      <c r="O584" s="265"/>
      <c r="P584" s="265"/>
      <c r="Q584" s="265"/>
      <c r="R584" s="265"/>
      <c r="S584" s="265"/>
      <c r="T584" s="265"/>
      <c r="U584" s="265"/>
      <c r="V584" s="265"/>
      <c r="W584" s="265"/>
      <c r="X584" s="265"/>
      <c r="Y584" s="265"/>
      <c r="Z584" s="265"/>
    </row>
    <row r="585">
      <c r="A585" s="273"/>
      <c r="B585" s="274"/>
      <c r="C585" s="265"/>
      <c r="D585" s="265"/>
      <c r="E585" s="265"/>
      <c r="F585" s="265"/>
      <c r="G585" s="265"/>
      <c r="H585" s="265"/>
      <c r="I585" s="265"/>
      <c r="J585" s="265"/>
      <c r="K585" s="265"/>
      <c r="L585" s="265"/>
      <c r="M585" s="265"/>
      <c r="N585" s="265"/>
      <c r="O585" s="265"/>
      <c r="P585" s="265"/>
      <c r="Q585" s="265"/>
      <c r="R585" s="265"/>
      <c r="S585" s="265"/>
      <c r="T585" s="265"/>
      <c r="U585" s="265"/>
      <c r="V585" s="265"/>
      <c r="W585" s="265"/>
      <c r="X585" s="265"/>
      <c r="Y585" s="265"/>
      <c r="Z585" s="265"/>
    </row>
    <row r="586">
      <c r="A586" s="273"/>
      <c r="B586" s="274"/>
      <c r="C586" s="265"/>
      <c r="D586" s="265"/>
      <c r="E586" s="265"/>
      <c r="F586" s="265"/>
      <c r="G586" s="265"/>
      <c r="H586" s="265"/>
      <c r="I586" s="265"/>
      <c r="J586" s="265"/>
      <c r="K586" s="265"/>
      <c r="L586" s="265"/>
      <c r="M586" s="265"/>
      <c r="N586" s="265"/>
      <c r="O586" s="265"/>
      <c r="P586" s="265"/>
      <c r="Q586" s="265"/>
      <c r="R586" s="265"/>
      <c r="S586" s="265"/>
      <c r="T586" s="265"/>
      <c r="U586" s="265"/>
      <c r="V586" s="265"/>
      <c r="W586" s="265"/>
      <c r="X586" s="265"/>
      <c r="Y586" s="265"/>
      <c r="Z586" s="265"/>
    </row>
    <row r="587">
      <c r="A587" s="273"/>
      <c r="B587" s="274"/>
      <c r="C587" s="265"/>
      <c r="D587" s="265"/>
      <c r="E587" s="265"/>
      <c r="F587" s="265"/>
      <c r="G587" s="265"/>
      <c r="H587" s="265"/>
      <c r="I587" s="265"/>
      <c r="J587" s="265"/>
      <c r="K587" s="265"/>
      <c r="L587" s="265"/>
      <c r="M587" s="265"/>
      <c r="N587" s="265"/>
      <c r="O587" s="265"/>
      <c r="P587" s="265"/>
      <c r="Q587" s="265"/>
      <c r="R587" s="265"/>
      <c r="S587" s="265"/>
      <c r="T587" s="265"/>
      <c r="U587" s="265"/>
      <c r="V587" s="265"/>
      <c r="W587" s="265"/>
      <c r="X587" s="265"/>
      <c r="Y587" s="265"/>
      <c r="Z587" s="265"/>
    </row>
    <row r="588">
      <c r="A588" s="273"/>
      <c r="B588" s="274"/>
      <c r="C588" s="265"/>
      <c r="D588" s="265"/>
      <c r="E588" s="265"/>
      <c r="F588" s="265"/>
      <c r="G588" s="265"/>
      <c r="H588" s="265"/>
      <c r="I588" s="265"/>
      <c r="J588" s="265"/>
      <c r="K588" s="265"/>
      <c r="L588" s="265"/>
      <c r="M588" s="265"/>
      <c r="N588" s="265"/>
      <c r="O588" s="265"/>
      <c r="P588" s="265"/>
      <c r="Q588" s="265"/>
      <c r="R588" s="265"/>
      <c r="S588" s="265"/>
      <c r="T588" s="265"/>
      <c r="U588" s="265"/>
      <c r="V588" s="265"/>
      <c r="W588" s="265"/>
      <c r="X588" s="265"/>
      <c r="Y588" s="265"/>
      <c r="Z588" s="265"/>
    </row>
    <row r="589">
      <c r="A589" s="273"/>
      <c r="B589" s="274"/>
      <c r="C589" s="265"/>
      <c r="D589" s="265"/>
      <c r="E589" s="265"/>
      <c r="F589" s="265"/>
      <c r="G589" s="265"/>
      <c r="H589" s="265"/>
      <c r="I589" s="265"/>
      <c r="J589" s="265"/>
      <c r="K589" s="265"/>
      <c r="L589" s="265"/>
      <c r="M589" s="265"/>
      <c r="N589" s="265"/>
      <c r="O589" s="265"/>
      <c r="P589" s="265"/>
      <c r="Q589" s="265"/>
      <c r="R589" s="265"/>
      <c r="S589" s="265"/>
      <c r="T589" s="265"/>
      <c r="U589" s="265"/>
      <c r="V589" s="265"/>
      <c r="W589" s="265"/>
      <c r="X589" s="265"/>
      <c r="Y589" s="265"/>
      <c r="Z589" s="265"/>
    </row>
    <row r="590">
      <c r="A590" s="273"/>
      <c r="B590" s="274"/>
      <c r="C590" s="265"/>
      <c r="D590" s="265"/>
      <c r="E590" s="265"/>
      <c r="F590" s="265"/>
      <c r="G590" s="265"/>
      <c r="H590" s="265"/>
      <c r="I590" s="265"/>
      <c r="J590" s="265"/>
      <c r="K590" s="265"/>
      <c r="L590" s="265"/>
      <c r="M590" s="265"/>
      <c r="N590" s="265"/>
      <c r="O590" s="265"/>
      <c r="P590" s="265"/>
      <c r="Q590" s="265"/>
      <c r="R590" s="265"/>
      <c r="S590" s="265"/>
      <c r="T590" s="265"/>
      <c r="U590" s="265"/>
      <c r="V590" s="265"/>
      <c r="W590" s="265"/>
      <c r="X590" s="265"/>
      <c r="Y590" s="265"/>
      <c r="Z590" s="265"/>
    </row>
    <row r="591">
      <c r="A591" s="273"/>
      <c r="B591" s="274"/>
      <c r="C591" s="265"/>
      <c r="D591" s="265"/>
      <c r="E591" s="265"/>
      <c r="F591" s="265"/>
      <c r="G591" s="265"/>
      <c r="H591" s="265"/>
      <c r="I591" s="265"/>
      <c r="J591" s="265"/>
      <c r="K591" s="265"/>
      <c r="L591" s="265"/>
      <c r="M591" s="265"/>
      <c r="N591" s="265"/>
      <c r="O591" s="265"/>
      <c r="P591" s="265"/>
      <c r="Q591" s="265"/>
      <c r="R591" s="265"/>
      <c r="S591" s="265"/>
      <c r="T591" s="265"/>
      <c r="U591" s="265"/>
      <c r="V591" s="265"/>
      <c r="W591" s="265"/>
      <c r="X591" s="265"/>
      <c r="Y591" s="265"/>
      <c r="Z591" s="265"/>
    </row>
    <row r="592">
      <c r="A592" s="273"/>
      <c r="B592" s="274"/>
      <c r="C592" s="265"/>
      <c r="D592" s="265"/>
      <c r="E592" s="265"/>
      <c r="F592" s="265"/>
      <c r="G592" s="265"/>
      <c r="H592" s="265"/>
      <c r="I592" s="265"/>
      <c r="J592" s="265"/>
      <c r="K592" s="265"/>
      <c r="L592" s="265"/>
      <c r="M592" s="265"/>
      <c r="N592" s="265"/>
      <c r="O592" s="265"/>
      <c r="P592" s="265"/>
      <c r="Q592" s="265"/>
      <c r="R592" s="265"/>
      <c r="S592" s="265"/>
      <c r="T592" s="265"/>
      <c r="U592" s="265"/>
      <c r="V592" s="265"/>
      <c r="W592" s="265"/>
      <c r="X592" s="265"/>
      <c r="Y592" s="265"/>
      <c r="Z592" s="265"/>
    </row>
    <row r="593">
      <c r="A593" s="273"/>
      <c r="B593" s="274"/>
      <c r="C593" s="265"/>
      <c r="D593" s="265"/>
      <c r="E593" s="265"/>
      <c r="F593" s="265"/>
      <c r="G593" s="265"/>
      <c r="H593" s="265"/>
      <c r="I593" s="265"/>
      <c r="J593" s="265"/>
      <c r="K593" s="265"/>
      <c r="L593" s="265"/>
      <c r="M593" s="265"/>
      <c r="N593" s="265"/>
      <c r="O593" s="265"/>
      <c r="P593" s="265"/>
      <c r="Q593" s="265"/>
      <c r="R593" s="265"/>
      <c r="S593" s="265"/>
      <c r="T593" s="265"/>
      <c r="U593" s="265"/>
      <c r="V593" s="265"/>
      <c r="W593" s="265"/>
      <c r="X593" s="265"/>
      <c r="Y593" s="265"/>
      <c r="Z593" s="265"/>
    </row>
    <row r="594">
      <c r="A594" s="273"/>
      <c r="B594" s="274"/>
      <c r="C594" s="265"/>
      <c r="D594" s="265"/>
      <c r="E594" s="265"/>
      <c r="F594" s="265"/>
      <c r="G594" s="265"/>
      <c r="H594" s="265"/>
      <c r="I594" s="265"/>
      <c r="J594" s="265"/>
      <c r="K594" s="265"/>
      <c r="L594" s="265"/>
      <c r="M594" s="265"/>
      <c r="N594" s="265"/>
      <c r="O594" s="265"/>
      <c r="P594" s="265"/>
      <c r="Q594" s="265"/>
      <c r="R594" s="265"/>
      <c r="S594" s="265"/>
      <c r="T594" s="265"/>
      <c r="U594" s="265"/>
      <c r="V594" s="265"/>
      <c r="W594" s="265"/>
      <c r="X594" s="265"/>
      <c r="Y594" s="265"/>
      <c r="Z594" s="265"/>
    </row>
    <row r="595">
      <c r="A595" s="273"/>
      <c r="B595" s="274"/>
      <c r="C595" s="265"/>
      <c r="D595" s="265"/>
      <c r="E595" s="265"/>
      <c r="F595" s="265"/>
      <c r="G595" s="265"/>
      <c r="H595" s="265"/>
      <c r="I595" s="265"/>
      <c r="J595" s="265"/>
      <c r="K595" s="265"/>
      <c r="L595" s="265"/>
      <c r="M595" s="265"/>
      <c r="N595" s="265"/>
      <c r="O595" s="265"/>
      <c r="P595" s="265"/>
      <c r="Q595" s="265"/>
      <c r="R595" s="265"/>
      <c r="S595" s="265"/>
      <c r="T595" s="265"/>
      <c r="U595" s="265"/>
      <c r="V595" s="265"/>
      <c r="W595" s="265"/>
      <c r="X595" s="265"/>
      <c r="Y595" s="265"/>
      <c r="Z595" s="265"/>
    </row>
    <row r="596">
      <c r="A596" s="273"/>
      <c r="B596" s="274"/>
      <c r="C596" s="265"/>
      <c r="D596" s="265"/>
      <c r="E596" s="265"/>
      <c r="F596" s="265"/>
      <c r="G596" s="265"/>
      <c r="H596" s="265"/>
      <c r="I596" s="265"/>
      <c r="J596" s="265"/>
      <c r="K596" s="265"/>
      <c r="L596" s="265"/>
      <c r="M596" s="265"/>
      <c r="N596" s="265"/>
      <c r="O596" s="265"/>
      <c r="P596" s="265"/>
      <c r="Q596" s="265"/>
      <c r="R596" s="265"/>
      <c r="S596" s="265"/>
      <c r="T596" s="265"/>
      <c r="U596" s="265"/>
      <c r="V596" s="265"/>
      <c r="W596" s="265"/>
      <c r="X596" s="265"/>
      <c r="Y596" s="265"/>
      <c r="Z596" s="265"/>
    </row>
    <row r="597">
      <c r="A597" s="273"/>
      <c r="B597" s="274"/>
      <c r="C597" s="265"/>
      <c r="D597" s="265"/>
      <c r="E597" s="265"/>
      <c r="F597" s="265"/>
      <c r="G597" s="265"/>
      <c r="H597" s="265"/>
      <c r="I597" s="265"/>
      <c r="J597" s="265"/>
      <c r="K597" s="265"/>
      <c r="L597" s="265"/>
      <c r="M597" s="265"/>
      <c r="N597" s="265"/>
      <c r="O597" s="265"/>
      <c r="P597" s="265"/>
      <c r="Q597" s="265"/>
      <c r="R597" s="265"/>
      <c r="S597" s="265"/>
      <c r="T597" s="265"/>
      <c r="U597" s="265"/>
      <c r="V597" s="265"/>
      <c r="W597" s="265"/>
      <c r="X597" s="265"/>
      <c r="Y597" s="265"/>
      <c r="Z597" s="265"/>
    </row>
    <row r="598">
      <c r="A598" s="273"/>
      <c r="B598" s="274"/>
      <c r="C598" s="265"/>
      <c r="D598" s="265"/>
      <c r="E598" s="265"/>
      <c r="F598" s="265"/>
      <c r="G598" s="265"/>
      <c r="H598" s="265"/>
      <c r="I598" s="265"/>
      <c r="J598" s="265"/>
      <c r="K598" s="265"/>
      <c r="L598" s="265"/>
      <c r="M598" s="265"/>
      <c r="N598" s="265"/>
      <c r="O598" s="265"/>
      <c r="P598" s="265"/>
      <c r="Q598" s="265"/>
      <c r="R598" s="265"/>
      <c r="S598" s="265"/>
      <c r="T598" s="265"/>
      <c r="U598" s="265"/>
      <c r="V598" s="265"/>
      <c r="W598" s="265"/>
      <c r="X598" s="265"/>
      <c r="Y598" s="265"/>
      <c r="Z598" s="265"/>
    </row>
    <row r="599">
      <c r="A599" s="273"/>
      <c r="B599" s="274"/>
      <c r="C599" s="265"/>
      <c r="D599" s="265"/>
      <c r="E599" s="265"/>
      <c r="F599" s="265"/>
      <c r="G599" s="265"/>
      <c r="H599" s="265"/>
      <c r="I599" s="265"/>
      <c r="J599" s="265"/>
      <c r="K599" s="265"/>
      <c r="L599" s="265"/>
      <c r="M599" s="265"/>
      <c r="N599" s="265"/>
      <c r="O599" s="265"/>
      <c r="P599" s="265"/>
      <c r="Q599" s="265"/>
      <c r="R599" s="265"/>
      <c r="S599" s="265"/>
      <c r="T599" s="265"/>
      <c r="U599" s="265"/>
      <c r="V599" s="265"/>
      <c r="W599" s="265"/>
      <c r="X599" s="265"/>
      <c r="Y599" s="265"/>
      <c r="Z599" s="265"/>
    </row>
    <row r="600">
      <c r="A600" s="273"/>
      <c r="B600" s="274"/>
      <c r="C600" s="265"/>
      <c r="D600" s="265"/>
      <c r="E600" s="265"/>
      <c r="F600" s="265"/>
      <c r="G600" s="265"/>
      <c r="H600" s="265"/>
      <c r="I600" s="265"/>
      <c r="J600" s="265"/>
      <c r="K600" s="265"/>
      <c r="L600" s="265"/>
      <c r="M600" s="265"/>
      <c r="N600" s="265"/>
      <c r="O600" s="265"/>
      <c r="P600" s="265"/>
      <c r="Q600" s="265"/>
      <c r="R600" s="265"/>
      <c r="S600" s="265"/>
      <c r="T600" s="265"/>
      <c r="U600" s="265"/>
      <c r="V600" s="265"/>
      <c r="W600" s="265"/>
      <c r="X600" s="265"/>
      <c r="Y600" s="265"/>
      <c r="Z600" s="265"/>
    </row>
    <row r="601">
      <c r="A601" s="273"/>
      <c r="B601" s="274"/>
      <c r="C601" s="265"/>
      <c r="D601" s="265"/>
      <c r="E601" s="265"/>
      <c r="F601" s="265"/>
      <c r="G601" s="265"/>
      <c r="H601" s="265"/>
      <c r="I601" s="265"/>
      <c r="J601" s="265"/>
      <c r="K601" s="265"/>
      <c r="L601" s="265"/>
      <c r="M601" s="265"/>
      <c r="N601" s="265"/>
      <c r="O601" s="265"/>
      <c r="P601" s="265"/>
      <c r="Q601" s="265"/>
      <c r="R601" s="265"/>
      <c r="S601" s="265"/>
      <c r="T601" s="265"/>
      <c r="U601" s="265"/>
      <c r="V601" s="265"/>
      <c r="W601" s="265"/>
      <c r="X601" s="265"/>
      <c r="Y601" s="265"/>
      <c r="Z601" s="265"/>
    </row>
    <row r="602">
      <c r="A602" s="273"/>
      <c r="B602" s="274"/>
      <c r="C602" s="265"/>
      <c r="D602" s="265"/>
      <c r="E602" s="265"/>
      <c r="F602" s="265"/>
      <c r="G602" s="265"/>
      <c r="H602" s="265"/>
      <c r="I602" s="265"/>
      <c r="J602" s="265"/>
      <c r="K602" s="265"/>
      <c r="L602" s="265"/>
      <c r="M602" s="265"/>
      <c r="N602" s="265"/>
      <c r="O602" s="265"/>
      <c r="P602" s="265"/>
      <c r="Q602" s="265"/>
      <c r="R602" s="265"/>
      <c r="S602" s="265"/>
      <c r="T602" s="265"/>
      <c r="U602" s="265"/>
      <c r="V602" s="265"/>
      <c r="W602" s="265"/>
      <c r="X602" s="265"/>
      <c r="Y602" s="265"/>
      <c r="Z602" s="265"/>
    </row>
    <row r="603">
      <c r="A603" s="273"/>
      <c r="B603" s="274"/>
      <c r="C603" s="265"/>
      <c r="D603" s="265"/>
      <c r="E603" s="265"/>
      <c r="F603" s="265"/>
      <c r="G603" s="265"/>
      <c r="H603" s="265"/>
      <c r="I603" s="265"/>
      <c r="J603" s="265"/>
      <c r="K603" s="265"/>
      <c r="L603" s="265"/>
      <c r="M603" s="265"/>
      <c r="N603" s="265"/>
      <c r="O603" s="265"/>
      <c r="P603" s="265"/>
      <c r="Q603" s="265"/>
      <c r="R603" s="265"/>
      <c r="S603" s="265"/>
      <c r="T603" s="265"/>
      <c r="U603" s="265"/>
      <c r="V603" s="265"/>
      <c r="W603" s="265"/>
      <c r="X603" s="265"/>
      <c r="Y603" s="265"/>
      <c r="Z603" s="265"/>
    </row>
    <row r="604">
      <c r="A604" s="273"/>
      <c r="B604" s="274"/>
      <c r="C604" s="265"/>
      <c r="D604" s="265"/>
      <c r="E604" s="265"/>
      <c r="F604" s="265"/>
      <c r="G604" s="265"/>
      <c r="H604" s="265"/>
      <c r="I604" s="265"/>
      <c r="J604" s="265"/>
      <c r="K604" s="265"/>
      <c r="L604" s="265"/>
      <c r="M604" s="265"/>
      <c r="N604" s="265"/>
      <c r="O604" s="265"/>
      <c r="P604" s="265"/>
      <c r="Q604" s="265"/>
      <c r="R604" s="265"/>
      <c r="S604" s="265"/>
      <c r="T604" s="265"/>
      <c r="U604" s="265"/>
      <c r="V604" s="265"/>
      <c r="W604" s="265"/>
      <c r="X604" s="265"/>
      <c r="Y604" s="265"/>
      <c r="Z604" s="265"/>
    </row>
    <row r="605">
      <c r="A605" s="273"/>
      <c r="B605" s="274"/>
      <c r="C605" s="265"/>
      <c r="D605" s="265"/>
      <c r="E605" s="265"/>
      <c r="F605" s="265"/>
      <c r="G605" s="265"/>
      <c r="H605" s="265"/>
      <c r="I605" s="265"/>
      <c r="J605" s="265"/>
      <c r="K605" s="265"/>
      <c r="L605" s="265"/>
      <c r="M605" s="265"/>
      <c r="N605" s="265"/>
      <c r="O605" s="265"/>
      <c r="P605" s="265"/>
      <c r="Q605" s="265"/>
      <c r="R605" s="265"/>
      <c r="S605" s="265"/>
      <c r="T605" s="265"/>
      <c r="U605" s="265"/>
      <c r="V605" s="265"/>
      <c r="W605" s="265"/>
      <c r="X605" s="265"/>
      <c r="Y605" s="265"/>
      <c r="Z605" s="265"/>
    </row>
    <row r="606">
      <c r="A606" s="273"/>
      <c r="B606" s="274"/>
      <c r="C606" s="265"/>
      <c r="D606" s="265"/>
      <c r="E606" s="265"/>
      <c r="F606" s="265"/>
      <c r="G606" s="265"/>
      <c r="H606" s="265"/>
      <c r="I606" s="265"/>
      <c r="J606" s="265"/>
      <c r="K606" s="265"/>
      <c r="L606" s="265"/>
      <c r="M606" s="265"/>
      <c r="N606" s="265"/>
      <c r="O606" s="265"/>
      <c r="P606" s="265"/>
      <c r="Q606" s="265"/>
      <c r="R606" s="265"/>
      <c r="S606" s="265"/>
      <c r="T606" s="265"/>
      <c r="U606" s="265"/>
      <c r="V606" s="265"/>
      <c r="W606" s="265"/>
      <c r="X606" s="265"/>
      <c r="Y606" s="265"/>
      <c r="Z606" s="265"/>
    </row>
    <row r="607">
      <c r="A607" s="273"/>
      <c r="B607" s="274"/>
      <c r="C607" s="265"/>
      <c r="D607" s="265"/>
      <c r="E607" s="265"/>
      <c r="F607" s="265"/>
      <c r="G607" s="265"/>
      <c r="H607" s="265"/>
      <c r="I607" s="265"/>
      <c r="J607" s="265"/>
      <c r="K607" s="265"/>
      <c r="L607" s="265"/>
      <c r="M607" s="265"/>
      <c r="N607" s="265"/>
      <c r="O607" s="265"/>
      <c r="P607" s="265"/>
      <c r="Q607" s="265"/>
      <c r="R607" s="265"/>
      <c r="S607" s="265"/>
      <c r="T607" s="265"/>
      <c r="U607" s="265"/>
      <c r="V607" s="265"/>
      <c r="W607" s="265"/>
      <c r="X607" s="265"/>
      <c r="Y607" s="265"/>
      <c r="Z607" s="265"/>
    </row>
    <row r="608">
      <c r="A608" s="273"/>
      <c r="B608" s="274"/>
      <c r="C608" s="265"/>
      <c r="D608" s="265"/>
      <c r="E608" s="265"/>
      <c r="F608" s="265"/>
      <c r="G608" s="265"/>
      <c r="H608" s="265"/>
      <c r="I608" s="265"/>
      <c r="J608" s="265"/>
      <c r="K608" s="265"/>
      <c r="L608" s="265"/>
      <c r="M608" s="265"/>
      <c r="N608" s="265"/>
      <c r="O608" s="265"/>
      <c r="P608" s="265"/>
      <c r="Q608" s="265"/>
      <c r="R608" s="265"/>
      <c r="S608" s="265"/>
      <c r="T608" s="265"/>
      <c r="U608" s="265"/>
      <c r="V608" s="265"/>
      <c r="W608" s="265"/>
      <c r="X608" s="265"/>
      <c r="Y608" s="265"/>
      <c r="Z608" s="265"/>
    </row>
    <row r="609">
      <c r="A609" s="273"/>
      <c r="B609" s="274"/>
      <c r="C609" s="265"/>
      <c r="D609" s="265"/>
      <c r="E609" s="265"/>
      <c r="F609" s="265"/>
      <c r="G609" s="265"/>
      <c r="H609" s="265"/>
      <c r="I609" s="265"/>
      <c r="J609" s="265"/>
      <c r="K609" s="265"/>
      <c r="L609" s="265"/>
      <c r="M609" s="265"/>
      <c r="N609" s="265"/>
      <c r="O609" s="265"/>
      <c r="P609" s="265"/>
      <c r="Q609" s="265"/>
      <c r="R609" s="265"/>
      <c r="S609" s="265"/>
      <c r="T609" s="265"/>
      <c r="U609" s="265"/>
      <c r="V609" s="265"/>
      <c r="W609" s="265"/>
      <c r="X609" s="265"/>
      <c r="Y609" s="265"/>
      <c r="Z609" s="265"/>
    </row>
    <row r="610">
      <c r="A610" s="273"/>
      <c r="B610" s="274"/>
      <c r="C610" s="265"/>
      <c r="D610" s="265"/>
      <c r="E610" s="265"/>
      <c r="F610" s="265"/>
      <c r="G610" s="265"/>
      <c r="H610" s="265"/>
      <c r="I610" s="265"/>
      <c r="J610" s="265"/>
      <c r="K610" s="265"/>
      <c r="L610" s="265"/>
      <c r="M610" s="265"/>
      <c r="N610" s="265"/>
      <c r="O610" s="265"/>
      <c r="P610" s="265"/>
      <c r="Q610" s="265"/>
      <c r="R610" s="265"/>
      <c r="S610" s="265"/>
      <c r="T610" s="265"/>
      <c r="U610" s="265"/>
      <c r="V610" s="265"/>
      <c r="W610" s="265"/>
      <c r="X610" s="265"/>
      <c r="Y610" s="265"/>
      <c r="Z610" s="265"/>
    </row>
    <row r="611">
      <c r="A611" s="273"/>
      <c r="B611" s="274"/>
      <c r="C611" s="265"/>
      <c r="D611" s="265"/>
      <c r="E611" s="265"/>
      <c r="F611" s="265"/>
      <c r="G611" s="265"/>
      <c r="H611" s="265"/>
      <c r="I611" s="265"/>
      <c r="J611" s="265"/>
      <c r="K611" s="265"/>
      <c r="L611" s="265"/>
      <c r="M611" s="265"/>
      <c r="N611" s="265"/>
      <c r="O611" s="265"/>
      <c r="P611" s="265"/>
      <c r="Q611" s="265"/>
      <c r="R611" s="265"/>
      <c r="S611" s="265"/>
      <c r="T611" s="265"/>
      <c r="U611" s="265"/>
      <c r="V611" s="265"/>
      <c r="W611" s="265"/>
      <c r="X611" s="265"/>
      <c r="Y611" s="265"/>
      <c r="Z611" s="265"/>
    </row>
    <row r="612">
      <c r="A612" s="273"/>
      <c r="B612" s="274"/>
      <c r="C612" s="265"/>
      <c r="D612" s="265"/>
      <c r="E612" s="265"/>
      <c r="F612" s="265"/>
      <c r="G612" s="265"/>
      <c r="H612" s="265"/>
      <c r="I612" s="265"/>
      <c r="J612" s="265"/>
      <c r="K612" s="265"/>
      <c r="L612" s="265"/>
      <c r="M612" s="265"/>
      <c r="N612" s="265"/>
      <c r="O612" s="265"/>
      <c r="P612" s="265"/>
      <c r="Q612" s="265"/>
      <c r="R612" s="265"/>
      <c r="S612" s="265"/>
      <c r="T612" s="265"/>
      <c r="U612" s="265"/>
      <c r="V612" s="265"/>
      <c r="W612" s="265"/>
      <c r="X612" s="265"/>
      <c r="Y612" s="265"/>
      <c r="Z612" s="265"/>
    </row>
    <row r="613">
      <c r="A613" s="273"/>
      <c r="B613" s="274"/>
      <c r="C613" s="265"/>
      <c r="D613" s="265"/>
      <c r="E613" s="265"/>
      <c r="F613" s="265"/>
      <c r="G613" s="265"/>
      <c r="H613" s="265"/>
      <c r="I613" s="265"/>
      <c r="J613" s="265"/>
      <c r="K613" s="265"/>
      <c r="L613" s="265"/>
      <c r="M613" s="265"/>
      <c r="N613" s="265"/>
      <c r="O613" s="265"/>
      <c r="P613" s="265"/>
      <c r="Q613" s="265"/>
      <c r="R613" s="265"/>
      <c r="S613" s="265"/>
      <c r="T613" s="265"/>
      <c r="U613" s="265"/>
      <c r="V613" s="265"/>
      <c r="W613" s="265"/>
      <c r="X613" s="265"/>
      <c r="Y613" s="265"/>
      <c r="Z613" s="265"/>
    </row>
    <row r="614">
      <c r="A614" s="273"/>
      <c r="B614" s="274"/>
      <c r="C614" s="265"/>
      <c r="D614" s="265"/>
      <c r="E614" s="265"/>
      <c r="F614" s="265"/>
      <c r="G614" s="265"/>
      <c r="H614" s="265"/>
      <c r="I614" s="265"/>
      <c r="J614" s="265"/>
      <c r="K614" s="265"/>
      <c r="L614" s="265"/>
      <c r="M614" s="265"/>
      <c r="N614" s="265"/>
      <c r="O614" s="265"/>
      <c r="P614" s="265"/>
      <c r="Q614" s="265"/>
      <c r="R614" s="265"/>
      <c r="S614" s="265"/>
      <c r="T614" s="265"/>
      <c r="U614" s="265"/>
      <c r="V614" s="265"/>
      <c r="W614" s="265"/>
      <c r="X614" s="265"/>
      <c r="Y614" s="265"/>
      <c r="Z614" s="265"/>
    </row>
    <row r="615">
      <c r="A615" s="273"/>
      <c r="B615" s="274"/>
      <c r="C615" s="265"/>
      <c r="D615" s="265"/>
      <c r="E615" s="265"/>
      <c r="F615" s="265"/>
      <c r="G615" s="265"/>
      <c r="H615" s="265"/>
      <c r="I615" s="265"/>
      <c r="J615" s="265"/>
      <c r="K615" s="265"/>
      <c r="L615" s="265"/>
      <c r="M615" s="265"/>
      <c r="N615" s="265"/>
      <c r="O615" s="265"/>
      <c r="P615" s="265"/>
      <c r="Q615" s="265"/>
      <c r="R615" s="265"/>
      <c r="S615" s="265"/>
      <c r="T615" s="265"/>
      <c r="U615" s="265"/>
      <c r="V615" s="265"/>
      <c r="W615" s="265"/>
      <c r="X615" s="265"/>
      <c r="Y615" s="265"/>
      <c r="Z615" s="265"/>
    </row>
    <row r="616">
      <c r="A616" s="273"/>
      <c r="B616" s="274"/>
      <c r="C616" s="265"/>
      <c r="D616" s="265"/>
      <c r="E616" s="265"/>
      <c r="F616" s="265"/>
      <c r="G616" s="265"/>
      <c r="H616" s="265"/>
      <c r="I616" s="265"/>
      <c r="J616" s="265"/>
      <c r="K616" s="265"/>
      <c r="L616" s="265"/>
      <c r="M616" s="265"/>
      <c r="N616" s="265"/>
      <c r="O616" s="265"/>
      <c r="P616" s="265"/>
      <c r="Q616" s="265"/>
      <c r="R616" s="265"/>
      <c r="S616" s="265"/>
      <c r="T616" s="265"/>
      <c r="U616" s="265"/>
      <c r="V616" s="265"/>
      <c r="W616" s="265"/>
      <c r="X616" s="265"/>
      <c r="Y616" s="265"/>
      <c r="Z616" s="265"/>
    </row>
    <row r="617">
      <c r="A617" s="273"/>
      <c r="B617" s="274"/>
      <c r="C617" s="265"/>
      <c r="D617" s="265"/>
      <c r="E617" s="265"/>
      <c r="F617" s="265"/>
      <c r="G617" s="265"/>
      <c r="H617" s="265"/>
      <c r="I617" s="265"/>
      <c r="J617" s="265"/>
      <c r="K617" s="265"/>
      <c r="L617" s="265"/>
      <c r="M617" s="265"/>
      <c r="N617" s="265"/>
      <c r="O617" s="265"/>
      <c r="P617" s="265"/>
      <c r="Q617" s="265"/>
      <c r="R617" s="265"/>
      <c r="S617" s="265"/>
      <c r="T617" s="265"/>
      <c r="U617" s="265"/>
      <c r="V617" s="265"/>
      <c r="W617" s="265"/>
      <c r="X617" s="265"/>
      <c r="Y617" s="265"/>
      <c r="Z617" s="265"/>
    </row>
    <row r="618">
      <c r="A618" s="273"/>
      <c r="B618" s="274"/>
      <c r="C618" s="265"/>
      <c r="D618" s="265"/>
      <c r="E618" s="265"/>
      <c r="F618" s="265"/>
      <c r="G618" s="265"/>
      <c r="H618" s="265"/>
      <c r="I618" s="265"/>
      <c r="J618" s="265"/>
      <c r="K618" s="265"/>
      <c r="L618" s="265"/>
      <c r="M618" s="265"/>
      <c r="N618" s="265"/>
      <c r="O618" s="265"/>
      <c r="P618" s="265"/>
      <c r="Q618" s="265"/>
      <c r="R618" s="265"/>
      <c r="S618" s="265"/>
      <c r="T618" s="265"/>
      <c r="U618" s="265"/>
      <c r="V618" s="265"/>
      <c r="W618" s="265"/>
      <c r="X618" s="265"/>
      <c r="Y618" s="265"/>
      <c r="Z618" s="265"/>
    </row>
    <row r="619">
      <c r="A619" s="273"/>
      <c r="B619" s="274"/>
      <c r="C619" s="265"/>
      <c r="D619" s="265"/>
      <c r="E619" s="265"/>
      <c r="F619" s="265"/>
      <c r="G619" s="265"/>
      <c r="H619" s="265"/>
      <c r="I619" s="265"/>
      <c r="J619" s="265"/>
      <c r="K619" s="265"/>
      <c r="L619" s="265"/>
      <c r="M619" s="265"/>
      <c r="N619" s="265"/>
      <c r="O619" s="265"/>
      <c r="P619" s="265"/>
      <c r="Q619" s="265"/>
      <c r="R619" s="265"/>
      <c r="S619" s="265"/>
      <c r="T619" s="265"/>
      <c r="U619" s="265"/>
      <c r="V619" s="265"/>
      <c r="W619" s="265"/>
      <c r="X619" s="265"/>
      <c r="Y619" s="265"/>
      <c r="Z619" s="265"/>
    </row>
    <row r="620">
      <c r="A620" s="273"/>
      <c r="B620" s="274"/>
      <c r="C620" s="265"/>
      <c r="D620" s="265"/>
      <c r="E620" s="265"/>
      <c r="F620" s="265"/>
      <c r="G620" s="265"/>
      <c r="H620" s="265"/>
      <c r="I620" s="265"/>
      <c r="J620" s="265"/>
      <c r="K620" s="265"/>
      <c r="L620" s="265"/>
      <c r="M620" s="265"/>
      <c r="N620" s="265"/>
      <c r="O620" s="265"/>
      <c r="P620" s="265"/>
      <c r="Q620" s="265"/>
      <c r="R620" s="265"/>
      <c r="S620" s="265"/>
      <c r="T620" s="265"/>
      <c r="U620" s="265"/>
      <c r="V620" s="265"/>
      <c r="W620" s="265"/>
      <c r="X620" s="265"/>
      <c r="Y620" s="265"/>
      <c r="Z620" s="265"/>
    </row>
    <row r="621">
      <c r="A621" s="273"/>
      <c r="B621" s="274"/>
      <c r="C621" s="265"/>
      <c r="D621" s="265"/>
      <c r="E621" s="265"/>
      <c r="F621" s="265"/>
      <c r="G621" s="265"/>
      <c r="H621" s="265"/>
      <c r="I621" s="265"/>
      <c r="J621" s="265"/>
      <c r="K621" s="265"/>
      <c r="L621" s="265"/>
      <c r="M621" s="265"/>
      <c r="N621" s="265"/>
      <c r="O621" s="265"/>
      <c r="P621" s="265"/>
      <c r="Q621" s="265"/>
      <c r="R621" s="265"/>
      <c r="S621" s="265"/>
      <c r="T621" s="265"/>
      <c r="U621" s="265"/>
      <c r="V621" s="265"/>
      <c r="W621" s="265"/>
      <c r="X621" s="265"/>
      <c r="Y621" s="265"/>
      <c r="Z621" s="265"/>
    </row>
    <row r="622">
      <c r="A622" s="273"/>
      <c r="B622" s="274"/>
      <c r="C622" s="265"/>
      <c r="D622" s="265"/>
      <c r="E622" s="265"/>
      <c r="F622" s="265"/>
      <c r="G622" s="265"/>
      <c r="H622" s="265"/>
      <c r="I622" s="265"/>
      <c r="J622" s="265"/>
      <c r="K622" s="265"/>
      <c r="L622" s="265"/>
      <c r="M622" s="265"/>
      <c r="N622" s="265"/>
      <c r="O622" s="265"/>
      <c r="P622" s="265"/>
      <c r="Q622" s="265"/>
      <c r="R622" s="265"/>
      <c r="S622" s="265"/>
      <c r="T622" s="265"/>
      <c r="U622" s="265"/>
      <c r="V622" s="265"/>
      <c r="W622" s="265"/>
      <c r="X622" s="265"/>
      <c r="Y622" s="265"/>
      <c r="Z622" s="265"/>
    </row>
    <row r="623">
      <c r="A623" s="273"/>
      <c r="B623" s="274"/>
      <c r="C623" s="265"/>
      <c r="D623" s="265"/>
      <c r="E623" s="265"/>
      <c r="F623" s="265"/>
      <c r="G623" s="265"/>
      <c r="H623" s="265"/>
      <c r="I623" s="265"/>
      <c r="J623" s="265"/>
      <c r="K623" s="265"/>
      <c r="L623" s="265"/>
      <c r="M623" s="265"/>
      <c r="N623" s="265"/>
      <c r="O623" s="265"/>
      <c r="P623" s="265"/>
      <c r="Q623" s="265"/>
      <c r="R623" s="265"/>
      <c r="S623" s="265"/>
      <c r="T623" s="265"/>
      <c r="U623" s="265"/>
      <c r="V623" s="265"/>
      <c r="W623" s="265"/>
      <c r="X623" s="265"/>
      <c r="Y623" s="265"/>
      <c r="Z623" s="265"/>
    </row>
    <row r="624">
      <c r="A624" s="273"/>
      <c r="B624" s="274"/>
      <c r="C624" s="265"/>
      <c r="D624" s="265"/>
      <c r="E624" s="265"/>
      <c r="F624" s="265"/>
      <c r="G624" s="265"/>
      <c r="H624" s="265"/>
      <c r="I624" s="265"/>
      <c r="J624" s="265"/>
      <c r="K624" s="265"/>
      <c r="L624" s="265"/>
      <c r="M624" s="265"/>
      <c r="N624" s="265"/>
      <c r="O624" s="265"/>
      <c r="P624" s="265"/>
      <c r="Q624" s="265"/>
      <c r="R624" s="265"/>
      <c r="S624" s="265"/>
      <c r="T624" s="265"/>
      <c r="U624" s="265"/>
      <c r="V624" s="265"/>
      <c r="W624" s="265"/>
      <c r="X624" s="265"/>
      <c r="Y624" s="265"/>
      <c r="Z624" s="265"/>
    </row>
    <row r="625">
      <c r="A625" s="273"/>
      <c r="B625" s="274"/>
      <c r="C625" s="265"/>
      <c r="D625" s="265"/>
      <c r="E625" s="265"/>
      <c r="F625" s="265"/>
      <c r="G625" s="265"/>
      <c r="H625" s="265"/>
      <c r="I625" s="265"/>
      <c r="J625" s="265"/>
      <c r="K625" s="265"/>
      <c r="L625" s="265"/>
      <c r="M625" s="265"/>
      <c r="N625" s="265"/>
      <c r="O625" s="265"/>
      <c r="P625" s="265"/>
      <c r="Q625" s="265"/>
      <c r="R625" s="265"/>
      <c r="S625" s="265"/>
      <c r="T625" s="265"/>
      <c r="U625" s="265"/>
      <c r="V625" s="265"/>
      <c r="W625" s="265"/>
      <c r="X625" s="265"/>
      <c r="Y625" s="265"/>
      <c r="Z625" s="265"/>
    </row>
    <row r="626">
      <c r="A626" s="273"/>
      <c r="B626" s="274"/>
      <c r="C626" s="265"/>
      <c r="D626" s="265"/>
      <c r="E626" s="265"/>
      <c r="F626" s="265"/>
      <c r="G626" s="265"/>
      <c r="H626" s="265"/>
      <c r="I626" s="265"/>
      <c r="J626" s="265"/>
      <c r="K626" s="265"/>
      <c r="L626" s="265"/>
      <c r="M626" s="265"/>
      <c r="N626" s="265"/>
      <c r="O626" s="265"/>
      <c r="P626" s="265"/>
      <c r="Q626" s="265"/>
      <c r="R626" s="265"/>
      <c r="S626" s="265"/>
      <c r="T626" s="265"/>
      <c r="U626" s="265"/>
      <c r="V626" s="265"/>
      <c r="W626" s="265"/>
      <c r="X626" s="265"/>
      <c r="Y626" s="265"/>
      <c r="Z626" s="265"/>
    </row>
    <row r="627">
      <c r="A627" s="273"/>
      <c r="B627" s="274"/>
      <c r="C627" s="265"/>
      <c r="D627" s="265"/>
      <c r="E627" s="265"/>
      <c r="F627" s="265"/>
      <c r="G627" s="265"/>
      <c r="H627" s="265"/>
      <c r="I627" s="265"/>
      <c r="J627" s="265"/>
      <c r="K627" s="265"/>
      <c r="L627" s="265"/>
      <c r="M627" s="265"/>
      <c r="N627" s="265"/>
      <c r="O627" s="265"/>
      <c r="P627" s="265"/>
      <c r="Q627" s="265"/>
      <c r="R627" s="265"/>
      <c r="S627" s="265"/>
      <c r="T627" s="265"/>
      <c r="U627" s="265"/>
      <c r="V627" s="265"/>
      <c r="W627" s="265"/>
      <c r="X627" s="265"/>
      <c r="Y627" s="265"/>
      <c r="Z627" s="265"/>
    </row>
    <row r="628">
      <c r="A628" s="273"/>
      <c r="B628" s="274"/>
      <c r="C628" s="265"/>
      <c r="D628" s="265"/>
      <c r="E628" s="265"/>
      <c r="F628" s="265"/>
      <c r="G628" s="265"/>
      <c r="H628" s="265"/>
      <c r="I628" s="265"/>
      <c r="J628" s="265"/>
      <c r="K628" s="265"/>
      <c r="L628" s="265"/>
      <c r="M628" s="265"/>
      <c r="N628" s="265"/>
      <c r="O628" s="265"/>
      <c r="P628" s="265"/>
      <c r="Q628" s="265"/>
      <c r="R628" s="265"/>
      <c r="S628" s="265"/>
      <c r="T628" s="265"/>
      <c r="U628" s="265"/>
      <c r="V628" s="265"/>
      <c r="W628" s="265"/>
      <c r="X628" s="265"/>
      <c r="Y628" s="265"/>
      <c r="Z628" s="265"/>
    </row>
    <row r="629">
      <c r="A629" s="273"/>
      <c r="B629" s="274"/>
      <c r="C629" s="265"/>
      <c r="D629" s="265"/>
      <c r="E629" s="265"/>
      <c r="F629" s="265"/>
      <c r="G629" s="265"/>
      <c r="H629" s="265"/>
      <c r="I629" s="265"/>
      <c r="J629" s="265"/>
      <c r="K629" s="265"/>
      <c r="L629" s="265"/>
      <c r="M629" s="265"/>
      <c r="N629" s="265"/>
      <c r="O629" s="265"/>
      <c r="P629" s="265"/>
      <c r="Q629" s="265"/>
      <c r="R629" s="265"/>
      <c r="S629" s="265"/>
      <c r="T629" s="265"/>
      <c r="U629" s="265"/>
      <c r="V629" s="265"/>
      <c r="W629" s="265"/>
      <c r="X629" s="265"/>
      <c r="Y629" s="265"/>
      <c r="Z629" s="265"/>
    </row>
    <row r="630">
      <c r="A630" s="273"/>
      <c r="B630" s="274"/>
      <c r="C630" s="265"/>
      <c r="D630" s="265"/>
      <c r="E630" s="265"/>
      <c r="F630" s="265"/>
      <c r="G630" s="265"/>
      <c r="H630" s="265"/>
      <c r="I630" s="265"/>
      <c r="J630" s="265"/>
      <c r="K630" s="265"/>
      <c r="L630" s="265"/>
      <c r="M630" s="265"/>
      <c r="N630" s="265"/>
      <c r="O630" s="265"/>
      <c r="P630" s="265"/>
      <c r="Q630" s="265"/>
      <c r="R630" s="265"/>
      <c r="S630" s="265"/>
      <c r="T630" s="265"/>
      <c r="U630" s="265"/>
      <c r="V630" s="265"/>
      <c r="W630" s="265"/>
      <c r="X630" s="265"/>
      <c r="Y630" s="265"/>
      <c r="Z630" s="265"/>
    </row>
    <row r="631">
      <c r="A631" s="273"/>
      <c r="B631" s="274"/>
      <c r="C631" s="265"/>
      <c r="D631" s="265"/>
      <c r="E631" s="265"/>
      <c r="F631" s="265"/>
      <c r="G631" s="265"/>
      <c r="H631" s="265"/>
      <c r="I631" s="265"/>
      <c r="J631" s="265"/>
      <c r="K631" s="265"/>
      <c r="L631" s="265"/>
      <c r="M631" s="265"/>
      <c r="N631" s="265"/>
      <c r="O631" s="265"/>
      <c r="P631" s="265"/>
      <c r="Q631" s="265"/>
      <c r="R631" s="265"/>
      <c r="S631" s="265"/>
      <c r="T631" s="265"/>
      <c r="U631" s="265"/>
      <c r="V631" s="265"/>
      <c r="W631" s="265"/>
      <c r="X631" s="265"/>
      <c r="Y631" s="265"/>
      <c r="Z631" s="265"/>
    </row>
    <row r="632">
      <c r="A632" s="273"/>
      <c r="B632" s="274"/>
      <c r="C632" s="265"/>
      <c r="D632" s="265"/>
      <c r="E632" s="265"/>
      <c r="F632" s="265"/>
      <c r="G632" s="265"/>
      <c r="H632" s="265"/>
      <c r="I632" s="265"/>
      <c r="J632" s="265"/>
      <c r="K632" s="265"/>
      <c r="L632" s="265"/>
      <c r="M632" s="265"/>
      <c r="N632" s="265"/>
      <c r="O632" s="265"/>
      <c r="P632" s="265"/>
      <c r="Q632" s="265"/>
      <c r="R632" s="265"/>
      <c r="S632" s="265"/>
      <c r="T632" s="265"/>
      <c r="U632" s="265"/>
      <c r="V632" s="265"/>
      <c r="W632" s="265"/>
      <c r="X632" s="265"/>
      <c r="Y632" s="265"/>
      <c r="Z632" s="265"/>
    </row>
    <row r="633">
      <c r="A633" s="273"/>
      <c r="B633" s="274"/>
      <c r="C633" s="265"/>
      <c r="D633" s="265"/>
      <c r="E633" s="265"/>
      <c r="F633" s="265"/>
      <c r="G633" s="265"/>
      <c r="H633" s="265"/>
      <c r="I633" s="265"/>
      <c r="J633" s="265"/>
      <c r="K633" s="265"/>
      <c r="L633" s="265"/>
      <c r="M633" s="265"/>
      <c r="N633" s="265"/>
      <c r="O633" s="265"/>
      <c r="P633" s="265"/>
      <c r="Q633" s="265"/>
      <c r="R633" s="265"/>
      <c r="S633" s="265"/>
      <c r="T633" s="265"/>
      <c r="U633" s="265"/>
      <c r="V633" s="265"/>
      <c r="W633" s="265"/>
      <c r="X633" s="265"/>
      <c r="Y633" s="265"/>
      <c r="Z633" s="265"/>
    </row>
    <row r="634">
      <c r="A634" s="273"/>
      <c r="B634" s="274"/>
      <c r="C634" s="265"/>
      <c r="D634" s="265"/>
      <c r="E634" s="265"/>
      <c r="F634" s="265"/>
      <c r="G634" s="265"/>
      <c r="H634" s="265"/>
      <c r="I634" s="265"/>
      <c r="J634" s="265"/>
      <c r="K634" s="265"/>
      <c r="L634" s="265"/>
      <c r="M634" s="265"/>
      <c r="N634" s="265"/>
      <c r="O634" s="265"/>
      <c r="P634" s="265"/>
      <c r="Q634" s="265"/>
      <c r="R634" s="265"/>
      <c r="S634" s="265"/>
      <c r="T634" s="265"/>
      <c r="U634" s="265"/>
      <c r="V634" s="265"/>
      <c r="W634" s="265"/>
      <c r="X634" s="265"/>
      <c r="Y634" s="265"/>
      <c r="Z634" s="265"/>
    </row>
    <row r="635">
      <c r="A635" s="273"/>
      <c r="B635" s="274"/>
      <c r="C635" s="265"/>
      <c r="D635" s="265"/>
      <c r="E635" s="265"/>
      <c r="F635" s="265"/>
      <c r="G635" s="265"/>
      <c r="H635" s="265"/>
      <c r="I635" s="265"/>
      <c r="J635" s="265"/>
      <c r="K635" s="265"/>
      <c r="L635" s="265"/>
      <c r="M635" s="265"/>
      <c r="N635" s="265"/>
      <c r="O635" s="265"/>
      <c r="P635" s="265"/>
      <c r="Q635" s="265"/>
      <c r="R635" s="265"/>
      <c r="S635" s="265"/>
      <c r="T635" s="265"/>
      <c r="U635" s="265"/>
      <c r="V635" s="265"/>
      <c r="W635" s="265"/>
      <c r="X635" s="265"/>
      <c r="Y635" s="265"/>
      <c r="Z635" s="265"/>
    </row>
    <row r="636">
      <c r="A636" s="273"/>
      <c r="B636" s="274"/>
      <c r="C636" s="265"/>
      <c r="D636" s="265"/>
      <c r="E636" s="265"/>
      <c r="F636" s="265"/>
      <c r="G636" s="265"/>
      <c r="H636" s="265"/>
      <c r="I636" s="265"/>
      <c r="J636" s="265"/>
      <c r="K636" s="265"/>
      <c r="L636" s="265"/>
      <c r="M636" s="265"/>
      <c r="N636" s="265"/>
      <c r="O636" s="265"/>
      <c r="P636" s="265"/>
      <c r="Q636" s="265"/>
      <c r="R636" s="265"/>
      <c r="S636" s="265"/>
      <c r="T636" s="265"/>
      <c r="U636" s="265"/>
      <c r="V636" s="265"/>
      <c r="W636" s="265"/>
      <c r="X636" s="265"/>
      <c r="Y636" s="265"/>
      <c r="Z636" s="265"/>
    </row>
    <row r="637">
      <c r="A637" s="273"/>
      <c r="B637" s="274"/>
      <c r="C637" s="265"/>
      <c r="D637" s="265"/>
      <c r="E637" s="265"/>
      <c r="F637" s="265"/>
      <c r="G637" s="265"/>
      <c r="H637" s="265"/>
      <c r="I637" s="265"/>
      <c r="J637" s="265"/>
      <c r="K637" s="265"/>
      <c r="L637" s="265"/>
      <c r="M637" s="265"/>
      <c r="N637" s="265"/>
      <c r="O637" s="265"/>
      <c r="P637" s="265"/>
      <c r="Q637" s="265"/>
      <c r="R637" s="265"/>
      <c r="S637" s="265"/>
      <c r="T637" s="265"/>
      <c r="U637" s="265"/>
      <c r="V637" s="265"/>
      <c r="W637" s="265"/>
      <c r="X637" s="265"/>
      <c r="Y637" s="265"/>
      <c r="Z637" s="265"/>
    </row>
    <row r="638">
      <c r="A638" s="273"/>
      <c r="B638" s="274"/>
      <c r="C638" s="265"/>
      <c r="D638" s="265"/>
      <c r="E638" s="265"/>
      <c r="F638" s="265"/>
      <c r="G638" s="265"/>
      <c r="H638" s="265"/>
      <c r="I638" s="265"/>
      <c r="J638" s="265"/>
      <c r="K638" s="265"/>
      <c r="L638" s="265"/>
      <c r="M638" s="265"/>
      <c r="N638" s="265"/>
      <c r="O638" s="265"/>
      <c r="P638" s="265"/>
      <c r="Q638" s="265"/>
      <c r="R638" s="265"/>
      <c r="S638" s="265"/>
      <c r="T638" s="265"/>
      <c r="U638" s="265"/>
      <c r="V638" s="265"/>
      <c r="W638" s="265"/>
      <c r="X638" s="265"/>
      <c r="Y638" s="265"/>
      <c r="Z638" s="265"/>
    </row>
    <row r="639">
      <c r="A639" s="273"/>
      <c r="B639" s="274"/>
      <c r="C639" s="265"/>
      <c r="D639" s="265"/>
      <c r="E639" s="265"/>
      <c r="F639" s="265"/>
      <c r="G639" s="265"/>
      <c r="H639" s="265"/>
      <c r="I639" s="265"/>
      <c r="J639" s="265"/>
      <c r="K639" s="265"/>
      <c r="L639" s="265"/>
      <c r="M639" s="265"/>
      <c r="N639" s="265"/>
      <c r="O639" s="265"/>
      <c r="P639" s="265"/>
      <c r="Q639" s="265"/>
      <c r="R639" s="265"/>
      <c r="S639" s="265"/>
      <c r="T639" s="265"/>
      <c r="U639" s="265"/>
      <c r="V639" s="265"/>
      <c r="W639" s="265"/>
      <c r="X639" s="265"/>
      <c r="Y639" s="265"/>
      <c r="Z639" s="265"/>
    </row>
    <row r="640">
      <c r="A640" s="273"/>
      <c r="B640" s="274"/>
      <c r="C640" s="265"/>
      <c r="D640" s="265"/>
      <c r="E640" s="265"/>
      <c r="F640" s="265"/>
      <c r="G640" s="265"/>
      <c r="H640" s="265"/>
      <c r="I640" s="265"/>
      <c r="J640" s="265"/>
      <c r="K640" s="265"/>
      <c r="L640" s="265"/>
      <c r="M640" s="265"/>
      <c r="N640" s="265"/>
      <c r="O640" s="265"/>
      <c r="P640" s="265"/>
      <c r="Q640" s="265"/>
      <c r="R640" s="265"/>
      <c r="S640" s="265"/>
      <c r="T640" s="265"/>
      <c r="U640" s="265"/>
      <c r="V640" s="265"/>
      <c r="W640" s="265"/>
      <c r="X640" s="265"/>
      <c r="Y640" s="265"/>
      <c r="Z640" s="265"/>
    </row>
    <row r="641">
      <c r="A641" s="273"/>
      <c r="B641" s="274"/>
      <c r="C641" s="265"/>
      <c r="D641" s="265"/>
      <c r="E641" s="265"/>
      <c r="F641" s="265"/>
      <c r="G641" s="265"/>
      <c r="H641" s="265"/>
      <c r="I641" s="265"/>
      <c r="J641" s="265"/>
      <c r="K641" s="265"/>
      <c r="L641" s="265"/>
      <c r="M641" s="265"/>
      <c r="N641" s="265"/>
      <c r="O641" s="265"/>
      <c r="P641" s="265"/>
      <c r="Q641" s="265"/>
      <c r="R641" s="265"/>
      <c r="S641" s="265"/>
      <c r="T641" s="265"/>
      <c r="U641" s="265"/>
      <c r="V641" s="265"/>
      <c r="W641" s="265"/>
      <c r="X641" s="265"/>
      <c r="Y641" s="265"/>
      <c r="Z641" s="265"/>
    </row>
    <row r="642">
      <c r="A642" s="273"/>
      <c r="B642" s="274"/>
      <c r="C642" s="265"/>
      <c r="D642" s="265"/>
      <c r="E642" s="265"/>
      <c r="F642" s="265"/>
      <c r="G642" s="265"/>
      <c r="H642" s="265"/>
      <c r="I642" s="265"/>
      <c r="J642" s="265"/>
      <c r="K642" s="265"/>
      <c r="L642" s="265"/>
      <c r="M642" s="265"/>
      <c r="N642" s="265"/>
      <c r="O642" s="265"/>
      <c r="P642" s="265"/>
      <c r="Q642" s="265"/>
      <c r="R642" s="265"/>
      <c r="S642" s="265"/>
      <c r="T642" s="265"/>
      <c r="U642" s="265"/>
      <c r="V642" s="265"/>
      <c r="W642" s="265"/>
      <c r="X642" s="265"/>
      <c r="Y642" s="265"/>
      <c r="Z642" s="265"/>
    </row>
    <row r="643">
      <c r="A643" s="273"/>
      <c r="B643" s="274"/>
      <c r="C643" s="265"/>
      <c r="D643" s="265"/>
      <c r="E643" s="265"/>
      <c r="F643" s="265"/>
      <c r="G643" s="265"/>
      <c r="H643" s="265"/>
      <c r="I643" s="265"/>
      <c r="J643" s="265"/>
      <c r="K643" s="265"/>
      <c r="L643" s="265"/>
      <c r="M643" s="265"/>
      <c r="N643" s="265"/>
      <c r="O643" s="265"/>
      <c r="P643" s="265"/>
      <c r="Q643" s="265"/>
      <c r="R643" s="265"/>
      <c r="S643" s="265"/>
      <c r="T643" s="265"/>
      <c r="U643" s="265"/>
      <c r="V643" s="265"/>
      <c r="W643" s="265"/>
      <c r="X643" s="265"/>
      <c r="Y643" s="265"/>
      <c r="Z643" s="265"/>
    </row>
    <row r="644">
      <c r="A644" s="273"/>
      <c r="B644" s="274"/>
      <c r="C644" s="265"/>
      <c r="D644" s="265"/>
      <c r="E644" s="265"/>
      <c r="F644" s="265"/>
      <c r="G644" s="265"/>
      <c r="H644" s="265"/>
      <c r="I644" s="265"/>
      <c r="J644" s="265"/>
      <c r="K644" s="265"/>
      <c r="L644" s="265"/>
      <c r="M644" s="265"/>
      <c r="N644" s="265"/>
      <c r="O644" s="265"/>
      <c r="P644" s="265"/>
      <c r="Q644" s="265"/>
      <c r="R644" s="265"/>
      <c r="S644" s="265"/>
      <c r="T644" s="265"/>
      <c r="U644" s="265"/>
      <c r="V644" s="265"/>
      <c r="W644" s="265"/>
      <c r="X644" s="265"/>
      <c r="Y644" s="265"/>
      <c r="Z644" s="265"/>
    </row>
    <row r="645">
      <c r="A645" s="273"/>
      <c r="B645" s="274"/>
      <c r="C645" s="265"/>
      <c r="D645" s="265"/>
      <c r="E645" s="265"/>
      <c r="F645" s="265"/>
      <c r="G645" s="265"/>
      <c r="H645" s="265"/>
      <c r="I645" s="265"/>
      <c r="J645" s="265"/>
      <c r="K645" s="265"/>
      <c r="L645" s="265"/>
      <c r="M645" s="265"/>
      <c r="N645" s="265"/>
      <c r="O645" s="265"/>
      <c r="P645" s="265"/>
      <c r="Q645" s="265"/>
      <c r="R645" s="265"/>
      <c r="S645" s="265"/>
      <c r="T645" s="265"/>
      <c r="U645" s="265"/>
      <c r="V645" s="265"/>
      <c r="W645" s="265"/>
      <c r="X645" s="265"/>
      <c r="Y645" s="265"/>
      <c r="Z645" s="265"/>
    </row>
    <row r="646">
      <c r="A646" s="273"/>
      <c r="B646" s="274"/>
      <c r="C646" s="265"/>
      <c r="D646" s="265"/>
      <c r="E646" s="265"/>
      <c r="F646" s="265"/>
      <c r="G646" s="265"/>
      <c r="H646" s="265"/>
      <c r="I646" s="265"/>
      <c r="J646" s="265"/>
      <c r="K646" s="265"/>
      <c r="L646" s="265"/>
      <c r="M646" s="265"/>
      <c r="N646" s="265"/>
      <c r="O646" s="265"/>
      <c r="P646" s="265"/>
      <c r="Q646" s="265"/>
      <c r="R646" s="265"/>
      <c r="S646" s="265"/>
      <c r="T646" s="265"/>
      <c r="U646" s="265"/>
      <c r="V646" s="265"/>
      <c r="W646" s="265"/>
      <c r="X646" s="265"/>
      <c r="Y646" s="265"/>
      <c r="Z646" s="265"/>
    </row>
    <row r="647">
      <c r="A647" s="273"/>
      <c r="B647" s="274"/>
      <c r="C647" s="265"/>
      <c r="D647" s="265"/>
      <c r="E647" s="265"/>
      <c r="F647" s="265"/>
      <c r="G647" s="265"/>
      <c r="H647" s="265"/>
      <c r="I647" s="265"/>
      <c r="J647" s="265"/>
      <c r="K647" s="265"/>
      <c r="L647" s="265"/>
      <c r="M647" s="265"/>
      <c r="N647" s="265"/>
      <c r="O647" s="265"/>
      <c r="P647" s="265"/>
      <c r="Q647" s="265"/>
      <c r="R647" s="265"/>
      <c r="S647" s="265"/>
      <c r="T647" s="265"/>
      <c r="U647" s="265"/>
      <c r="V647" s="265"/>
      <c r="W647" s="265"/>
      <c r="X647" s="265"/>
      <c r="Y647" s="265"/>
      <c r="Z647" s="265"/>
    </row>
    <row r="648">
      <c r="A648" s="273"/>
      <c r="B648" s="274"/>
      <c r="C648" s="265"/>
      <c r="D648" s="265"/>
      <c r="E648" s="265"/>
      <c r="F648" s="265"/>
      <c r="G648" s="265"/>
      <c r="H648" s="265"/>
      <c r="I648" s="265"/>
      <c r="J648" s="265"/>
      <c r="K648" s="265"/>
      <c r="L648" s="265"/>
      <c r="M648" s="265"/>
      <c r="N648" s="265"/>
      <c r="O648" s="265"/>
      <c r="P648" s="265"/>
      <c r="Q648" s="265"/>
      <c r="R648" s="265"/>
      <c r="S648" s="265"/>
      <c r="T648" s="265"/>
      <c r="U648" s="265"/>
      <c r="V648" s="265"/>
      <c r="W648" s="265"/>
      <c r="X648" s="265"/>
      <c r="Y648" s="265"/>
      <c r="Z648" s="265"/>
    </row>
    <row r="649">
      <c r="A649" s="273"/>
      <c r="B649" s="274"/>
      <c r="C649" s="265"/>
      <c r="D649" s="265"/>
      <c r="E649" s="265"/>
      <c r="F649" s="265"/>
      <c r="G649" s="265"/>
      <c r="H649" s="265"/>
      <c r="I649" s="265"/>
      <c r="J649" s="265"/>
      <c r="K649" s="265"/>
      <c r="L649" s="265"/>
      <c r="M649" s="265"/>
      <c r="N649" s="265"/>
      <c r="O649" s="265"/>
      <c r="P649" s="265"/>
      <c r="Q649" s="265"/>
      <c r="R649" s="265"/>
      <c r="S649" s="265"/>
      <c r="T649" s="265"/>
      <c r="U649" s="265"/>
      <c r="V649" s="265"/>
      <c r="W649" s="265"/>
      <c r="X649" s="265"/>
      <c r="Y649" s="265"/>
      <c r="Z649" s="265"/>
    </row>
    <row r="650">
      <c r="A650" s="273"/>
      <c r="B650" s="274"/>
      <c r="C650" s="265"/>
      <c r="D650" s="265"/>
      <c r="E650" s="265"/>
      <c r="F650" s="265"/>
      <c r="G650" s="265"/>
      <c r="H650" s="265"/>
      <c r="I650" s="265"/>
      <c r="J650" s="265"/>
      <c r="K650" s="265"/>
      <c r="L650" s="265"/>
      <c r="M650" s="265"/>
      <c r="N650" s="265"/>
      <c r="O650" s="265"/>
      <c r="P650" s="265"/>
      <c r="Q650" s="265"/>
      <c r="R650" s="265"/>
      <c r="S650" s="265"/>
      <c r="T650" s="265"/>
      <c r="U650" s="265"/>
      <c r="V650" s="265"/>
      <c r="W650" s="265"/>
      <c r="X650" s="265"/>
      <c r="Y650" s="265"/>
      <c r="Z650" s="265"/>
    </row>
    <row r="651">
      <c r="A651" s="273"/>
      <c r="B651" s="274"/>
      <c r="C651" s="265"/>
      <c r="D651" s="265"/>
      <c r="E651" s="265"/>
      <c r="F651" s="265"/>
      <c r="G651" s="265"/>
      <c r="H651" s="265"/>
      <c r="I651" s="265"/>
      <c r="J651" s="265"/>
      <c r="K651" s="265"/>
      <c r="L651" s="265"/>
      <c r="M651" s="265"/>
      <c r="N651" s="265"/>
      <c r="O651" s="265"/>
      <c r="P651" s="265"/>
      <c r="Q651" s="265"/>
      <c r="R651" s="265"/>
      <c r="S651" s="265"/>
      <c r="T651" s="265"/>
      <c r="U651" s="265"/>
      <c r="V651" s="265"/>
      <c r="W651" s="265"/>
      <c r="X651" s="265"/>
      <c r="Y651" s="265"/>
      <c r="Z651" s="265"/>
    </row>
    <row r="652">
      <c r="A652" s="273"/>
      <c r="B652" s="274"/>
      <c r="C652" s="265"/>
      <c r="D652" s="265"/>
      <c r="E652" s="265"/>
      <c r="F652" s="265"/>
      <c r="G652" s="265"/>
      <c r="H652" s="265"/>
      <c r="I652" s="265"/>
      <c r="J652" s="265"/>
      <c r="K652" s="265"/>
      <c r="L652" s="265"/>
      <c r="M652" s="265"/>
      <c r="N652" s="265"/>
      <c r="O652" s="265"/>
      <c r="P652" s="265"/>
      <c r="Q652" s="265"/>
      <c r="R652" s="265"/>
      <c r="S652" s="265"/>
      <c r="T652" s="265"/>
      <c r="U652" s="265"/>
      <c r="V652" s="265"/>
      <c r="W652" s="265"/>
      <c r="X652" s="265"/>
      <c r="Y652" s="265"/>
      <c r="Z652" s="265"/>
    </row>
    <row r="653">
      <c r="A653" s="273"/>
      <c r="B653" s="274"/>
      <c r="C653" s="265"/>
      <c r="D653" s="265"/>
      <c r="E653" s="265"/>
      <c r="F653" s="265"/>
      <c r="G653" s="265"/>
      <c r="H653" s="265"/>
      <c r="I653" s="265"/>
      <c r="J653" s="265"/>
      <c r="K653" s="265"/>
      <c r="L653" s="265"/>
      <c r="M653" s="265"/>
      <c r="N653" s="265"/>
      <c r="O653" s="265"/>
      <c r="P653" s="265"/>
      <c r="Q653" s="265"/>
      <c r="R653" s="265"/>
      <c r="S653" s="265"/>
      <c r="T653" s="265"/>
      <c r="U653" s="265"/>
      <c r="V653" s="265"/>
      <c r="W653" s="265"/>
      <c r="X653" s="265"/>
      <c r="Y653" s="265"/>
      <c r="Z653" s="265"/>
    </row>
    <row r="654">
      <c r="A654" s="273"/>
      <c r="B654" s="274"/>
      <c r="C654" s="265"/>
      <c r="D654" s="265"/>
      <c r="E654" s="265"/>
      <c r="F654" s="265"/>
      <c r="G654" s="265"/>
      <c r="H654" s="265"/>
      <c r="I654" s="265"/>
      <c r="J654" s="265"/>
      <c r="K654" s="265"/>
      <c r="L654" s="265"/>
      <c r="M654" s="265"/>
      <c r="N654" s="265"/>
      <c r="O654" s="265"/>
      <c r="P654" s="265"/>
      <c r="Q654" s="265"/>
      <c r="R654" s="265"/>
      <c r="S654" s="265"/>
      <c r="T654" s="265"/>
      <c r="U654" s="265"/>
      <c r="V654" s="265"/>
      <c r="W654" s="265"/>
      <c r="X654" s="265"/>
      <c r="Y654" s="265"/>
      <c r="Z654" s="265"/>
    </row>
    <row r="655">
      <c r="A655" s="273"/>
      <c r="B655" s="274"/>
      <c r="C655" s="265"/>
      <c r="D655" s="265"/>
      <c r="E655" s="265"/>
      <c r="F655" s="265"/>
      <c r="G655" s="265"/>
      <c r="H655" s="265"/>
      <c r="I655" s="265"/>
      <c r="J655" s="265"/>
      <c r="K655" s="265"/>
      <c r="L655" s="265"/>
      <c r="M655" s="265"/>
      <c r="N655" s="265"/>
      <c r="O655" s="265"/>
      <c r="P655" s="265"/>
      <c r="Q655" s="265"/>
      <c r="R655" s="265"/>
      <c r="S655" s="265"/>
      <c r="T655" s="265"/>
      <c r="U655" s="265"/>
      <c r="V655" s="265"/>
      <c r="W655" s="265"/>
      <c r="X655" s="265"/>
      <c r="Y655" s="265"/>
      <c r="Z655" s="265"/>
    </row>
    <row r="656">
      <c r="A656" s="273"/>
      <c r="B656" s="274"/>
      <c r="C656" s="265"/>
      <c r="D656" s="265"/>
      <c r="E656" s="265"/>
      <c r="F656" s="265"/>
      <c r="G656" s="265"/>
      <c r="H656" s="265"/>
      <c r="I656" s="265"/>
      <c r="J656" s="265"/>
      <c r="K656" s="265"/>
      <c r="L656" s="265"/>
      <c r="M656" s="265"/>
      <c r="N656" s="265"/>
      <c r="O656" s="265"/>
      <c r="P656" s="265"/>
      <c r="Q656" s="265"/>
      <c r="R656" s="265"/>
      <c r="S656" s="265"/>
      <c r="T656" s="265"/>
      <c r="U656" s="265"/>
      <c r="V656" s="265"/>
      <c r="W656" s="265"/>
      <c r="X656" s="265"/>
      <c r="Y656" s="265"/>
      <c r="Z656" s="265"/>
    </row>
    <row r="657">
      <c r="A657" s="273"/>
      <c r="B657" s="274"/>
      <c r="C657" s="265"/>
      <c r="D657" s="265"/>
      <c r="E657" s="265"/>
      <c r="F657" s="265"/>
      <c r="G657" s="265"/>
      <c r="H657" s="265"/>
      <c r="I657" s="265"/>
      <c r="J657" s="265"/>
      <c r="K657" s="265"/>
      <c r="L657" s="265"/>
      <c r="M657" s="265"/>
      <c r="N657" s="265"/>
      <c r="O657" s="265"/>
      <c r="P657" s="265"/>
      <c r="Q657" s="265"/>
      <c r="R657" s="265"/>
      <c r="S657" s="265"/>
      <c r="T657" s="265"/>
      <c r="U657" s="265"/>
      <c r="V657" s="265"/>
      <c r="W657" s="265"/>
      <c r="X657" s="265"/>
      <c r="Y657" s="265"/>
      <c r="Z657" s="265"/>
    </row>
    <row r="658">
      <c r="A658" s="273"/>
      <c r="B658" s="274"/>
      <c r="C658" s="265"/>
      <c r="D658" s="265"/>
      <c r="E658" s="265"/>
      <c r="F658" s="265"/>
      <c r="G658" s="265"/>
      <c r="H658" s="265"/>
      <c r="I658" s="265"/>
      <c r="J658" s="265"/>
      <c r="K658" s="265"/>
      <c r="L658" s="265"/>
      <c r="M658" s="265"/>
      <c r="N658" s="265"/>
      <c r="O658" s="265"/>
      <c r="P658" s="265"/>
      <c r="Q658" s="265"/>
      <c r="R658" s="265"/>
      <c r="S658" s="265"/>
      <c r="T658" s="265"/>
      <c r="U658" s="265"/>
      <c r="V658" s="265"/>
      <c r="W658" s="265"/>
      <c r="X658" s="265"/>
      <c r="Y658" s="265"/>
      <c r="Z658" s="265"/>
    </row>
    <row r="659">
      <c r="A659" s="273"/>
      <c r="B659" s="274"/>
      <c r="C659" s="265"/>
      <c r="D659" s="265"/>
      <c r="E659" s="265"/>
      <c r="F659" s="265"/>
      <c r="G659" s="265"/>
      <c r="H659" s="265"/>
      <c r="I659" s="265"/>
      <c r="J659" s="265"/>
      <c r="K659" s="265"/>
      <c r="L659" s="265"/>
      <c r="M659" s="265"/>
      <c r="N659" s="265"/>
      <c r="O659" s="265"/>
      <c r="P659" s="265"/>
      <c r="Q659" s="265"/>
      <c r="R659" s="265"/>
      <c r="S659" s="265"/>
      <c r="T659" s="265"/>
      <c r="U659" s="265"/>
      <c r="V659" s="265"/>
      <c r="W659" s="265"/>
      <c r="X659" s="265"/>
      <c r="Y659" s="265"/>
      <c r="Z659" s="265"/>
    </row>
    <row r="660">
      <c r="A660" s="273"/>
      <c r="B660" s="274"/>
      <c r="C660" s="265"/>
      <c r="D660" s="265"/>
      <c r="E660" s="265"/>
      <c r="F660" s="265"/>
      <c r="G660" s="265"/>
      <c r="H660" s="265"/>
      <c r="I660" s="265"/>
      <c r="J660" s="265"/>
      <c r="K660" s="265"/>
      <c r="L660" s="265"/>
      <c r="M660" s="265"/>
      <c r="N660" s="265"/>
      <c r="O660" s="265"/>
      <c r="P660" s="265"/>
      <c r="Q660" s="265"/>
      <c r="R660" s="265"/>
      <c r="S660" s="265"/>
      <c r="T660" s="265"/>
      <c r="U660" s="265"/>
      <c r="V660" s="265"/>
      <c r="W660" s="265"/>
      <c r="X660" s="265"/>
      <c r="Y660" s="265"/>
      <c r="Z660" s="265"/>
    </row>
    <row r="661">
      <c r="A661" s="273"/>
      <c r="B661" s="274"/>
      <c r="C661" s="265"/>
      <c r="D661" s="265"/>
      <c r="E661" s="265"/>
      <c r="F661" s="265"/>
      <c r="G661" s="265"/>
      <c r="H661" s="265"/>
      <c r="I661" s="265"/>
      <c r="J661" s="265"/>
      <c r="K661" s="265"/>
      <c r="L661" s="265"/>
      <c r="M661" s="265"/>
      <c r="N661" s="265"/>
      <c r="O661" s="265"/>
      <c r="P661" s="265"/>
      <c r="Q661" s="265"/>
      <c r="R661" s="265"/>
      <c r="S661" s="265"/>
      <c r="T661" s="265"/>
      <c r="U661" s="265"/>
      <c r="V661" s="265"/>
      <c r="W661" s="265"/>
      <c r="X661" s="265"/>
      <c r="Y661" s="265"/>
      <c r="Z661" s="265"/>
    </row>
    <row r="662">
      <c r="A662" s="273"/>
      <c r="B662" s="274"/>
      <c r="C662" s="265"/>
      <c r="D662" s="265"/>
      <c r="E662" s="265"/>
      <c r="F662" s="265"/>
      <c r="G662" s="265"/>
      <c r="H662" s="265"/>
      <c r="I662" s="265"/>
      <c r="J662" s="265"/>
      <c r="K662" s="265"/>
      <c r="L662" s="265"/>
      <c r="M662" s="265"/>
      <c r="N662" s="265"/>
      <c r="O662" s="265"/>
      <c r="P662" s="265"/>
      <c r="Q662" s="265"/>
      <c r="R662" s="265"/>
      <c r="S662" s="265"/>
      <c r="T662" s="265"/>
      <c r="U662" s="265"/>
      <c r="V662" s="265"/>
      <c r="W662" s="265"/>
      <c r="X662" s="265"/>
      <c r="Y662" s="265"/>
      <c r="Z662" s="265"/>
    </row>
    <row r="663">
      <c r="A663" s="273"/>
      <c r="B663" s="274"/>
      <c r="C663" s="265"/>
      <c r="D663" s="265"/>
      <c r="E663" s="265"/>
      <c r="F663" s="265"/>
      <c r="G663" s="265"/>
      <c r="H663" s="265"/>
      <c r="I663" s="265"/>
      <c r="J663" s="265"/>
      <c r="K663" s="265"/>
      <c r="L663" s="265"/>
      <c r="M663" s="265"/>
      <c r="N663" s="265"/>
      <c r="O663" s="265"/>
      <c r="P663" s="265"/>
      <c r="Q663" s="265"/>
      <c r="R663" s="265"/>
      <c r="S663" s="265"/>
      <c r="T663" s="265"/>
      <c r="U663" s="265"/>
      <c r="V663" s="265"/>
      <c r="W663" s="265"/>
      <c r="X663" s="265"/>
      <c r="Y663" s="265"/>
      <c r="Z663" s="265"/>
    </row>
    <row r="664">
      <c r="A664" s="273"/>
      <c r="B664" s="274"/>
      <c r="C664" s="265"/>
      <c r="D664" s="265"/>
      <c r="E664" s="265"/>
      <c r="F664" s="265"/>
      <c r="G664" s="265"/>
      <c r="H664" s="265"/>
      <c r="I664" s="265"/>
      <c r="J664" s="265"/>
      <c r="K664" s="265"/>
      <c r="L664" s="265"/>
      <c r="M664" s="265"/>
      <c r="N664" s="265"/>
      <c r="O664" s="265"/>
      <c r="P664" s="265"/>
      <c r="Q664" s="265"/>
      <c r="R664" s="265"/>
      <c r="S664" s="265"/>
      <c r="T664" s="265"/>
      <c r="U664" s="265"/>
      <c r="V664" s="265"/>
      <c r="W664" s="265"/>
      <c r="X664" s="265"/>
      <c r="Y664" s="265"/>
      <c r="Z664" s="265"/>
    </row>
    <row r="665">
      <c r="A665" s="273"/>
      <c r="B665" s="274"/>
      <c r="C665" s="265"/>
      <c r="D665" s="265"/>
      <c r="E665" s="265"/>
      <c r="F665" s="265"/>
      <c r="G665" s="265"/>
      <c r="H665" s="265"/>
      <c r="I665" s="265"/>
      <c r="J665" s="265"/>
      <c r="K665" s="265"/>
      <c r="L665" s="265"/>
      <c r="M665" s="265"/>
      <c r="N665" s="265"/>
      <c r="O665" s="265"/>
      <c r="P665" s="265"/>
      <c r="Q665" s="265"/>
      <c r="R665" s="265"/>
      <c r="S665" s="265"/>
      <c r="T665" s="265"/>
      <c r="U665" s="265"/>
      <c r="V665" s="265"/>
      <c r="W665" s="265"/>
      <c r="X665" s="265"/>
      <c r="Y665" s="265"/>
      <c r="Z665" s="265"/>
    </row>
    <row r="666">
      <c r="A666" s="273"/>
      <c r="B666" s="274"/>
      <c r="C666" s="265"/>
      <c r="D666" s="265"/>
      <c r="E666" s="265"/>
      <c r="F666" s="265"/>
      <c r="G666" s="265"/>
      <c r="H666" s="265"/>
      <c r="I666" s="265"/>
      <c r="J666" s="265"/>
      <c r="K666" s="265"/>
      <c r="L666" s="265"/>
      <c r="M666" s="265"/>
      <c r="N666" s="265"/>
      <c r="O666" s="265"/>
      <c r="P666" s="265"/>
      <c r="Q666" s="265"/>
      <c r="R666" s="265"/>
      <c r="S666" s="265"/>
      <c r="T666" s="265"/>
      <c r="U666" s="265"/>
      <c r="V666" s="265"/>
      <c r="W666" s="265"/>
      <c r="X666" s="265"/>
      <c r="Y666" s="265"/>
      <c r="Z666" s="265"/>
    </row>
    <row r="667">
      <c r="A667" s="273"/>
      <c r="B667" s="274"/>
      <c r="C667" s="265"/>
      <c r="D667" s="265"/>
      <c r="E667" s="265"/>
      <c r="F667" s="265"/>
      <c r="G667" s="265"/>
      <c r="H667" s="265"/>
      <c r="I667" s="265"/>
      <c r="J667" s="265"/>
      <c r="K667" s="265"/>
      <c r="L667" s="265"/>
      <c r="M667" s="265"/>
      <c r="N667" s="265"/>
      <c r="O667" s="265"/>
      <c r="P667" s="265"/>
      <c r="Q667" s="265"/>
      <c r="R667" s="265"/>
      <c r="S667" s="265"/>
      <c r="T667" s="265"/>
      <c r="U667" s="265"/>
      <c r="V667" s="265"/>
      <c r="W667" s="265"/>
      <c r="X667" s="265"/>
      <c r="Y667" s="265"/>
      <c r="Z667" s="265"/>
    </row>
    <row r="668">
      <c r="A668" s="273"/>
      <c r="B668" s="274"/>
      <c r="C668" s="265"/>
      <c r="D668" s="265"/>
      <c r="E668" s="265"/>
      <c r="F668" s="265"/>
      <c r="G668" s="265"/>
      <c r="H668" s="265"/>
      <c r="I668" s="265"/>
      <c r="J668" s="265"/>
      <c r="K668" s="265"/>
      <c r="L668" s="265"/>
      <c r="M668" s="265"/>
      <c r="N668" s="265"/>
      <c r="O668" s="265"/>
      <c r="P668" s="265"/>
      <c r="Q668" s="265"/>
      <c r="R668" s="265"/>
      <c r="S668" s="265"/>
      <c r="T668" s="265"/>
      <c r="U668" s="265"/>
      <c r="V668" s="265"/>
      <c r="W668" s="265"/>
      <c r="X668" s="265"/>
      <c r="Y668" s="265"/>
      <c r="Z668" s="265"/>
    </row>
    <row r="669">
      <c r="A669" s="273"/>
      <c r="B669" s="274"/>
      <c r="C669" s="265"/>
      <c r="D669" s="265"/>
      <c r="E669" s="265"/>
      <c r="F669" s="265"/>
      <c r="G669" s="265"/>
      <c r="H669" s="265"/>
      <c r="I669" s="265"/>
      <c r="J669" s="265"/>
      <c r="K669" s="265"/>
      <c r="L669" s="265"/>
      <c r="M669" s="265"/>
      <c r="N669" s="265"/>
      <c r="O669" s="265"/>
      <c r="P669" s="265"/>
      <c r="Q669" s="265"/>
      <c r="R669" s="265"/>
      <c r="S669" s="265"/>
      <c r="T669" s="265"/>
      <c r="U669" s="265"/>
      <c r="V669" s="265"/>
      <c r="W669" s="265"/>
      <c r="X669" s="265"/>
      <c r="Y669" s="265"/>
      <c r="Z669" s="265"/>
    </row>
    <row r="670">
      <c r="A670" s="273"/>
      <c r="B670" s="274"/>
      <c r="C670" s="265"/>
      <c r="D670" s="265"/>
      <c r="E670" s="265"/>
      <c r="F670" s="265"/>
      <c r="G670" s="265"/>
      <c r="H670" s="265"/>
      <c r="I670" s="265"/>
      <c r="J670" s="265"/>
      <c r="K670" s="265"/>
      <c r="L670" s="265"/>
      <c r="M670" s="265"/>
      <c r="N670" s="265"/>
      <c r="O670" s="265"/>
      <c r="P670" s="265"/>
      <c r="Q670" s="265"/>
      <c r="R670" s="265"/>
      <c r="S670" s="265"/>
      <c r="T670" s="265"/>
      <c r="U670" s="265"/>
      <c r="V670" s="265"/>
      <c r="W670" s="265"/>
      <c r="X670" s="265"/>
      <c r="Y670" s="265"/>
      <c r="Z670" s="265"/>
    </row>
    <row r="671">
      <c r="A671" s="273"/>
      <c r="B671" s="274"/>
      <c r="C671" s="265"/>
      <c r="D671" s="265"/>
      <c r="E671" s="265"/>
      <c r="F671" s="265"/>
      <c r="G671" s="265"/>
      <c r="H671" s="265"/>
      <c r="I671" s="265"/>
      <c r="J671" s="265"/>
      <c r="K671" s="265"/>
      <c r="L671" s="265"/>
      <c r="M671" s="265"/>
      <c r="N671" s="265"/>
      <c r="O671" s="265"/>
      <c r="P671" s="265"/>
      <c r="Q671" s="265"/>
      <c r="R671" s="265"/>
      <c r="S671" s="265"/>
      <c r="T671" s="265"/>
      <c r="U671" s="265"/>
      <c r="V671" s="265"/>
      <c r="W671" s="265"/>
      <c r="X671" s="265"/>
      <c r="Y671" s="265"/>
      <c r="Z671" s="265"/>
    </row>
    <row r="672">
      <c r="A672" s="273"/>
      <c r="B672" s="274"/>
      <c r="C672" s="265"/>
      <c r="D672" s="265"/>
      <c r="E672" s="265"/>
      <c r="F672" s="265"/>
      <c r="G672" s="265"/>
      <c r="H672" s="265"/>
      <c r="I672" s="265"/>
      <c r="J672" s="265"/>
      <c r="K672" s="265"/>
      <c r="L672" s="265"/>
      <c r="M672" s="265"/>
      <c r="N672" s="265"/>
      <c r="O672" s="265"/>
      <c r="P672" s="265"/>
      <c r="Q672" s="265"/>
      <c r="R672" s="265"/>
      <c r="S672" s="265"/>
      <c r="T672" s="265"/>
      <c r="U672" s="265"/>
      <c r="V672" s="265"/>
      <c r="W672" s="265"/>
      <c r="X672" s="265"/>
      <c r="Y672" s="265"/>
      <c r="Z672" s="265"/>
    </row>
    <row r="673">
      <c r="A673" s="273"/>
      <c r="B673" s="274"/>
      <c r="C673" s="265"/>
      <c r="D673" s="265"/>
      <c r="E673" s="265"/>
      <c r="F673" s="265"/>
      <c r="G673" s="265"/>
      <c r="H673" s="265"/>
      <c r="I673" s="265"/>
      <c r="J673" s="265"/>
      <c r="K673" s="265"/>
      <c r="L673" s="265"/>
      <c r="M673" s="265"/>
      <c r="N673" s="265"/>
      <c r="O673" s="265"/>
      <c r="P673" s="265"/>
      <c r="Q673" s="265"/>
      <c r="R673" s="265"/>
      <c r="S673" s="265"/>
      <c r="T673" s="265"/>
      <c r="U673" s="265"/>
      <c r="V673" s="265"/>
      <c r="W673" s="265"/>
      <c r="X673" s="265"/>
      <c r="Y673" s="265"/>
      <c r="Z673" s="265"/>
    </row>
    <row r="674">
      <c r="A674" s="273"/>
      <c r="B674" s="274"/>
      <c r="C674" s="265"/>
      <c r="D674" s="265"/>
      <c r="E674" s="265"/>
      <c r="F674" s="265"/>
      <c r="G674" s="265"/>
      <c r="H674" s="265"/>
      <c r="I674" s="265"/>
      <c r="J674" s="265"/>
      <c r="K674" s="265"/>
      <c r="L674" s="265"/>
      <c r="M674" s="265"/>
      <c r="N674" s="265"/>
      <c r="O674" s="265"/>
      <c r="P674" s="265"/>
      <c r="Q674" s="265"/>
      <c r="R674" s="265"/>
      <c r="S674" s="265"/>
      <c r="T674" s="265"/>
      <c r="U674" s="265"/>
      <c r="V674" s="265"/>
      <c r="W674" s="265"/>
      <c r="X674" s="265"/>
      <c r="Y674" s="265"/>
      <c r="Z674" s="265"/>
    </row>
    <row r="675">
      <c r="A675" s="273"/>
      <c r="B675" s="274"/>
      <c r="C675" s="265"/>
      <c r="D675" s="265"/>
      <c r="E675" s="265"/>
      <c r="F675" s="265"/>
      <c r="G675" s="265"/>
      <c r="H675" s="265"/>
      <c r="I675" s="265"/>
      <c r="J675" s="265"/>
      <c r="K675" s="265"/>
      <c r="L675" s="265"/>
      <c r="M675" s="265"/>
      <c r="N675" s="265"/>
      <c r="O675" s="265"/>
      <c r="P675" s="265"/>
      <c r="Q675" s="265"/>
      <c r="R675" s="265"/>
      <c r="S675" s="265"/>
      <c r="T675" s="265"/>
      <c r="U675" s="265"/>
      <c r="V675" s="265"/>
      <c r="W675" s="265"/>
      <c r="X675" s="265"/>
      <c r="Y675" s="265"/>
      <c r="Z675" s="265"/>
    </row>
    <row r="676">
      <c r="A676" s="273"/>
      <c r="B676" s="274"/>
      <c r="C676" s="265"/>
      <c r="D676" s="265"/>
      <c r="E676" s="265"/>
      <c r="F676" s="265"/>
      <c r="G676" s="265"/>
      <c r="H676" s="265"/>
      <c r="I676" s="265"/>
      <c r="J676" s="265"/>
      <c r="K676" s="265"/>
      <c r="L676" s="265"/>
      <c r="M676" s="265"/>
      <c r="N676" s="265"/>
      <c r="O676" s="265"/>
      <c r="P676" s="265"/>
      <c r="Q676" s="265"/>
      <c r="R676" s="265"/>
      <c r="S676" s="265"/>
      <c r="T676" s="265"/>
      <c r="U676" s="265"/>
      <c r="V676" s="265"/>
      <c r="W676" s="265"/>
      <c r="X676" s="265"/>
      <c r="Y676" s="265"/>
      <c r="Z676" s="265"/>
    </row>
    <row r="677">
      <c r="A677" s="273"/>
      <c r="B677" s="274"/>
      <c r="C677" s="265"/>
      <c r="D677" s="265"/>
      <c r="E677" s="265"/>
      <c r="F677" s="265"/>
      <c r="G677" s="265"/>
      <c r="H677" s="265"/>
      <c r="I677" s="265"/>
      <c r="J677" s="265"/>
      <c r="K677" s="265"/>
      <c r="L677" s="265"/>
      <c r="M677" s="265"/>
      <c r="N677" s="265"/>
      <c r="O677" s="265"/>
      <c r="P677" s="265"/>
      <c r="Q677" s="265"/>
      <c r="R677" s="265"/>
      <c r="S677" s="265"/>
      <c r="T677" s="265"/>
      <c r="U677" s="265"/>
      <c r="V677" s="265"/>
      <c r="W677" s="265"/>
      <c r="X677" s="265"/>
      <c r="Y677" s="265"/>
      <c r="Z677" s="265"/>
    </row>
    <row r="678">
      <c r="A678" s="273"/>
      <c r="B678" s="274"/>
      <c r="C678" s="265"/>
      <c r="D678" s="265"/>
      <c r="E678" s="265"/>
      <c r="F678" s="265"/>
      <c r="G678" s="265"/>
      <c r="H678" s="265"/>
      <c r="I678" s="265"/>
      <c r="J678" s="265"/>
      <c r="K678" s="265"/>
      <c r="L678" s="265"/>
      <c r="M678" s="265"/>
      <c r="N678" s="265"/>
      <c r="O678" s="265"/>
      <c r="P678" s="265"/>
      <c r="Q678" s="265"/>
      <c r="R678" s="265"/>
      <c r="S678" s="265"/>
      <c r="T678" s="265"/>
      <c r="U678" s="265"/>
      <c r="V678" s="265"/>
      <c r="W678" s="265"/>
      <c r="X678" s="265"/>
      <c r="Y678" s="265"/>
      <c r="Z678" s="265"/>
    </row>
    <row r="679">
      <c r="A679" s="273"/>
      <c r="B679" s="274"/>
      <c r="C679" s="265"/>
      <c r="D679" s="265"/>
      <c r="E679" s="265"/>
      <c r="F679" s="265"/>
      <c r="G679" s="265"/>
      <c r="H679" s="265"/>
      <c r="I679" s="265"/>
      <c r="J679" s="265"/>
      <c r="K679" s="265"/>
      <c r="L679" s="265"/>
      <c r="M679" s="265"/>
      <c r="N679" s="265"/>
      <c r="O679" s="265"/>
      <c r="P679" s="265"/>
      <c r="Q679" s="265"/>
      <c r="R679" s="265"/>
      <c r="S679" s="265"/>
      <c r="T679" s="265"/>
      <c r="U679" s="265"/>
      <c r="V679" s="265"/>
      <c r="W679" s="265"/>
      <c r="X679" s="265"/>
      <c r="Y679" s="265"/>
      <c r="Z679" s="265"/>
    </row>
    <row r="680">
      <c r="A680" s="273"/>
      <c r="B680" s="274"/>
      <c r="C680" s="265"/>
      <c r="D680" s="265"/>
      <c r="E680" s="265"/>
      <c r="F680" s="265"/>
      <c r="G680" s="265"/>
      <c r="H680" s="265"/>
      <c r="I680" s="265"/>
      <c r="J680" s="265"/>
      <c r="K680" s="265"/>
      <c r="L680" s="265"/>
      <c r="M680" s="265"/>
      <c r="N680" s="265"/>
      <c r="O680" s="265"/>
      <c r="P680" s="265"/>
      <c r="Q680" s="265"/>
      <c r="R680" s="265"/>
      <c r="S680" s="265"/>
      <c r="T680" s="265"/>
      <c r="U680" s="265"/>
      <c r="V680" s="265"/>
      <c r="W680" s="265"/>
      <c r="X680" s="265"/>
      <c r="Y680" s="265"/>
      <c r="Z680" s="265"/>
    </row>
    <row r="681">
      <c r="A681" s="273"/>
      <c r="B681" s="274"/>
      <c r="C681" s="265"/>
      <c r="D681" s="265"/>
      <c r="E681" s="265"/>
      <c r="F681" s="265"/>
      <c r="G681" s="265"/>
      <c r="H681" s="265"/>
      <c r="I681" s="265"/>
      <c r="J681" s="265"/>
      <c r="K681" s="265"/>
      <c r="L681" s="265"/>
      <c r="M681" s="265"/>
      <c r="N681" s="265"/>
      <c r="O681" s="265"/>
      <c r="P681" s="265"/>
      <c r="Q681" s="265"/>
      <c r="R681" s="265"/>
      <c r="S681" s="265"/>
      <c r="T681" s="265"/>
      <c r="U681" s="265"/>
      <c r="V681" s="265"/>
      <c r="W681" s="265"/>
      <c r="X681" s="265"/>
      <c r="Y681" s="265"/>
      <c r="Z681" s="265"/>
    </row>
    <row r="682">
      <c r="A682" s="273"/>
      <c r="B682" s="274"/>
      <c r="C682" s="265"/>
      <c r="D682" s="265"/>
      <c r="E682" s="265"/>
      <c r="F682" s="265"/>
      <c r="G682" s="265"/>
      <c r="H682" s="265"/>
      <c r="I682" s="265"/>
      <c r="J682" s="265"/>
      <c r="K682" s="265"/>
      <c r="L682" s="265"/>
      <c r="M682" s="265"/>
      <c r="N682" s="265"/>
      <c r="O682" s="265"/>
      <c r="P682" s="265"/>
      <c r="Q682" s="265"/>
      <c r="R682" s="265"/>
      <c r="S682" s="265"/>
      <c r="T682" s="265"/>
      <c r="U682" s="265"/>
      <c r="V682" s="265"/>
      <c r="W682" s="265"/>
      <c r="X682" s="265"/>
      <c r="Y682" s="265"/>
      <c r="Z682" s="265"/>
    </row>
    <row r="683">
      <c r="A683" s="273"/>
      <c r="B683" s="274"/>
      <c r="C683" s="265"/>
      <c r="D683" s="265"/>
      <c r="E683" s="265"/>
      <c r="F683" s="265"/>
      <c r="G683" s="265"/>
      <c r="H683" s="265"/>
      <c r="I683" s="265"/>
      <c r="J683" s="265"/>
      <c r="K683" s="265"/>
      <c r="L683" s="265"/>
      <c r="M683" s="265"/>
      <c r="N683" s="265"/>
      <c r="O683" s="265"/>
      <c r="P683" s="265"/>
      <c r="Q683" s="265"/>
      <c r="R683" s="265"/>
      <c r="S683" s="265"/>
      <c r="T683" s="265"/>
      <c r="U683" s="265"/>
      <c r="V683" s="265"/>
      <c r="W683" s="265"/>
      <c r="X683" s="265"/>
      <c r="Y683" s="265"/>
      <c r="Z683" s="265"/>
    </row>
    <row r="684">
      <c r="A684" s="273"/>
      <c r="B684" s="274"/>
      <c r="C684" s="265"/>
      <c r="D684" s="265"/>
      <c r="E684" s="265"/>
      <c r="F684" s="265"/>
      <c r="G684" s="265"/>
      <c r="H684" s="265"/>
      <c r="I684" s="265"/>
      <c r="J684" s="265"/>
      <c r="K684" s="265"/>
      <c r="L684" s="265"/>
      <c r="M684" s="265"/>
      <c r="N684" s="265"/>
      <c r="O684" s="265"/>
      <c r="P684" s="265"/>
      <c r="Q684" s="265"/>
      <c r="R684" s="265"/>
      <c r="S684" s="265"/>
      <c r="T684" s="265"/>
      <c r="U684" s="265"/>
      <c r="V684" s="265"/>
      <c r="W684" s="265"/>
      <c r="X684" s="265"/>
      <c r="Y684" s="265"/>
      <c r="Z684" s="265"/>
    </row>
    <row r="685">
      <c r="A685" s="273"/>
      <c r="B685" s="274"/>
      <c r="C685" s="265"/>
      <c r="D685" s="265"/>
      <c r="E685" s="265"/>
      <c r="F685" s="265"/>
      <c r="G685" s="265"/>
      <c r="H685" s="265"/>
      <c r="I685" s="265"/>
      <c r="J685" s="265"/>
      <c r="K685" s="265"/>
      <c r="L685" s="265"/>
      <c r="M685" s="265"/>
      <c r="N685" s="265"/>
      <c r="O685" s="265"/>
      <c r="P685" s="265"/>
      <c r="Q685" s="265"/>
      <c r="R685" s="265"/>
      <c r="S685" s="265"/>
      <c r="T685" s="265"/>
      <c r="U685" s="265"/>
      <c r="V685" s="265"/>
      <c r="W685" s="265"/>
      <c r="X685" s="265"/>
      <c r="Y685" s="265"/>
      <c r="Z685" s="265"/>
    </row>
    <row r="686">
      <c r="A686" s="273"/>
      <c r="B686" s="274"/>
      <c r="C686" s="265"/>
      <c r="D686" s="265"/>
      <c r="E686" s="265"/>
      <c r="F686" s="265"/>
      <c r="G686" s="265"/>
      <c r="H686" s="265"/>
      <c r="I686" s="265"/>
      <c r="J686" s="265"/>
      <c r="K686" s="265"/>
      <c r="L686" s="265"/>
      <c r="M686" s="265"/>
      <c r="N686" s="265"/>
      <c r="O686" s="265"/>
      <c r="P686" s="265"/>
      <c r="Q686" s="265"/>
      <c r="R686" s="265"/>
      <c r="S686" s="265"/>
      <c r="T686" s="265"/>
      <c r="U686" s="265"/>
      <c r="V686" s="265"/>
      <c r="W686" s="265"/>
      <c r="X686" s="265"/>
      <c r="Y686" s="265"/>
      <c r="Z686" s="265"/>
    </row>
    <row r="687">
      <c r="A687" s="273"/>
      <c r="B687" s="274"/>
      <c r="C687" s="265"/>
      <c r="D687" s="265"/>
      <c r="E687" s="265"/>
      <c r="F687" s="265"/>
      <c r="G687" s="265"/>
      <c r="H687" s="265"/>
      <c r="I687" s="265"/>
      <c r="J687" s="265"/>
      <c r="K687" s="265"/>
      <c r="L687" s="265"/>
      <c r="M687" s="265"/>
      <c r="N687" s="265"/>
      <c r="O687" s="265"/>
      <c r="P687" s="265"/>
      <c r="Q687" s="265"/>
      <c r="R687" s="265"/>
      <c r="S687" s="265"/>
      <c r="T687" s="265"/>
      <c r="U687" s="265"/>
      <c r="V687" s="265"/>
      <c r="W687" s="265"/>
      <c r="X687" s="265"/>
      <c r="Y687" s="265"/>
      <c r="Z687" s="265"/>
    </row>
    <row r="688">
      <c r="A688" s="273"/>
      <c r="B688" s="274"/>
      <c r="C688" s="265"/>
      <c r="D688" s="265"/>
      <c r="E688" s="265"/>
      <c r="F688" s="265"/>
      <c r="G688" s="265"/>
      <c r="H688" s="265"/>
      <c r="I688" s="265"/>
      <c r="J688" s="265"/>
      <c r="K688" s="265"/>
      <c r="L688" s="265"/>
      <c r="M688" s="265"/>
      <c r="N688" s="265"/>
      <c r="O688" s="265"/>
      <c r="P688" s="265"/>
      <c r="Q688" s="265"/>
      <c r="R688" s="265"/>
      <c r="S688" s="265"/>
      <c r="T688" s="265"/>
      <c r="U688" s="265"/>
      <c r="V688" s="265"/>
      <c r="W688" s="265"/>
      <c r="X688" s="265"/>
      <c r="Y688" s="265"/>
      <c r="Z688" s="265"/>
    </row>
    <row r="689">
      <c r="A689" s="273"/>
      <c r="B689" s="274"/>
      <c r="C689" s="265"/>
      <c r="D689" s="265"/>
      <c r="E689" s="265"/>
      <c r="F689" s="265"/>
      <c r="G689" s="265"/>
      <c r="H689" s="265"/>
      <c r="I689" s="265"/>
      <c r="J689" s="265"/>
      <c r="K689" s="265"/>
      <c r="L689" s="265"/>
      <c r="M689" s="265"/>
      <c r="N689" s="265"/>
      <c r="O689" s="265"/>
      <c r="P689" s="265"/>
      <c r="Q689" s="265"/>
      <c r="R689" s="265"/>
      <c r="S689" s="265"/>
      <c r="T689" s="265"/>
      <c r="U689" s="265"/>
      <c r="V689" s="265"/>
      <c r="W689" s="265"/>
      <c r="X689" s="265"/>
      <c r="Y689" s="265"/>
      <c r="Z689" s="265"/>
    </row>
    <row r="690">
      <c r="A690" s="273"/>
      <c r="B690" s="274"/>
      <c r="C690" s="265"/>
      <c r="D690" s="265"/>
      <c r="E690" s="265"/>
      <c r="F690" s="265"/>
      <c r="G690" s="265"/>
      <c r="H690" s="265"/>
      <c r="I690" s="265"/>
      <c r="J690" s="265"/>
      <c r="K690" s="265"/>
      <c r="L690" s="265"/>
      <c r="M690" s="265"/>
      <c r="N690" s="265"/>
      <c r="O690" s="265"/>
      <c r="P690" s="265"/>
      <c r="Q690" s="265"/>
      <c r="R690" s="265"/>
      <c r="S690" s="265"/>
      <c r="T690" s="265"/>
      <c r="U690" s="265"/>
      <c r="V690" s="265"/>
      <c r="W690" s="265"/>
      <c r="X690" s="265"/>
      <c r="Y690" s="265"/>
      <c r="Z690" s="265"/>
    </row>
    <row r="691">
      <c r="A691" s="273"/>
      <c r="B691" s="274"/>
      <c r="C691" s="265"/>
      <c r="D691" s="265"/>
      <c r="E691" s="265"/>
      <c r="F691" s="265"/>
      <c r="G691" s="265"/>
      <c r="H691" s="265"/>
      <c r="I691" s="265"/>
      <c r="J691" s="265"/>
      <c r="K691" s="265"/>
      <c r="L691" s="265"/>
      <c r="M691" s="265"/>
      <c r="N691" s="265"/>
      <c r="O691" s="265"/>
      <c r="P691" s="265"/>
      <c r="Q691" s="265"/>
      <c r="R691" s="265"/>
      <c r="S691" s="265"/>
      <c r="T691" s="265"/>
      <c r="U691" s="265"/>
      <c r="V691" s="265"/>
      <c r="W691" s="265"/>
      <c r="X691" s="265"/>
      <c r="Y691" s="265"/>
      <c r="Z691" s="265"/>
    </row>
    <row r="692">
      <c r="A692" s="273"/>
      <c r="B692" s="274"/>
      <c r="C692" s="265"/>
      <c r="D692" s="265"/>
      <c r="E692" s="265"/>
      <c r="F692" s="265"/>
      <c r="G692" s="265"/>
      <c r="H692" s="265"/>
      <c r="I692" s="265"/>
      <c r="J692" s="265"/>
      <c r="K692" s="265"/>
      <c r="L692" s="265"/>
      <c r="M692" s="265"/>
      <c r="N692" s="265"/>
      <c r="O692" s="265"/>
      <c r="P692" s="265"/>
      <c r="Q692" s="265"/>
      <c r="R692" s="265"/>
      <c r="S692" s="265"/>
      <c r="T692" s="265"/>
      <c r="U692" s="265"/>
      <c r="V692" s="265"/>
      <c r="W692" s="265"/>
      <c r="X692" s="265"/>
      <c r="Y692" s="265"/>
      <c r="Z692" s="265"/>
    </row>
    <row r="693">
      <c r="A693" s="273"/>
      <c r="B693" s="274"/>
      <c r="C693" s="265"/>
      <c r="D693" s="265"/>
      <c r="E693" s="265"/>
      <c r="F693" s="265"/>
      <c r="G693" s="265"/>
      <c r="H693" s="265"/>
      <c r="I693" s="265"/>
      <c r="J693" s="265"/>
      <c r="K693" s="265"/>
      <c r="L693" s="265"/>
      <c r="M693" s="265"/>
      <c r="N693" s="265"/>
      <c r="O693" s="265"/>
      <c r="P693" s="265"/>
      <c r="Q693" s="265"/>
      <c r="R693" s="265"/>
      <c r="S693" s="265"/>
      <c r="T693" s="265"/>
      <c r="U693" s="265"/>
      <c r="V693" s="265"/>
      <c r="W693" s="265"/>
      <c r="X693" s="265"/>
      <c r="Y693" s="265"/>
      <c r="Z693" s="265"/>
    </row>
    <row r="694">
      <c r="A694" s="273"/>
      <c r="B694" s="274"/>
      <c r="C694" s="265"/>
      <c r="D694" s="265"/>
      <c r="E694" s="265"/>
      <c r="F694" s="265"/>
      <c r="G694" s="265"/>
      <c r="H694" s="265"/>
      <c r="I694" s="265"/>
      <c r="J694" s="265"/>
      <c r="K694" s="265"/>
      <c r="L694" s="265"/>
      <c r="M694" s="265"/>
      <c r="N694" s="265"/>
      <c r="O694" s="265"/>
      <c r="P694" s="265"/>
      <c r="Q694" s="265"/>
      <c r="R694" s="265"/>
      <c r="S694" s="265"/>
      <c r="T694" s="265"/>
      <c r="U694" s="265"/>
      <c r="V694" s="265"/>
      <c r="W694" s="265"/>
      <c r="X694" s="265"/>
      <c r="Y694" s="265"/>
      <c r="Z694" s="265"/>
    </row>
    <row r="695">
      <c r="A695" s="273"/>
      <c r="B695" s="274"/>
      <c r="C695" s="265"/>
      <c r="D695" s="265"/>
      <c r="E695" s="265"/>
      <c r="F695" s="265"/>
      <c r="G695" s="265"/>
      <c r="H695" s="265"/>
      <c r="I695" s="265"/>
      <c r="J695" s="265"/>
      <c r="K695" s="265"/>
      <c r="L695" s="265"/>
      <c r="M695" s="265"/>
      <c r="N695" s="265"/>
      <c r="O695" s="265"/>
      <c r="P695" s="265"/>
      <c r="Q695" s="265"/>
      <c r="R695" s="265"/>
      <c r="S695" s="265"/>
      <c r="T695" s="265"/>
      <c r="U695" s="265"/>
      <c r="V695" s="265"/>
      <c r="W695" s="265"/>
      <c r="X695" s="265"/>
      <c r="Y695" s="265"/>
      <c r="Z695" s="265"/>
    </row>
    <row r="696">
      <c r="A696" s="273"/>
      <c r="B696" s="274"/>
      <c r="C696" s="265"/>
      <c r="D696" s="265"/>
      <c r="E696" s="265"/>
      <c r="F696" s="265"/>
      <c r="G696" s="265"/>
      <c r="H696" s="265"/>
      <c r="I696" s="265"/>
      <c r="J696" s="265"/>
      <c r="K696" s="265"/>
      <c r="L696" s="265"/>
      <c r="M696" s="265"/>
      <c r="N696" s="265"/>
      <c r="O696" s="265"/>
      <c r="P696" s="265"/>
      <c r="Q696" s="265"/>
      <c r="R696" s="265"/>
      <c r="S696" s="265"/>
      <c r="T696" s="265"/>
      <c r="U696" s="265"/>
      <c r="V696" s="265"/>
      <c r="W696" s="265"/>
      <c r="X696" s="265"/>
      <c r="Y696" s="265"/>
      <c r="Z696" s="265"/>
    </row>
    <row r="697">
      <c r="A697" s="273"/>
      <c r="B697" s="274"/>
      <c r="C697" s="265"/>
      <c r="D697" s="265"/>
      <c r="E697" s="265"/>
      <c r="F697" s="265"/>
      <c r="G697" s="265"/>
      <c r="H697" s="265"/>
      <c r="I697" s="265"/>
      <c r="J697" s="265"/>
      <c r="K697" s="265"/>
      <c r="L697" s="265"/>
      <c r="M697" s="265"/>
      <c r="N697" s="265"/>
      <c r="O697" s="265"/>
      <c r="P697" s="265"/>
      <c r="Q697" s="265"/>
      <c r="R697" s="265"/>
      <c r="S697" s="265"/>
      <c r="T697" s="265"/>
      <c r="U697" s="265"/>
      <c r="V697" s="265"/>
      <c r="W697" s="265"/>
      <c r="X697" s="265"/>
      <c r="Y697" s="265"/>
      <c r="Z697" s="265"/>
    </row>
    <row r="698">
      <c r="A698" s="273"/>
      <c r="B698" s="274"/>
      <c r="C698" s="265"/>
      <c r="D698" s="265"/>
      <c r="E698" s="265"/>
      <c r="F698" s="265"/>
      <c r="G698" s="265"/>
      <c r="H698" s="265"/>
      <c r="I698" s="265"/>
      <c r="J698" s="265"/>
      <c r="K698" s="265"/>
      <c r="L698" s="265"/>
      <c r="M698" s="265"/>
      <c r="N698" s="265"/>
      <c r="O698" s="265"/>
      <c r="P698" s="265"/>
      <c r="Q698" s="265"/>
      <c r="R698" s="265"/>
      <c r="S698" s="265"/>
      <c r="T698" s="265"/>
      <c r="U698" s="265"/>
      <c r="V698" s="265"/>
      <c r="W698" s="265"/>
      <c r="X698" s="265"/>
      <c r="Y698" s="265"/>
      <c r="Z698" s="265"/>
    </row>
    <row r="699">
      <c r="A699" s="273"/>
      <c r="B699" s="274"/>
      <c r="C699" s="265"/>
      <c r="D699" s="265"/>
      <c r="E699" s="265"/>
      <c r="F699" s="265"/>
      <c r="G699" s="265"/>
      <c r="H699" s="265"/>
      <c r="I699" s="265"/>
      <c r="J699" s="265"/>
      <c r="K699" s="265"/>
      <c r="L699" s="265"/>
      <c r="M699" s="265"/>
      <c r="N699" s="265"/>
      <c r="O699" s="265"/>
      <c r="P699" s="265"/>
      <c r="Q699" s="265"/>
      <c r="R699" s="265"/>
      <c r="S699" s="265"/>
      <c r="T699" s="265"/>
      <c r="U699" s="265"/>
      <c r="V699" s="265"/>
      <c r="W699" s="265"/>
      <c r="X699" s="265"/>
      <c r="Y699" s="265"/>
      <c r="Z699" s="265"/>
    </row>
    <row r="700">
      <c r="A700" s="273"/>
      <c r="B700" s="274"/>
      <c r="C700" s="265"/>
      <c r="D700" s="265"/>
      <c r="E700" s="265"/>
      <c r="F700" s="265"/>
      <c r="G700" s="265"/>
      <c r="H700" s="265"/>
      <c r="I700" s="265"/>
      <c r="J700" s="265"/>
      <c r="K700" s="265"/>
      <c r="L700" s="265"/>
      <c r="M700" s="265"/>
      <c r="N700" s="265"/>
      <c r="O700" s="265"/>
      <c r="P700" s="265"/>
      <c r="Q700" s="265"/>
      <c r="R700" s="265"/>
      <c r="S700" s="265"/>
      <c r="T700" s="265"/>
      <c r="U700" s="265"/>
      <c r="V700" s="265"/>
      <c r="W700" s="265"/>
      <c r="X700" s="265"/>
      <c r="Y700" s="265"/>
      <c r="Z700" s="265"/>
    </row>
    <row r="701">
      <c r="A701" s="273"/>
      <c r="B701" s="274"/>
      <c r="C701" s="265"/>
      <c r="D701" s="265"/>
      <c r="E701" s="265"/>
      <c r="F701" s="265"/>
      <c r="G701" s="265"/>
      <c r="H701" s="265"/>
      <c r="I701" s="265"/>
      <c r="J701" s="265"/>
      <c r="K701" s="265"/>
      <c r="L701" s="265"/>
      <c r="M701" s="265"/>
      <c r="N701" s="265"/>
      <c r="O701" s="265"/>
      <c r="P701" s="265"/>
      <c r="Q701" s="265"/>
      <c r="R701" s="265"/>
      <c r="S701" s="265"/>
      <c r="T701" s="265"/>
      <c r="U701" s="265"/>
      <c r="V701" s="265"/>
      <c r="W701" s="265"/>
      <c r="X701" s="265"/>
      <c r="Y701" s="265"/>
      <c r="Z701" s="265"/>
    </row>
    <row r="702">
      <c r="A702" s="273"/>
      <c r="B702" s="274"/>
      <c r="C702" s="265"/>
      <c r="D702" s="265"/>
      <c r="E702" s="265"/>
      <c r="F702" s="265"/>
      <c r="G702" s="265"/>
      <c r="H702" s="265"/>
      <c r="I702" s="265"/>
      <c r="J702" s="265"/>
      <c r="K702" s="265"/>
      <c r="L702" s="265"/>
      <c r="M702" s="265"/>
      <c r="N702" s="265"/>
      <c r="O702" s="265"/>
      <c r="P702" s="265"/>
      <c r="Q702" s="265"/>
      <c r="R702" s="265"/>
      <c r="S702" s="265"/>
      <c r="T702" s="265"/>
      <c r="U702" s="265"/>
      <c r="V702" s="265"/>
      <c r="W702" s="265"/>
      <c r="X702" s="265"/>
      <c r="Y702" s="265"/>
      <c r="Z702" s="265"/>
    </row>
    <row r="703">
      <c r="A703" s="273"/>
      <c r="B703" s="274"/>
      <c r="C703" s="265"/>
      <c r="D703" s="265"/>
      <c r="E703" s="265"/>
      <c r="F703" s="265"/>
      <c r="G703" s="265"/>
      <c r="H703" s="265"/>
      <c r="I703" s="265"/>
      <c r="J703" s="265"/>
      <c r="K703" s="265"/>
      <c r="L703" s="265"/>
      <c r="M703" s="265"/>
      <c r="N703" s="265"/>
      <c r="O703" s="265"/>
      <c r="P703" s="265"/>
      <c r="Q703" s="265"/>
      <c r="R703" s="265"/>
      <c r="S703" s="265"/>
      <c r="T703" s="265"/>
      <c r="U703" s="265"/>
      <c r="V703" s="265"/>
      <c r="W703" s="265"/>
      <c r="X703" s="265"/>
      <c r="Y703" s="265"/>
      <c r="Z703" s="265"/>
    </row>
    <row r="704">
      <c r="A704" s="273"/>
      <c r="B704" s="274"/>
      <c r="C704" s="265"/>
      <c r="D704" s="265"/>
      <c r="E704" s="265"/>
      <c r="F704" s="265"/>
      <c r="G704" s="265"/>
      <c r="H704" s="265"/>
      <c r="I704" s="265"/>
      <c r="J704" s="265"/>
      <c r="K704" s="265"/>
      <c r="L704" s="265"/>
      <c r="M704" s="265"/>
      <c r="N704" s="265"/>
      <c r="O704" s="265"/>
      <c r="P704" s="265"/>
      <c r="Q704" s="265"/>
      <c r="R704" s="265"/>
      <c r="S704" s="265"/>
      <c r="T704" s="265"/>
      <c r="U704" s="265"/>
      <c r="V704" s="265"/>
      <c r="W704" s="265"/>
      <c r="X704" s="265"/>
      <c r="Y704" s="265"/>
      <c r="Z704" s="265"/>
    </row>
    <row r="705">
      <c r="A705" s="273"/>
      <c r="B705" s="274"/>
      <c r="C705" s="265"/>
      <c r="D705" s="265"/>
      <c r="E705" s="265"/>
      <c r="F705" s="265"/>
      <c r="G705" s="265"/>
      <c r="H705" s="265"/>
      <c r="I705" s="265"/>
      <c r="J705" s="265"/>
      <c r="K705" s="265"/>
      <c r="L705" s="265"/>
      <c r="M705" s="265"/>
      <c r="N705" s="265"/>
      <c r="O705" s="265"/>
      <c r="P705" s="265"/>
      <c r="Q705" s="265"/>
      <c r="R705" s="265"/>
      <c r="S705" s="265"/>
      <c r="T705" s="265"/>
      <c r="U705" s="265"/>
      <c r="V705" s="265"/>
      <c r="W705" s="265"/>
      <c r="X705" s="265"/>
      <c r="Y705" s="265"/>
      <c r="Z705" s="265"/>
    </row>
    <row r="706">
      <c r="A706" s="273"/>
      <c r="B706" s="274"/>
      <c r="C706" s="265"/>
      <c r="D706" s="265"/>
      <c r="E706" s="265"/>
      <c r="F706" s="265"/>
      <c r="G706" s="265"/>
      <c r="H706" s="265"/>
      <c r="I706" s="265"/>
      <c r="J706" s="265"/>
      <c r="K706" s="265"/>
      <c r="L706" s="265"/>
      <c r="M706" s="265"/>
      <c r="N706" s="265"/>
      <c r="O706" s="265"/>
      <c r="P706" s="265"/>
      <c r="Q706" s="265"/>
      <c r="R706" s="265"/>
      <c r="S706" s="265"/>
      <c r="T706" s="265"/>
      <c r="U706" s="265"/>
      <c r="V706" s="265"/>
      <c r="W706" s="265"/>
      <c r="X706" s="265"/>
      <c r="Y706" s="265"/>
      <c r="Z706" s="265"/>
    </row>
    <row r="707">
      <c r="A707" s="273"/>
      <c r="B707" s="274"/>
      <c r="C707" s="265"/>
      <c r="D707" s="265"/>
      <c r="E707" s="265"/>
      <c r="F707" s="265"/>
      <c r="G707" s="265"/>
      <c r="H707" s="265"/>
      <c r="I707" s="265"/>
      <c r="J707" s="265"/>
      <c r="K707" s="265"/>
      <c r="L707" s="265"/>
      <c r="M707" s="265"/>
      <c r="N707" s="265"/>
      <c r="O707" s="265"/>
      <c r="P707" s="265"/>
      <c r="Q707" s="265"/>
      <c r="R707" s="265"/>
      <c r="S707" s="265"/>
      <c r="T707" s="265"/>
      <c r="U707" s="265"/>
      <c r="V707" s="265"/>
      <c r="W707" s="265"/>
      <c r="X707" s="265"/>
      <c r="Y707" s="265"/>
      <c r="Z707" s="265"/>
    </row>
    <row r="708">
      <c r="A708" s="273"/>
      <c r="B708" s="274"/>
      <c r="C708" s="265"/>
      <c r="D708" s="265"/>
      <c r="E708" s="265"/>
      <c r="F708" s="265"/>
      <c r="G708" s="265"/>
      <c r="H708" s="265"/>
      <c r="I708" s="265"/>
      <c r="J708" s="265"/>
      <c r="K708" s="265"/>
      <c r="L708" s="265"/>
      <c r="M708" s="265"/>
      <c r="N708" s="265"/>
      <c r="O708" s="265"/>
      <c r="P708" s="265"/>
      <c r="Q708" s="265"/>
      <c r="R708" s="265"/>
      <c r="S708" s="265"/>
      <c r="T708" s="265"/>
      <c r="U708" s="265"/>
      <c r="V708" s="265"/>
      <c r="W708" s="265"/>
      <c r="X708" s="265"/>
      <c r="Y708" s="265"/>
      <c r="Z708" s="265"/>
    </row>
    <row r="709">
      <c r="A709" s="273"/>
      <c r="B709" s="274"/>
      <c r="C709" s="265"/>
      <c r="D709" s="265"/>
      <c r="E709" s="265"/>
      <c r="F709" s="265"/>
      <c r="G709" s="265"/>
      <c r="H709" s="265"/>
      <c r="I709" s="265"/>
      <c r="J709" s="265"/>
      <c r="K709" s="265"/>
      <c r="L709" s="265"/>
      <c r="M709" s="265"/>
      <c r="N709" s="265"/>
      <c r="O709" s="265"/>
      <c r="P709" s="265"/>
      <c r="Q709" s="265"/>
      <c r="R709" s="265"/>
      <c r="S709" s="265"/>
      <c r="T709" s="265"/>
      <c r="U709" s="265"/>
      <c r="V709" s="265"/>
      <c r="W709" s="265"/>
      <c r="X709" s="265"/>
      <c r="Y709" s="265"/>
      <c r="Z709" s="265"/>
    </row>
    <row r="710">
      <c r="A710" s="273"/>
      <c r="B710" s="274"/>
      <c r="C710" s="265"/>
      <c r="D710" s="265"/>
      <c r="E710" s="265"/>
      <c r="F710" s="265"/>
      <c r="G710" s="265"/>
      <c r="H710" s="265"/>
      <c r="I710" s="265"/>
      <c r="J710" s="265"/>
      <c r="K710" s="265"/>
      <c r="L710" s="265"/>
      <c r="M710" s="265"/>
      <c r="N710" s="265"/>
      <c r="O710" s="265"/>
      <c r="P710" s="265"/>
      <c r="Q710" s="265"/>
      <c r="R710" s="265"/>
      <c r="S710" s="265"/>
      <c r="T710" s="265"/>
      <c r="U710" s="265"/>
      <c r="V710" s="265"/>
      <c r="W710" s="265"/>
      <c r="X710" s="265"/>
      <c r="Y710" s="265"/>
      <c r="Z710" s="265"/>
    </row>
    <row r="711">
      <c r="A711" s="273"/>
      <c r="B711" s="274"/>
      <c r="C711" s="265"/>
      <c r="D711" s="265"/>
      <c r="E711" s="265"/>
      <c r="F711" s="265"/>
      <c r="G711" s="265"/>
      <c r="H711" s="265"/>
      <c r="I711" s="265"/>
      <c r="J711" s="265"/>
      <c r="K711" s="265"/>
      <c r="L711" s="265"/>
      <c r="M711" s="265"/>
      <c r="N711" s="265"/>
      <c r="O711" s="265"/>
      <c r="P711" s="265"/>
      <c r="Q711" s="265"/>
      <c r="R711" s="265"/>
      <c r="S711" s="265"/>
      <c r="T711" s="265"/>
      <c r="U711" s="265"/>
      <c r="V711" s="265"/>
      <c r="W711" s="265"/>
      <c r="X711" s="265"/>
      <c r="Y711" s="265"/>
      <c r="Z711" s="265"/>
    </row>
    <row r="712">
      <c r="A712" s="273"/>
      <c r="B712" s="274"/>
      <c r="C712" s="265"/>
      <c r="D712" s="265"/>
      <c r="E712" s="265"/>
      <c r="F712" s="265"/>
      <c r="G712" s="265"/>
      <c r="H712" s="265"/>
      <c r="I712" s="265"/>
      <c r="J712" s="265"/>
      <c r="K712" s="265"/>
      <c r="L712" s="265"/>
      <c r="M712" s="265"/>
      <c r="N712" s="265"/>
      <c r="O712" s="265"/>
      <c r="P712" s="265"/>
      <c r="Q712" s="265"/>
      <c r="R712" s="265"/>
      <c r="S712" s="265"/>
      <c r="T712" s="265"/>
      <c r="U712" s="265"/>
      <c r="V712" s="265"/>
      <c r="W712" s="265"/>
      <c r="X712" s="265"/>
      <c r="Y712" s="265"/>
      <c r="Z712" s="265"/>
    </row>
    <row r="713">
      <c r="A713" s="273"/>
      <c r="B713" s="274"/>
      <c r="C713" s="265"/>
      <c r="D713" s="265"/>
      <c r="E713" s="265"/>
      <c r="F713" s="265"/>
      <c r="G713" s="265"/>
      <c r="H713" s="265"/>
      <c r="I713" s="265"/>
      <c r="J713" s="265"/>
      <c r="K713" s="265"/>
      <c r="L713" s="265"/>
      <c r="M713" s="265"/>
      <c r="N713" s="265"/>
      <c r="O713" s="265"/>
      <c r="P713" s="265"/>
      <c r="Q713" s="265"/>
      <c r="R713" s="265"/>
      <c r="S713" s="265"/>
      <c r="T713" s="265"/>
      <c r="U713" s="265"/>
      <c r="V713" s="265"/>
      <c r="W713" s="265"/>
      <c r="X713" s="265"/>
      <c r="Y713" s="265"/>
      <c r="Z713" s="265"/>
    </row>
    <row r="714">
      <c r="A714" s="273"/>
      <c r="B714" s="274"/>
      <c r="C714" s="265"/>
      <c r="D714" s="265"/>
      <c r="E714" s="265"/>
      <c r="F714" s="265"/>
      <c r="G714" s="265"/>
      <c r="H714" s="265"/>
      <c r="I714" s="265"/>
      <c r="J714" s="265"/>
      <c r="K714" s="265"/>
      <c r="L714" s="265"/>
      <c r="M714" s="265"/>
      <c r="N714" s="265"/>
      <c r="O714" s="265"/>
      <c r="P714" s="265"/>
      <c r="Q714" s="265"/>
      <c r="R714" s="265"/>
      <c r="S714" s="265"/>
      <c r="T714" s="265"/>
      <c r="U714" s="265"/>
      <c r="V714" s="265"/>
      <c r="W714" s="265"/>
      <c r="X714" s="265"/>
      <c r="Y714" s="265"/>
      <c r="Z714" s="265"/>
    </row>
    <row r="715">
      <c r="A715" s="273"/>
      <c r="B715" s="274"/>
      <c r="C715" s="265"/>
      <c r="D715" s="265"/>
      <c r="E715" s="265"/>
      <c r="F715" s="265"/>
      <c r="G715" s="265"/>
      <c r="H715" s="265"/>
      <c r="I715" s="265"/>
      <c r="J715" s="265"/>
      <c r="K715" s="265"/>
      <c r="L715" s="265"/>
      <c r="M715" s="265"/>
      <c r="N715" s="265"/>
      <c r="O715" s="265"/>
      <c r="P715" s="265"/>
      <c r="Q715" s="265"/>
      <c r="R715" s="265"/>
      <c r="S715" s="265"/>
      <c r="T715" s="265"/>
      <c r="U715" s="265"/>
      <c r="V715" s="265"/>
      <c r="W715" s="265"/>
      <c r="X715" s="265"/>
      <c r="Y715" s="265"/>
      <c r="Z715" s="265"/>
    </row>
    <row r="716">
      <c r="A716" s="273"/>
      <c r="B716" s="274"/>
      <c r="C716" s="265"/>
      <c r="D716" s="265"/>
      <c r="E716" s="265"/>
      <c r="F716" s="265"/>
      <c r="G716" s="265"/>
      <c r="H716" s="265"/>
      <c r="I716" s="265"/>
      <c r="J716" s="265"/>
      <c r="K716" s="265"/>
      <c r="L716" s="265"/>
      <c r="M716" s="265"/>
      <c r="N716" s="265"/>
      <c r="O716" s="265"/>
      <c r="P716" s="265"/>
      <c r="Q716" s="265"/>
      <c r="R716" s="265"/>
      <c r="S716" s="265"/>
      <c r="T716" s="265"/>
      <c r="U716" s="265"/>
      <c r="V716" s="265"/>
      <c r="W716" s="265"/>
      <c r="X716" s="265"/>
      <c r="Y716" s="265"/>
      <c r="Z716" s="265"/>
    </row>
    <row r="717">
      <c r="A717" s="273"/>
      <c r="B717" s="274"/>
      <c r="C717" s="265"/>
      <c r="D717" s="265"/>
      <c r="E717" s="265"/>
      <c r="F717" s="265"/>
      <c r="G717" s="265"/>
      <c r="H717" s="265"/>
      <c r="I717" s="265"/>
      <c r="J717" s="265"/>
      <c r="K717" s="265"/>
      <c r="L717" s="265"/>
      <c r="M717" s="265"/>
      <c r="N717" s="265"/>
      <c r="O717" s="265"/>
      <c r="P717" s="265"/>
      <c r="Q717" s="265"/>
      <c r="R717" s="265"/>
      <c r="S717" s="265"/>
      <c r="T717" s="265"/>
      <c r="U717" s="265"/>
      <c r="V717" s="265"/>
      <c r="W717" s="265"/>
      <c r="X717" s="265"/>
      <c r="Y717" s="265"/>
      <c r="Z717" s="265"/>
    </row>
    <row r="718">
      <c r="A718" s="273"/>
      <c r="B718" s="274"/>
      <c r="C718" s="265"/>
      <c r="D718" s="265"/>
      <c r="E718" s="265"/>
      <c r="F718" s="265"/>
      <c r="G718" s="265"/>
      <c r="H718" s="265"/>
      <c r="I718" s="265"/>
      <c r="J718" s="265"/>
      <c r="K718" s="265"/>
      <c r="L718" s="265"/>
      <c r="M718" s="265"/>
      <c r="N718" s="265"/>
      <c r="O718" s="265"/>
      <c r="P718" s="265"/>
      <c r="Q718" s="265"/>
      <c r="R718" s="265"/>
      <c r="S718" s="265"/>
      <c r="T718" s="265"/>
      <c r="U718" s="265"/>
      <c r="V718" s="265"/>
      <c r="W718" s="265"/>
      <c r="X718" s="265"/>
      <c r="Y718" s="265"/>
      <c r="Z718" s="265"/>
    </row>
    <row r="719">
      <c r="A719" s="273"/>
      <c r="B719" s="274"/>
      <c r="C719" s="265"/>
      <c r="D719" s="265"/>
      <c r="E719" s="265"/>
      <c r="F719" s="265"/>
      <c r="G719" s="265"/>
      <c r="H719" s="265"/>
      <c r="I719" s="265"/>
      <c r="J719" s="265"/>
      <c r="K719" s="265"/>
      <c r="L719" s="265"/>
      <c r="M719" s="265"/>
      <c r="N719" s="265"/>
      <c r="O719" s="265"/>
      <c r="P719" s="265"/>
      <c r="Q719" s="265"/>
      <c r="R719" s="265"/>
      <c r="S719" s="265"/>
      <c r="T719" s="265"/>
      <c r="U719" s="265"/>
      <c r="V719" s="265"/>
      <c r="W719" s="265"/>
      <c r="X719" s="265"/>
      <c r="Y719" s="265"/>
      <c r="Z719" s="265"/>
    </row>
    <row r="720">
      <c r="A720" s="273"/>
      <c r="B720" s="274"/>
      <c r="C720" s="265"/>
      <c r="D720" s="265"/>
      <c r="E720" s="265"/>
      <c r="F720" s="265"/>
      <c r="G720" s="265"/>
      <c r="H720" s="265"/>
      <c r="I720" s="265"/>
      <c r="J720" s="265"/>
      <c r="K720" s="265"/>
      <c r="L720" s="265"/>
      <c r="M720" s="265"/>
      <c r="N720" s="265"/>
      <c r="O720" s="265"/>
      <c r="P720" s="265"/>
      <c r="Q720" s="265"/>
      <c r="R720" s="265"/>
      <c r="S720" s="265"/>
      <c r="T720" s="265"/>
      <c r="U720" s="265"/>
      <c r="V720" s="265"/>
      <c r="W720" s="265"/>
      <c r="X720" s="265"/>
      <c r="Y720" s="265"/>
      <c r="Z720" s="265"/>
    </row>
    <row r="721">
      <c r="A721" s="273"/>
      <c r="B721" s="274"/>
      <c r="C721" s="265"/>
      <c r="D721" s="265"/>
      <c r="E721" s="265"/>
      <c r="F721" s="265"/>
      <c r="G721" s="265"/>
      <c r="H721" s="265"/>
      <c r="I721" s="265"/>
      <c r="J721" s="265"/>
      <c r="K721" s="265"/>
      <c r="L721" s="265"/>
      <c r="M721" s="265"/>
      <c r="N721" s="265"/>
      <c r="O721" s="265"/>
      <c r="P721" s="265"/>
      <c r="Q721" s="265"/>
      <c r="R721" s="265"/>
      <c r="S721" s="265"/>
      <c r="T721" s="265"/>
      <c r="U721" s="265"/>
      <c r="V721" s="265"/>
      <c r="W721" s="265"/>
      <c r="X721" s="265"/>
      <c r="Y721" s="265"/>
      <c r="Z721" s="265"/>
    </row>
    <row r="722">
      <c r="A722" s="273"/>
      <c r="B722" s="274"/>
      <c r="C722" s="265"/>
      <c r="D722" s="265"/>
      <c r="E722" s="265"/>
      <c r="F722" s="265"/>
      <c r="G722" s="265"/>
      <c r="H722" s="265"/>
      <c r="I722" s="265"/>
      <c r="J722" s="265"/>
      <c r="K722" s="265"/>
      <c r="L722" s="265"/>
      <c r="M722" s="265"/>
      <c r="N722" s="265"/>
      <c r="O722" s="265"/>
      <c r="P722" s="265"/>
      <c r="Q722" s="265"/>
      <c r="R722" s="265"/>
      <c r="S722" s="265"/>
      <c r="T722" s="265"/>
      <c r="U722" s="265"/>
      <c r="V722" s="265"/>
      <c r="W722" s="265"/>
      <c r="X722" s="265"/>
      <c r="Y722" s="265"/>
      <c r="Z722" s="265"/>
    </row>
    <row r="723">
      <c r="A723" s="273"/>
      <c r="B723" s="274"/>
      <c r="C723" s="265"/>
      <c r="D723" s="265"/>
      <c r="E723" s="265"/>
      <c r="F723" s="265"/>
      <c r="G723" s="265"/>
      <c r="H723" s="265"/>
      <c r="I723" s="265"/>
      <c r="J723" s="265"/>
      <c r="K723" s="265"/>
      <c r="L723" s="265"/>
      <c r="M723" s="265"/>
      <c r="N723" s="265"/>
      <c r="O723" s="265"/>
      <c r="P723" s="265"/>
      <c r="Q723" s="265"/>
      <c r="R723" s="265"/>
      <c r="S723" s="265"/>
      <c r="T723" s="265"/>
      <c r="U723" s="265"/>
      <c r="V723" s="265"/>
      <c r="W723" s="265"/>
      <c r="X723" s="265"/>
      <c r="Y723" s="265"/>
      <c r="Z723" s="265"/>
    </row>
    <row r="724">
      <c r="A724" s="273"/>
      <c r="B724" s="274"/>
      <c r="C724" s="265"/>
      <c r="D724" s="265"/>
      <c r="E724" s="265"/>
      <c r="F724" s="265"/>
      <c r="G724" s="265"/>
      <c r="H724" s="265"/>
      <c r="I724" s="265"/>
      <c r="J724" s="265"/>
      <c r="K724" s="265"/>
      <c r="L724" s="265"/>
      <c r="M724" s="265"/>
      <c r="N724" s="265"/>
      <c r="O724" s="265"/>
      <c r="P724" s="265"/>
      <c r="Q724" s="265"/>
      <c r="R724" s="265"/>
      <c r="S724" s="265"/>
      <c r="T724" s="265"/>
      <c r="U724" s="265"/>
      <c r="V724" s="265"/>
      <c r="W724" s="265"/>
      <c r="X724" s="265"/>
      <c r="Y724" s="265"/>
      <c r="Z724" s="265"/>
    </row>
    <row r="725">
      <c r="A725" s="273"/>
      <c r="B725" s="274"/>
      <c r="C725" s="265"/>
      <c r="D725" s="265"/>
      <c r="E725" s="265"/>
      <c r="F725" s="265"/>
      <c r="G725" s="265"/>
      <c r="H725" s="265"/>
      <c r="I725" s="265"/>
      <c r="J725" s="265"/>
      <c r="K725" s="265"/>
      <c r="L725" s="265"/>
      <c r="M725" s="265"/>
      <c r="N725" s="265"/>
      <c r="O725" s="265"/>
      <c r="P725" s="265"/>
      <c r="Q725" s="265"/>
      <c r="R725" s="265"/>
      <c r="S725" s="265"/>
      <c r="T725" s="265"/>
      <c r="U725" s="265"/>
      <c r="V725" s="265"/>
      <c r="W725" s="265"/>
      <c r="X725" s="265"/>
      <c r="Y725" s="265"/>
      <c r="Z725" s="265"/>
    </row>
    <row r="726">
      <c r="A726" s="273"/>
      <c r="B726" s="274"/>
      <c r="C726" s="265"/>
      <c r="D726" s="265"/>
      <c r="E726" s="265"/>
      <c r="F726" s="265"/>
      <c r="G726" s="265"/>
      <c r="H726" s="265"/>
      <c r="I726" s="265"/>
      <c r="J726" s="265"/>
      <c r="K726" s="265"/>
      <c r="L726" s="265"/>
      <c r="M726" s="265"/>
      <c r="N726" s="265"/>
      <c r="O726" s="265"/>
      <c r="P726" s="265"/>
      <c r="Q726" s="265"/>
      <c r="R726" s="265"/>
      <c r="S726" s="265"/>
      <c r="T726" s="265"/>
      <c r="U726" s="265"/>
      <c r="V726" s="265"/>
      <c r="W726" s="265"/>
      <c r="X726" s="265"/>
      <c r="Y726" s="265"/>
      <c r="Z726" s="265"/>
    </row>
    <row r="727">
      <c r="A727" s="273"/>
      <c r="B727" s="274"/>
      <c r="C727" s="265"/>
      <c r="D727" s="265"/>
      <c r="E727" s="265"/>
      <c r="F727" s="265"/>
      <c r="G727" s="265"/>
      <c r="H727" s="265"/>
      <c r="I727" s="265"/>
      <c r="J727" s="265"/>
      <c r="K727" s="265"/>
      <c r="L727" s="265"/>
      <c r="M727" s="265"/>
      <c r="N727" s="265"/>
      <c r="O727" s="265"/>
      <c r="P727" s="265"/>
      <c r="Q727" s="265"/>
      <c r="R727" s="265"/>
      <c r="S727" s="265"/>
      <c r="T727" s="265"/>
      <c r="U727" s="265"/>
      <c r="V727" s="265"/>
      <c r="W727" s="265"/>
      <c r="X727" s="265"/>
      <c r="Y727" s="265"/>
      <c r="Z727" s="265"/>
    </row>
    <row r="728">
      <c r="A728" s="273"/>
      <c r="B728" s="274"/>
      <c r="C728" s="265"/>
      <c r="D728" s="265"/>
      <c r="E728" s="265"/>
      <c r="F728" s="265"/>
      <c r="G728" s="265"/>
      <c r="H728" s="265"/>
      <c r="I728" s="265"/>
      <c r="J728" s="265"/>
      <c r="K728" s="265"/>
      <c r="L728" s="265"/>
      <c r="M728" s="265"/>
      <c r="N728" s="265"/>
      <c r="O728" s="265"/>
      <c r="P728" s="265"/>
      <c r="Q728" s="265"/>
      <c r="R728" s="265"/>
      <c r="S728" s="265"/>
      <c r="T728" s="265"/>
      <c r="U728" s="265"/>
      <c r="V728" s="265"/>
      <c r="W728" s="265"/>
      <c r="X728" s="265"/>
      <c r="Y728" s="265"/>
      <c r="Z728" s="265"/>
    </row>
    <row r="729">
      <c r="A729" s="273"/>
      <c r="B729" s="274"/>
      <c r="C729" s="265"/>
      <c r="D729" s="265"/>
      <c r="E729" s="265"/>
      <c r="F729" s="265"/>
      <c r="G729" s="265"/>
      <c r="H729" s="265"/>
      <c r="I729" s="265"/>
      <c r="J729" s="265"/>
      <c r="K729" s="265"/>
      <c r="L729" s="265"/>
      <c r="M729" s="265"/>
      <c r="N729" s="265"/>
      <c r="O729" s="265"/>
      <c r="P729" s="265"/>
      <c r="Q729" s="265"/>
      <c r="R729" s="265"/>
      <c r="S729" s="265"/>
      <c r="T729" s="265"/>
      <c r="U729" s="265"/>
      <c r="V729" s="265"/>
      <c r="W729" s="265"/>
      <c r="X729" s="265"/>
      <c r="Y729" s="265"/>
      <c r="Z729" s="265"/>
    </row>
    <row r="730">
      <c r="A730" s="273"/>
      <c r="B730" s="274"/>
      <c r="C730" s="265"/>
      <c r="D730" s="265"/>
      <c r="E730" s="265"/>
      <c r="F730" s="265"/>
      <c r="G730" s="265"/>
      <c r="H730" s="265"/>
      <c r="I730" s="265"/>
      <c r="J730" s="265"/>
      <c r="K730" s="265"/>
      <c r="L730" s="265"/>
      <c r="M730" s="265"/>
      <c r="N730" s="265"/>
      <c r="O730" s="265"/>
      <c r="P730" s="265"/>
      <c r="Q730" s="265"/>
      <c r="R730" s="265"/>
      <c r="S730" s="265"/>
      <c r="T730" s="265"/>
      <c r="U730" s="265"/>
      <c r="V730" s="265"/>
      <c r="W730" s="265"/>
      <c r="X730" s="265"/>
      <c r="Y730" s="265"/>
      <c r="Z730" s="265"/>
    </row>
    <row r="731">
      <c r="A731" s="273"/>
      <c r="B731" s="274"/>
      <c r="C731" s="265"/>
      <c r="D731" s="265"/>
      <c r="E731" s="265"/>
      <c r="F731" s="265"/>
      <c r="G731" s="265"/>
      <c r="H731" s="265"/>
      <c r="I731" s="265"/>
      <c r="J731" s="265"/>
      <c r="K731" s="265"/>
      <c r="L731" s="265"/>
      <c r="M731" s="265"/>
      <c r="N731" s="265"/>
      <c r="O731" s="265"/>
      <c r="P731" s="265"/>
      <c r="Q731" s="265"/>
      <c r="R731" s="265"/>
      <c r="S731" s="265"/>
      <c r="T731" s="265"/>
      <c r="U731" s="265"/>
      <c r="V731" s="265"/>
      <c r="W731" s="265"/>
      <c r="X731" s="265"/>
      <c r="Y731" s="265"/>
      <c r="Z731" s="265"/>
    </row>
    <row r="732">
      <c r="A732" s="273"/>
      <c r="B732" s="274"/>
      <c r="C732" s="265"/>
      <c r="D732" s="265"/>
      <c r="E732" s="265"/>
      <c r="F732" s="265"/>
      <c r="G732" s="265"/>
      <c r="H732" s="265"/>
      <c r="I732" s="265"/>
      <c r="J732" s="265"/>
      <c r="K732" s="265"/>
      <c r="L732" s="265"/>
      <c r="M732" s="265"/>
      <c r="N732" s="265"/>
      <c r="O732" s="265"/>
      <c r="P732" s="265"/>
      <c r="Q732" s="265"/>
      <c r="R732" s="265"/>
      <c r="S732" s="265"/>
      <c r="T732" s="265"/>
      <c r="U732" s="265"/>
      <c r="V732" s="265"/>
      <c r="W732" s="265"/>
      <c r="X732" s="265"/>
      <c r="Y732" s="265"/>
      <c r="Z732" s="265"/>
    </row>
    <row r="733">
      <c r="A733" s="273"/>
      <c r="B733" s="274"/>
      <c r="C733" s="265"/>
      <c r="D733" s="265"/>
      <c r="E733" s="265"/>
      <c r="F733" s="265"/>
      <c r="G733" s="265"/>
      <c r="H733" s="265"/>
      <c r="I733" s="265"/>
      <c r="J733" s="265"/>
      <c r="K733" s="265"/>
      <c r="L733" s="265"/>
      <c r="M733" s="265"/>
      <c r="N733" s="265"/>
      <c r="O733" s="265"/>
      <c r="P733" s="265"/>
      <c r="Q733" s="265"/>
      <c r="R733" s="265"/>
      <c r="S733" s="265"/>
      <c r="T733" s="265"/>
      <c r="U733" s="265"/>
      <c r="V733" s="265"/>
      <c r="W733" s="265"/>
      <c r="X733" s="265"/>
      <c r="Y733" s="265"/>
      <c r="Z733" s="265"/>
    </row>
    <row r="734">
      <c r="A734" s="273"/>
      <c r="B734" s="274"/>
      <c r="C734" s="265"/>
      <c r="D734" s="265"/>
      <c r="E734" s="265"/>
      <c r="F734" s="265"/>
      <c r="G734" s="265"/>
      <c r="H734" s="265"/>
      <c r="I734" s="265"/>
      <c r="J734" s="265"/>
      <c r="K734" s="265"/>
      <c r="L734" s="265"/>
      <c r="M734" s="265"/>
      <c r="N734" s="265"/>
      <c r="O734" s="265"/>
      <c r="P734" s="265"/>
      <c r="Q734" s="265"/>
      <c r="R734" s="265"/>
      <c r="S734" s="265"/>
      <c r="T734" s="265"/>
      <c r="U734" s="265"/>
      <c r="V734" s="265"/>
      <c r="W734" s="265"/>
      <c r="X734" s="265"/>
      <c r="Y734" s="265"/>
      <c r="Z734" s="265"/>
    </row>
    <row r="735">
      <c r="A735" s="273"/>
      <c r="B735" s="274"/>
      <c r="C735" s="265"/>
      <c r="D735" s="265"/>
      <c r="E735" s="265"/>
      <c r="F735" s="265"/>
      <c r="G735" s="265"/>
      <c r="H735" s="265"/>
      <c r="I735" s="265"/>
      <c r="J735" s="265"/>
      <c r="K735" s="265"/>
      <c r="L735" s="265"/>
      <c r="M735" s="265"/>
      <c r="N735" s="265"/>
      <c r="O735" s="265"/>
      <c r="P735" s="265"/>
      <c r="Q735" s="265"/>
      <c r="R735" s="265"/>
      <c r="S735" s="265"/>
      <c r="T735" s="265"/>
      <c r="U735" s="265"/>
      <c r="V735" s="265"/>
      <c r="W735" s="265"/>
      <c r="X735" s="265"/>
      <c r="Y735" s="265"/>
      <c r="Z735" s="265"/>
    </row>
    <row r="736">
      <c r="A736" s="273"/>
      <c r="B736" s="274"/>
      <c r="C736" s="265"/>
      <c r="D736" s="265"/>
      <c r="E736" s="265"/>
      <c r="F736" s="265"/>
      <c r="G736" s="265"/>
      <c r="H736" s="265"/>
      <c r="I736" s="265"/>
      <c r="J736" s="265"/>
      <c r="K736" s="265"/>
      <c r="L736" s="265"/>
      <c r="M736" s="265"/>
      <c r="N736" s="265"/>
      <c r="O736" s="265"/>
      <c r="P736" s="265"/>
      <c r="Q736" s="265"/>
      <c r="R736" s="265"/>
      <c r="S736" s="265"/>
      <c r="T736" s="265"/>
      <c r="U736" s="265"/>
      <c r="V736" s="265"/>
      <c r="W736" s="265"/>
      <c r="X736" s="265"/>
      <c r="Y736" s="265"/>
      <c r="Z736" s="265"/>
    </row>
    <row r="737">
      <c r="A737" s="273"/>
      <c r="B737" s="274"/>
      <c r="C737" s="265"/>
      <c r="D737" s="265"/>
      <c r="E737" s="265"/>
      <c r="F737" s="265"/>
      <c r="G737" s="265"/>
      <c r="H737" s="265"/>
      <c r="I737" s="265"/>
      <c r="J737" s="265"/>
      <c r="K737" s="265"/>
      <c r="L737" s="265"/>
      <c r="M737" s="265"/>
      <c r="N737" s="265"/>
      <c r="O737" s="265"/>
      <c r="P737" s="265"/>
      <c r="Q737" s="265"/>
      <c r="R737" s="265"/>
      <c r="S737" s="265"/>
      <c r="T737" s="265"/>
      <c r="U737" s="265"/>
      <c r="V737" s="265"/>
      <c r="W737" s="265"/>
      <c r="X737" s="265"/>
      <c r="Y737" s="265"/>
      <c r="Z737" s="265"/>
    </row>
    <row r="738">
      <c r="A738" s="273"/>
      <c r="B738" s="274"/>
      <c r="C738" s="265"/>
      <c r="D738" s="265"/>
      <c r="E738" s="265"/>
      <c r="F738" s="265"/>
      <c r="G738" s="265"/>
      <c r="H738" s="265"/>
      <c r="I738" s="265"/>
      <c r="J738" s="265"/>
      <c r="K738" s="265"/>
      <c r="L738" s="265"/>
      <c r="M738" s="265"/>
      <c r="N738" s="265"/>
      <c r="O738" s="265"/>
      <c r="P738" s="265"/>
      <c r="Q738" s="265"/>
      <c r="R738" s="265"/>
      <c r="S738" s="265"/>
      <c r="T738" s="265"/>
      <c r="U738" s="265"/>
      <c r="V738" s="265"/>
      <c r="W738" s="265"/>
      <c r="X738" s="265"/>
      <c r="Y738" s="265"/>
      <c r="Z738" s="265"/>
    </row>
    <row r="739">
      <c r="A739" s="273"/>
      <c r="B739" s="274"/>
      <c r="C739" s="265"/>
      <c r="D739" s="265"/>
      <c r="E739" s="265"/>
      <c r="F739" s="265"/>
      <c r="G739" s="265"/>
      <c r="H739" s="265"/>
      <c r="I739" s="265"/>
      <c r="J739" s="265"/>
      <c r="K739" s="265"/>
      <c r="L739" s="265"/>
      <c r="M739" s="265"/>
      <c r="N739" s="265"/>
      <c r="O739" s="265"/>
      <c r="P739" s="265"/>
      <c r="Q739" s="265"/>
      <c r="R739" s="265"/>
      <c r="S739" s="265"/>
      <c r="T739" s="265"/>
      <c r="U739" s="265"/>
      <c r="V739" s="265"/>
      <c r="W739" s="265"/>
      <c r="X739" s="265"/>
      <c r="Y739" s="265"/>
      <c r="Z739" s="265"/>
    </row>
    <row r="740">
      <c r="A740" s="273"/>
      <c r="B740" s="274"/>
      <c r="C740" s="265"/>
      <c r="D740" s="265"/>
      <c r="E740" s="265"/>
      <c r="F740" s="265"/>
      <c r="G740" s="265"/>
      <c r="H740" s="265"/>
      <c r="I740" s="265"/>
      <c r="J740" s="265"/>
      <c r="K740" s="265"/>
      <c r="L740" s="265"/>
      <c r="M740" s="265"/>
      <c r="N740" s="265"/>
      <c r="O740" s="265"/>
      <c r="P740" s="265"/>
      <c r="Q740" s="265"/>
      <c r="R740" s="265"/>
      <c r="S740" s="265"/>
      <c r="T740" s="265"/>
      <c r="U740" s="265"/>
      <c r="V740" s="265"/>
      <c r="W740" s="265"/>
      <c r="X740" s="265"/>
      <c r="Y740" s="265"/>
      <c r="Z740" s="265"/>
    </row>
    <row r="741">
      <c r="A741" s="273"/>
      <c r="B741" s="274"/>
      <c r="C741" s="265"/>
      <c r="D741" s="265"/>
      <c r="E741" s="265"/>
      <c r="F741" s="265"/>
      <c r="G741" s="265"/>
      <c r="H741" s="265"/>
      <c r="I741" s="265"/>
      <c r="J741" s="265"/>
      <c r="K741" s="265"/>
      <c r="L741" s="265"/>
      <c r="M741" s="265"/>
      <c r="N741" s="265"/>
      <c r="O741" s="265"/>
      <c r="P741" s="265"/>
      <c r="Q741" s="265"/>
      <c r="R741" s="265"/>
      <c r="S741" s="265"/>
      <c r="T741" s="265"/>
      <c r="U741" s="265"/>
      <c r="V741" s="265"/>
      <c r="W741" s="265"/>
      <c r="X741" s="265"/>
      <c r="Y741" s="265"/>
      <c r="Z741" s="265"/>
    </row>
    <row r="742">
      <c r="A742" s="273"/>
      <c r="B742" s="274"/>
      <c r="C742" s="265"/>
      <c r="D742" s="265"/>
      <c r="E742" s="265"/>
      <c r="F742" s="265"/>
      <c r="G742" s="265"/>
      <c r="H742" s="265"/>
      <c r="I742" s="265"/>
      <c r="J742" s="265"/>
      <c r="K742" s="265"/>
      <c r="L742" s="265"/>
      <c r="M742" s="265"/>
      <c r="N742" s="265"/>
      <c r="O742" s="265"/>
      <c r="P742" s="265"/>
      <c r="Q742" s="265"/>
      <c r="R742" s="265"/>
      <c r="S742" s="265"/>
      <c r="T742" s="265"/>
      <c r="U742" s="265"/>
      <c r="V742" s="265"/>
      <c r="W742" s="265"/>
      <c r="X742" s="265"/>
      <c r="Y742" s="265"/>
      <c r="Z742" s="265"/>
    </row>
    <row r="743">
      <c r="A743" s="273"/>
      <c r="B743" s="274"/>
      <c r="C743" s="265"/>
      <c r="D743" s="265"/>
      <c r="E743" s="265"/>
      <c r="F743" s="265"/>
      <c r="G743" s="265"/>
      <c r="H743" s="265"/>
      <c r="I743" s="265"/>
      <c r="J743" s="265"/>
      <c r="K743" s="265"/>
      <c r="L743" s="265"/>
      <c r="M743" s="265"/>
      <c r="N743" s="265"/>
      <c r="O743" s="265"/>
      <c r="P743" s="265"/>
      <c r="Q743" s="265"/>
      <c r="R743" s="265"/>
      <c r="S743" s="265"/>
      <c r="T743" s="265"/>
      <c r="U743" s="265"/>
      <c r="V743" s="265"/>
      <c r="W743" s="265"/>
      <c r="X743" s="265"/>
      <c r="Y743" s="265"/>
      <c r="Z743" s="265"/>
    </row>
    <row r="744">
      <c r="A744" s="273"/>
      <c r="B744" s="274"/>
      <c r="C744" s="265"/>
      <c r="D744" s="265"/>
      <c r="E744" s="265"/>
      <c r="F744" s="265"/>
      <c r="G744" s="265"/>
      <c r="H744" s="265"/>
      <c r="I744" s="265"/>
      <c r="J744" s="265"/>
      <c r="K744" s="265"/>
      <c r="L744" s="265"/>
      <c r="M744" s="265"/>
      <c r="N744" s="265"/>
      <c r="O744" s="265"/>
      <c r="P744" s="265"/>
      <c r="Q744" s="265"/>
      <c r="R744" s="265"/>
      <c r="S744" s="265"/>
      <c r="T744" s="265"/>
      <c r="U744" s="265"/>
      <c r="V744" s="265"/>
      <c r="W744" s="265"/>
      <c r="X744" s="265"/>
      <c r="Y744" s="265"/>
      <c r="Z744" s="265"/>
    </row>
    <row r="745">
      <c r="A745" s="273"/>
      <c r="B745" s="274"/>
      <c r="C745" s="265"/>
      <c r="D745" s="265"/>
      <c r="E745" s="265"/>
      <c r="F745" s="265"/>
      <c r="G745" s="265"/>
      <c r="H745" s="265"/>
      <c r="I745" s="265"/>
      <c r="J745" s="265"/>
      <c r="K745" s="265"/>
      <c r="L745" s="265"/>
      <c r="M745" s="265"/>
      <c r="N745" s="265"/>
      <c r="O745" s="265"/>
      <c r="P745" s="265"/>
      <c r="Q745" s="265"/>
      <c r="R745" s="265"/>
      <c r="S745" s="265"/>
      <c r="T745" s="265"/>
      <c r="U745" s="265"/>
      <c r="V745" s="265"/>
      <c r="W745" s="265"/>
      <c r="X745" s="265"/>
      <c r="Y745" s="265"/>
      <c r="Z745" s="265"/>
    </row>
    <row r="746">
      <c r="A746" s="273"/>
      <c r="B746" s="274"/>
      <c r="C746" s="265"/>
      <c r="D746" s="265"/>
      <c r="E746" s="265"/>
      <c r="F746" s="265"/>
      <c r="G746" s="265"/>
      <c r="H746" s="265"/>
      <c r="I746" s="265"/>
      <c r="J746" s="265"/>
      <c r="K746" s="265"/>
      <c r="L746" s="265"/>
      <c r="M746" s="265"/>
      <c r="N746" s="265"/>
      <c r="O746" s="265"/>
      <c r="P746" s="265"/>
      <c r="Q746" s="265"/>
      <c r="R746" s="265"/>
      <c r="S746" s="265"/>
      <c r="T746" s="265"/>
      <c r="U746" s="265"/>
      <c r="V746" s="265"/>
      <c r="W746" s="265"/>
      <c r="X746" s="265"/>
      <c r="Y746" s="265"/>
      <c r="Z746" s="265"/>
    </row>
    <row r="747">
      <c r="A747" s="273"/>
      <c r="B747" s="274"/>
      <c r="C747" s="265"/>
      <c r="D747" s="265"/>
      <c r="E747" s="265"/>
      <c r="F747" s="265"/>
      <c r="G747" s="265"/>
      <c r="H747" s="265"/>
      <c r="I747" s="265"/>
      <c r="J747" s="265"/>
      <c r="K747" s="265"/>
      <c r="L747" s="265"/>
      <c r="M747" s="265"/>
      <c r="N747" s="265"/>
      <c r="O747" s="265"/>
      <c r="P747" s="265"/>
      <c r="Q747" s="265"/>
      <c r="R747" s="265"/>
      <c r="S747" s="265"/>
      <c r="T747" s="265"/>
      <c r="U747" s="265"/>
      <c r="V747" s="265"/>
      <c r="W747" s="265"/>
      <c r="X747" s="265"/>
      <c r="Y747" s="265"/>
      <c r="Z747" s="265"/>
    </row>
    <row r="748">
      <c r="A748" s="273"/>
      <c r="B748" s="274"/>
      <c r="C748" s="265"/>
      <c r="D748" s="265"/>
      <c r="E748" s="265"/>
      <c r="F748" s="265"/>
      <c r="G748" s="265"/>
      <c r="H748" s="265"/>
      <c r="I748" s="265"/>
      <c r="J748" s="265"/>
      <c r="K748" s="265"/>
      <c r="L748" s="265"/>
      <c r="M748" s="265"/>
      <c r="N748" s="265"/>
      <c r="O748" s="265"/>
      <c r="P748" s="265"/>
      <c r="Q748" s="265"/>
      <c r="R748" s="265"/>
      <c r="S748" s="265"/>
      <c r="T748" s="265"/>
      <c r="U748" s="265"/>
      <c r="V748" s="265"/>
      <c r="W748" s="265"/>
      <c r="X748" s="265"/>
      <c r="Y748" s="265"/>
      <c r="Z748" s="265"/>
    </row>
    <row r="749">
      <c r="A749" s="273"/>
      <c r="B749" s="274"/>
      <c r="C749" s="265"/>
      <c r="D749" s="265"/>
      <c r="E749" s="265"/>
      <c r="F749" s="265"/>
      <c r="G749" s="265"/>
      <c r="H749" s="265"/>
      <c r="I749" s="265"/>
      <c r="J749" s="265"/>
      <c r="K749" s="265"/>
      <c r="L749" s="265"/>
      <c r="M749" s="265"/>
      <c r="N749" s="265"/>
      <c r="O749" s="265"/>
      <c r="P749" s="265"/>
      <c r="Q749" s="265"/>
      <c r="R749" s="265"/>
      <c r="S749" s="265"/>
      <c r="T749" s="265"/>
      <c r="U749" s="265"/>
      <c r="V749" s="265"/>
      <c r="W749" s="265"/>
      <c r="X749" s="265"/>
      <c r="Y749" s="265"/>
      <c r="Z749" s="265"/>
    </row>
    <row r="750">
      <c r="A750" s="273"/>
      <c r="B750" s="274"/>
      <c r="C750" s="265"/>
      <c r="D750" s="265"/>
      <c r="E750" s="265"/>
      <c r="F750" s="265"/>
      <c r="G750" s="265"/>
      <c r="H750" s="265"/>
      <c r="I750" s="265"/>
      <c r="J750" s="265"/>
      <c r="K750" s="265"/>
      <c r="L750" s="265"/>
      <c r="M750" s="265"/>
      <c r="N750" s="265"/>
      <c r="O750" s="265"/>
      <c r="P750" s="265"/>
      <c r="Q750" s="265"/>
      <c r="R750" s="265"/>
      <c r="S750" s="265"/>
      <c r="T750" s="265"/>
      <c r="U750" s="265"/>
      <c r="V750" s="265"/>
      <c r="W750" s="265"/>
      <c r="X750" s="265"/>
      <c r="Y750" s="265"/>
      <c r="Z750" s="265"/>
    </row>
    <row r="751">
      <c r="A751" s="273"/>
      <c r="B751" s="274"/>
      <c r="C751" s="265"/>
      <c r="D751" s="265"/>
      <c r="E751" s="265"/>
      <c r="F751" s="265"/>
      <c r="G751" s="265"/>
      <c r="H751" s="265"/>
      <c r="I751" s="265"/>
      <c r="J751" s="265"/>
      <c r="K751" s="265"/>
      <c r="L751" s="265"/>
      <c r="M751" s="265"/>
      <c r="N751" s="265"/>
      <c r="O751" s="265"/>
      <c r="P751" s="265"/>
      <c r="Q751" s="265"/>
      <c r="R751" s="265"/>
      <c r="S751" s="265"/>
      <c r="T751" s="265"/>
      <c r="U751" s="265"/>
      <c r="V751" s="265"/>
      <c r="W751" s="265"/>
      <c r="X751" s="265"/>
      <c r="Y751" s="265"/>
      <c r="Z751" s="265"/>
    </row>
    <row r="752">
      <c r="A752" s="273"/>
      <c r="B752" s="274"/>
      <c r="C752" s="265"/>
      <c r="D752" s="265"/>
      <c r="E752" s="265"/>
      <c r="F752" s="265"/>
      <c r="G752" s="265"/>
      <c r="H752" s="265"/>
      <c r="I752" s="265"/>
      <c r="J752" s="265"/>
      <c r="K752" s="265"/>
      <c r="L752" s="265"/>
      <c r="M752" s="265"/>
      <c r="N752" s="265"/>
      <c r="O752" s="265"/>
      <c r="P752" s="265"/>
      <c r="Q752" s="265"/>
      <c r="R752" s="265"/>
      <c r="S752" s="265"/>
      <c r="T752" s="265"/>
      <c r="U752" s="265"/>
      <c r="V752" s="265"/>
      <c r="W752" s="265"/>
      <c r="X752" s="265"/>
      <c r="Y752" s="265"/>
      <c r="Z752" s="265"/>
    </row>
    <row r="753">
      <c r="A753" s="273"/>
      <c r="B753" s="274"/>
      <c r="C753" s="265"/>
      <c r="D753" s="265"/>
      <c r="E753" s="265"/>
      <c r="F753" s="265"/>
      <c r="G753" s="265"/>
      <c r="H753" s="265"/>
      <c r="I753" s="265"/>
      <c r="J753" s="265"/>
      <c r="K753" s="265"/>
      <c r="L753" s="265"/>
      <c r="M753" s="265"/>
      <c r="N753" s="265"/>
      <c r="O753" s="265"/>
      <c r="P753" s="265"/>
      <c r="Q753" s="265"/>
      <c r="R753" s="265"/>
      <c r="S753" s="265"/>
      <c r="T753" s="265"/>
      <c r="U753" s="265"/>
      <c r="V753" s="265"/>
      <c r="W753" s="265"/>
      <c r="X753" s="265"/>
      <c r="Y753" s="265"/>
      <c r="Z753" s="265"/>
    </row>
    <row r="754">
      <c r="A754" s="273"/>
      <c r="B754" s="274"/>
      <c r="C754" s="265"/>
      <c r="D754" s="265"/>
      <c r="E754" s="265"/>
      <c r="F754" s="265"/>
      <c r="G754" s="265"/>
      <c r="H754" s="265"/>
      <c r="I754" s="265"/>
      <c r="J754" s="265"/>
      <c r="K754" s="265"/>
      <c r="L754" s="265"/>
      <c r="M754" s="265"/>
      <c r="N754" s="265"/>
      <c r="O754" s="265"/>
      <c r="P754" s="265"/>
      <c r="Q754" s="265"/>
      <c r="R754" s="265"/>
      <c r="S754" s="265"/>
      <c r="T754" s="265"/>
      <c r="U754" s="265"/>
      <c r="V754" s="265"/>
      <c r="W754" s="265"/>
      <c r="X754" s="265"/>
      <c r="Y754" s="265"/>
      <c r="Z754" s="265"/>
    </row>
    <row r="755">
      <c r="A755" s="273"/>
      <c r="B755" s="274"/>
      <c r="C755" s="265"/>
      <c r="D755" s="265"/>
      <c r="E755" s="265"/>
      <c r="F755" s="265"/>
      <c r="G755" s="265"/>
      <c r="H755" s="265"/>
      <c r="I755" s="265"/>
      <c r="J755" s="265"/>
      <c r="K755" s="265"/>
      <c r="L755" s="265"/>
      <c r="M755" s="265"/>
      <c r="N755" s="265"/>
      <c r="O755" s="265"/>
      <c r="P755" s="265"/>
      <c r="Q755" s="265"/>
      <c r="R755" s="265"/>
      <c r="S755" s="265"/>
      <c r="T755" s="265"/>
      <c r="U755" s="265"/>
      <c r="V755" s="265"/>
      <c r="W755" s="265"/>
      <c r="X755" s="265"/>
      <c r="Y755" s="265"/>
      <c r="Z755" s="265"/>
    </row>
    <row r="756">
      <c r="A756" s="273"/>
      <c r="B756" s="274"/>
      <c r="C756" s="265"/>
      <c r="D756" s="265"/>
      <c r="E756" s="265"/>
      <c r="F756" s="265"/>
      <c r="G756" s="265"/>
      <c r="H756" s="265"/>
      <c r="I756" s="265"/>
      <c r="J756" s="265"/>
      <c r="K756" s="265"/>
      <c r="L756" s="265"/>
      <c r="M756" s="265"/>
      <c r="N756" s="265"/>
      <c r="O756" s="265"/>
      <c r="P756" s="265"/>
      <c r="Q756" s="265"/>
      <c r="R756" s="265"/>
      <c r="S756" s="265"/>
      <c r="T756" s="265"/>
      <c r="U756" s="265"/>
      <c r="V756" s="265"/>
      <c r="W756" s="265"/>
      <c r="X756" s="265"/>
      <c r="Y756" s="265"/>
      <c r="Z756" s="265"/>
    </row>
    <row r="757">
      <c r="A757" s="273"/>
      <c r="B757" s="274"/>
      <c r="C757" s="265"/>
      <c r="D757" s="265"/>
      <c r="E757" s="265"/>
      <c r="F757" s="265"/>
      <c r="G757" s="265"/>
      <c r="H757" s="265"/>
      <c r="I757" s="265"/>
      <c r="J757" s="265"/>
      <c r="K757" s="265"/>
      <c r="L757" s="265"/>
      <c r="M757" s="265"/>
      <c r="N757" s="265"/>
      <c r="O757" s="265"/>
      <c r="P757" s="265"/>
      <c r="Q757" s="265"/>
      <c r="R757" s="265"/>
      <c r="S757" s="265"/>
      <c r="T757" s="265"/>
      <c r="U757" s="265"/>
      <c r="V757" s="265"/>
      <c r="W757" s="265"/>
      <c r="X757" s="265"/>
      <c r="Y757" s="265"/>
      <c r="Z757" s="265"/>
    </row>
    <row r="758">
      <c r="A758" s="273"/>
      <c r="B758" s="274"/>
      <c r="C758" s="265"/>
      <c r="D758" s="265"/>
      <c r="E758" s="265"/>
      <c r="F758" s="265"/>
      <c r="G758" s="265"/>
      <c r="H758" s="265"/>
      <c r="I758" s="265"/>
      <c r="J758" s="265"/>
      <c r="K758" s="265"/>
      <c r="L758" s="265"/>
      <c r="M758" s="265"/>
      <c r="N758" s="265"/>
      <c r="O758" s="265"/>
      <c r="P758" s="265"/>
      <c r="Q758" s="265"/>
      <c r="R758" s="265"/>
      <c r="S758" s="265"/>
      <c r="T758" s="265"/>
      <c r="U758" s="265"/>
      <c r="V758" s="265"/>
      <c r="W758" s="265"/>
      <c r="X758" s="265"/>
      <c r="Y758" s="265"/>
      <c r="Z758" s="265"/>
    </row>
    <row r="759">
      <c r="A759" s="273"/>
      <c r="B759" s="274"/>
      <c r="C759" s="265"/>
      <c r="D759" s="265"/>
      <c r="E759" s="265"/>
      <c r="F759" s="265"/>
      <c r="G759" s="265"/>
      <c r="H759" s="265"/>
      <c r="I759" s="265"/>
      <c r="J759" s="265"/>
      <c r="K759" s="265"/>
      <c r="L759" s="265"/>
      <c r="M759" s="265"/>
      <c r="N759" s="265"/>
      <c r="O759" s="265"/>
      <c r="P759" s="265"/>
      <c r="Q759" s="265"/>
      <c r="R759" s="265"/>
      <c r="S759" s="265"/>
      <c r="T759" s="265"/>
      <c r="U759" s="265"/>
      <c r="V759" s="265"/>
      <c r="W759" s="265"/>
      <c r="X759" s="265"/>
      <c r="Y759" s="265"/>
      <c r="Z759" s="265"/>
    </row>
    <row r="760">
      <c r="A760" s="273"/>
      <c r="B760" s="274"/>
      <c r="C760" s="265"/>
      <c r="D760" s="265"/>
      <c r="E760" s="265"/>
      <c r="F760" s="265"/>
      <c r="G760" s="265"/>
      <c r="H760" s="265"/>
      <c r="I760" s="265"/>
      <c r="J760" s="265"/>
      <c r="K760" s="265"/>
      <c r="L760" s="265"/>
      <c r="M760" s="265"/>
      <c r="N760" s="265"/>
      <c r="O760" s="265"/>
      <c r="P760" s="265"/>
      <c r="Q760" s="265"/>
      <c r="R760" s="265"/>
      <c r="S760" s="265"/>
      <c r="T760" s="265"/>
      <c r="U760" s="265"/>
      <c r="V760" s="265"/>
      <c r="W760" s="265"/>
      <c r="X760" s="265"/>
      <c r="Y760" s="265"/>
      <c r="Z760" s="265"/>
    </row>
    <row r="761">
      <c r="A761" s="273"/>
      <c r="B761" s="274"/>
      <c r="C761" s="265"/>
      <c r="D761" s="265"/>
      <c r="E761" s="265"/>
      <c r="F761" s="265"/>
      <c r="G761" s="265"/>
      <c r="H761" s="265"/>
      <c r="I761" s="265"/>
      <c r="J761" s="265"/>
      <c r="K761" s="265"/>
      <c r="L761" s="265"/>
      <c r="M761" s="265"/>
      <c r="N761" s="265"/>
      <c r="O761" s="265"/>
      <c r="P761" s="265"/>
      <c r="Q761" s="265"/>
      <c r="R761" s="265"/>
      <c r="S761" s="265"/>
      <c r="T761" s="265"/>
      <c r="U761" s="265"/>
      <c r="V761" s="265"/>
      <c r="W761" s="265"/>
      <c r="X761" s="265"/>
      <c r="Y761" s="265"/>
      <c r="Z761" s="265"/>
    </row>
    <row r="762">
      <c r="A762" s="273"/>
      <c r="B762" s="274"/>
      <c r="C762" s="265"/>
      <c r="D762" s="265"/>
      <c r="E762" s="265"/>
      <c r="F762" s="265"/>
      <c r="G762" s="265"/>
      <c r="H762" s="265"/>
      <c r="I762" s="265"/>
      <c r="J762" s="265"/>
      <c r="K762" s="265"/>
      <c r="L762" s="265"/>
      <c r="M762" s="265"/>
      <c r="N762" s="265"/>
      <c r="O762" s="265"/>
      <c r="P762" s="265"/>
      <c r="Q762" s="265"/>
      <c r="R762" s="265"/>
      <c r="S762" s="265"/>
      <c r="T762" s="265"/>
      <c r="U762" s="265"/>
      <c r="V762" s="265"/>
      <c r="W762" s="265"/>
      <c r="X762" s="265"/>
      <c r="Y762" s="265"/>
      <c r="Z762" s="265"/>
    </row>
    <row r="763">
      <c r="A763" s="273"/>
      <c r="B763" s="274"/>
      <c r="C763" s="265"/>
      <c r="D763" s="265"/>
      <c r="E763" s="265"/>
      <c r="F763" s="265"/>
      <c r="G763" s="265"/>
      <c r="H763" s="265"/>
      <c r="I763" s="265"/>
      <c r="J763" s="265"/>
      <c r="K763" s="265"/>
      <c r="L763" s="265"/>
      <c r="M763" s="265"/>
      <c r="N763" s="265"/>
      <c r="O763" s="265"/>
      <c r="P763" s="265"/>
      <c r="Q763" s="265"/>
      <c r="R763" s="265"/>
      <c r="S763" s="265"/>
      <c r="T763" s="265"/>
      <c r="U763" s="265"/>
      <c r="V763" s="265"/>
      <c r="W763" s="265"/>
      <c r="X763" s="265"/>
      <c r="Y763" s="265"/>
      <c r="Z763" s="265"/>
    </row>
    <row r="764">
      <c r="A764" s="273"/>
      <c r="B764" s="274"/>
      <c r="C764" s="265"/>
      <c r="D764" s="265"/>
      <c r="E764" s="265"/>
      <c r="F764" s="265"/>
      <c r="G764" s="265"/>
      <c r="H764" s="265"/>
      <c r="I764" s="265"/>
      <c r="J764" s="265"/>
      <c r="K764" s="265"/>
      <c r="L764" s="265"/>
      <c r="M764" s="265"/>
      <c r="N764" s="265"/>
      <c r="O764" s="265"/>
      <c r="P764" s="265"/>
      <c r="Q764" s="265"/>
      <c r="R764" s="265"/>
      <c r="S764" s="265"/>
      <c r="T764" s="265"/>
      <c r="U764" s="265"/>
      <c r="V764" s="265"/>
      <c r="W764" s="265"/>
      <c r="X764" s="265"/>
      <c r="Y764" s="265"/>
      <c r="Z764" s="265"/>
    </row>
    <row r="765">
      <c r="A765" s="273"/>
      <c r="B765" s="274"/>
      <c r="C765" s="265"/>
      <c r="D765" s="265"/>
      <c r="E765" s="265"/>
      <c r="F765" s="265"/>
      <c r="G765" s="265"/>
      <c r="H765" s="265"/>
      <c r="I765" s="265"/>
      <c r="J765" s="265"/>
      <c r="K765" s="265"/>
      <c r="L765" s="265"/>
      <c r="M765" s="265"/>
      <c r="N765" s="265"/>
      <c r="O765" s="265"/>
      <c r="P765" s="265"/>
      <c r="Q765" s="265"/>
      <c r="R765" s="265"/>
      <c r="S765" s="265"/>
      <c r="T765" s="265"/>
      <c r="U765" s="265"/>
      <c r="V765" s="265"/>
      <c r="W765" s="265"/>
      <c r="X765" s="265"/>
      <c r="Y765" s="265"/>
      <c r="Z765" s="265"/>
    </row>
    <row r="766">
      <c r="A766" s="273"/>
      <c r="B766" s="274"/>
      <c r="C766" s="265"/>
      <c r="D766" s="265"/>
      <c r="E766" s="265"/>
      <c r="F766" s="265"/>
      <c r="G766" s="265"/>
      <c r="H766" s="265"/>
      <c r="I766" s="265"/>
      <c r="J766" s="265"/>
      <c r="K766" s="265"/>
      <c r="L766" s="265"/>
      <c r="M766" s="265"/>
      <c r="N766" s="265"/>
      <c r="O766" s="265"/>
      <c r="P766" s="265"/>
      <c r="Q766" s="265"/>
      <c r="R766" s="265"/>
      <c r="S766" s="265"/>
      <c r="T766" s="265"/>
      <c r="U766" s="265"/>
      <c r="V766" s="265"/>
      <c r="W766" s="265"/>
      <c r="X766" s="265"/>
      <c r="Y766" s="265"/>
      <c r="Z766" s="265"/>
    </row>
    <row r="767">
      <c r="A767" s="273"/>
      <c r="B767" s="274"/>
      <c r="C767" s="265"/>
      <c r="D767" s="265"/>
      <c r="E767" s="265"/>
      <c r="F767" s="265"/>
      <c r="G767" s="265"/>
      <c r="H767" s="265"/>
      <c r="I767" s="265"/>
      <c r="J767" s="265"/>
      <c r="K767" s="265"/>
      <c r="L767" s="265"/>
      <c r="M767" s="265"/>
      <c r="N767" s="265"/>
      <c r="O767" s="265"/>
      <c r="P767" s="265"/>
      <c r="Q767" s="265"/>
      <c r="R767" s="265"/>
      <c r="S767" s="265"/>
      <c r="T767" s="265"/>
      <c r="U767" s="265"/>
      <c r="V767" s="265"/>
      <c r="W767" s="265"/>
      <c r="X767" s="265"/>
      <c r="Y767" s="265"/>
      <c r="Z767" s="265"/>
    </row>
    <row r="768">
      <c r="A768" s="273"/>
      <c r="B768" s="274"/>
      <c r="C768" s="265"/>
      <c r="D768" s="265"/>
      <c r="E768" s="265"/>
      <c r="F768" s="265"/>
      <c r="G768" s="265"/>
      <c r="H768" s="265"/>
      <c r="I768" s="265"/>
      <c r="J768" s="265"/>
      <c r="K768" s="265"/>
      <c r="L768" s="265"/>
      <c r="M768" s="265"/>
      <c r="N768" s="265"/>
      <c r="O768" s="265"/>
      <c r="P768" s="265"/>
      <c r="Q768" s="265"/>
      <c r="R768" s="265"/>
      <c r="S768" s="265"/>
      <c r="T768" s="265"/>
      <c r="U768" s="265"/>
      <c r="V768" s="265"/>
      <c r="W768" s="265"/>
      <c r="X768" s="265"/>
      <c r="Y768" s="265"/>
      <c r="Z768" s="265"/>
    </row>
    <row r="769">
      <c r="A769" s="273"/>
      <c r="B769" s="274"/>
      <c r="C769" s="265"/>
      <c r="D769" s="265"/>
      <c r="E769" s="265"/>
      <c r="F769" s="265"/>
      <c r="G769" s="265"/>
      <c r="H769" s="265"/>
      <c r="I769" s="265"/>
      <c r="J769" s="265"/>
      <c r="K769" s="265"/>
      <c r="L769" s="265"/>
      <c r="M769" s="265"/>
      <c r="N769" s="265"/>
      <c r="O769" s="265"/>
      <c r="P769" s="265"/>
      <c r="Q769" s="265"/>
      <c r="R769" s="265"/>
      <c r="S769" s="265"/>
      <c r="T769" s="265"/>
      <c r="U769" s="265"/>
      <c r="V769" s="265"/>
      <c r="W769" s="265"/>
      <c r="X769" s="265"/>
      <c r="Y769" s="265"/>
      <c r="Z769" s="265"/>
    </row>
    <row r="770">
      <c r="A770" s="273"/>
      <c r="B770" s="274"/>
      <c r="C770" s="265"/>
      <c r="D770" s="265"/>
      <c r="E770" s="265"/>
      <c r="F770" s="265"/>
      <c r="G770" s="265"/>
      <c r="H770" s="265"/>
      <c r="I770" s="265"/>
      <c r="J770" s="265"/>
      <c r="K770" s="265"/>
      <c r="L770" s="265"/>
      <c r="M770" s="265"/>
      <c r="N770" s="265"/>
      <c r="O770" s="265"/>
      <c r="P770" s="265"/>
      <c r="Q770" s="265"/>
      <c r="R770" s="265"/>
      <c r="S770" s="265"/>
      <c r="T770" s="265"/>
      <c r="U770" s="265"/>
      <c r="V770" s="265"/>
      <c r="W770" s="265"/>
      <c r="X770" s="265"/>
      <c r="Y770" s="265"/>
      <c r="Z770" s="265"/>
    </row>
    <row r="771">
      <c r="A771" s="273"/>
      <c r="B771" s="274"/>
      <c r="C771" s="265"/>
      <c r="D771" s="265"/>
      <c r="E771" s="265"/>
      <c r="F771" s="265"/>
      <c r="G771" s="265"/>
      <c r="H771" s="265"/>
      <c r="I771" s="265"/>
      <c r="J771" s="265"/>
      <c r="K771" s="265"/>
      <c r="L771" s="265"/>
      <c r="M771" s="265"/>
      <c r="N771" s="265"/>
      <c r="O771" s="265"/>
      <c r="P771" s="265"/>
      <c r="Q771" s="265"/>
      <c r="R771" s="265"/>
      <c r="S771" s="265"/>
      <c r="T771" s="265"/>
      <c r="U771" s="265"/>
      <c r="V771" s="265"/>
      <c r="W771" s="265"/>
      <c r="X771" s="265"/>
      <c r="Y771" s="265"/>
      <c r="Z771" s="265"/>
    </row>
    <row r="772">
      <c r="A772" s="273"/>
      <c r="B772" s="274"/>
      <c r="C772" s="265"/>
      <c r="D772" s="265"/>
      <c r="E772" s="265"/>
      <c r="F772" s="265"/>
      <c r="G772" s="265"/>
      <c r="H772" s="265"/>
      <c r="I772" s="265"/>
      <c r="J772" s="265"/>
      <c r="K772" s="265"/>
      <c r="L772" s="265"/>
      <c r="M772" s="265"/>
      <c r="N772" s="265"/>
      <c r="O772" s="265"/>
      <c r="P772" s="265"/>
      <c r="Q772" s="265"/>
      <c r="R772" s="265"/>
      <c r="S772" s="265"/>
      <c r="T772" s="265"/>
      <c r="U772" s="265"/>
      <c r="V772" s="265"/>
      <c r="W772" s="265"/>
      <c r="X772" s="265"/>
      <c r="Y772" s="265"/>
      <c r="Z772" s="265"/>
    </row>
    <row r="773">
      <c r="A773" s="273"/>
      <c r="B773" s="274"/>
      <c r="C773" s="265"/>
      <c r="D773" s="265"/>
      <c r="E773" s="265"/>
      <c r="F773" s="265"/>
      <c r="G773" s="265"/>
      <c r="H773" s="265"/>
      <c r="I773" s="265"/>
      <c r="J773" s="265"/>
      <c r="K773" s="265"/>
      <c r="L773" s="265"/>
      <c r="M773" s="265"/>
      <c r="N773" s="265"/>
      <c r="O773" s="265"/>
      <c r="P773" s="265"/>
      <c r="Q773" s="265"/>
      <c r="R773" s="265"/>
      <c r="S773" s="265"/>
      <c r="T773" s="265"/>
      <c r="U773" s="265"/>
      <c r="V773" s="265"/>
      <c r="W773" s="265"/>
      <c r="X773" s="265"/>
      <c r="Y773" s="265"/>
      <c r="Z773" s="265"/>
    </row>
    <row r="774">
      <c r="A774" s="273"/>
      <c r="B774" s="274"/>
      <c r="C774" s="265"/>
      <c r="D774" s="265"/>
      <c r="E774" s="265"/>
      <c r="F774" s="265"/>
      <c r="G774" s="265"/>
      <c r="H774" s="265"/>
      <c r="I774" s="265"/>
      <c r="J774" s="265"/>
      <c r="K774" s="265"/>
      <c r="L774" s="265"/>
      <c r="M774" s="265"/>
      <c r="N774" s="265"/>
      <c r="O774" s="265"/>
      <c r="P774" s="265"/>
      <c r="Q774" s="265"/>
      <c r="R774" s="265"/>
      <c r="S774" s="265"/>
      <c r="T774" s="265"/>
      <c r="U774" s="265"/>
      <c r="V774" s="265"/>
      <c r="W774" s="265"/>
      <c r="X774" s="265"/>
      <c r="Y774" s="265"/>
      <c r="Z774" s="265"/>
    </row>
    <row r="775">
      <c r="A775" s="273"/>
      <c r="B775" s="274"/>
      <c r="C775" s="265"/>
      <c r="D775" s="265"/>
      <c r="E775" s="265"/>
      <c r="F775" s="265"/>
      <c r="G775" s="265"/>
      <c r="H775" s="265"/>
      <c r="I775" s="265"/>
      <c r="J775" s="265"/>
      <c r="K775" s="265"/>
      <c r="L775" s="265"/>
      <c r="M775" s="265"/>
      <c r="N775" s="265"/>
      <c r="O775" s="265"/>
      <c r="P775" s="265"/>
      <c r="Q775" s="265"/>
      <c r="R775" s="265"/>
      <c r="S775" s="265"/>
      <c r="T775" s="265"/>
      <c r="U775" s="265"/>
      <c r="V775" s="265"/>
      <c r="W775" s="265"/>
      <c r="X775" s="265"/>
      <c r="Y775" s="265"/>
      <c r="Z775" s="265"/>
    </row>
    <row r="776">
      <c r="A776" s="273"/>
      <c r="B776" s="274"/>
      <c r="C776" s="265"/>
      <c r="D776" s="265"/>
      <c r="E776" s="265"/>
      <c r="F776" s="265"/>
      <c r="G776" s="265"/>
      <c r="H776" s="265"/>
      <c r="I776" s="265"/>
      <c r="J776" s="265"/>
      <c r="K776" s="265"/>
      <c r="L776" s="265"/>
      <c r="M776" s="265"/>
      <c r="N776" s="265"/>
      <c r="O776" s="265"/>
      <c r="P776" s="265"/>
      <c r="Q776" s="265"/>
      <c r="R776" s="265"/>
      <c r="S776" s="265"/>
      <c r="T776" s="265"/>
      <c r="U776" s="265"/>
      <c r="V776" s="265"/>
      <c r="W776" s="265"/>
      <c r="X776" s="265"/>
      <c r="Y776" s="265"/>
      <c r="Z776" s="265"/>
    </row>
    <row r="777">
      <c r="A777" s="273"/>
      <c r="B777" s="274"/>
      <c r="C777" s="265"/>
      <c r="D777" s="265"/>
      <c r="E777" s="265"/>
      <c r="F777" s="265"/>
      <c r="G777" s="265"/>
      <c r="H777" s="265"/>
      <c r="I777" s="265"/>
      <c r="J777" s="265"/>
      <c r="K777" s="265"/>
      <c r="L777" s="265"/>
      <c r="M777" s="265"/>
      <c r="N777" s="265"/>
      <c r="O777" s="265"/>
      <c r="P777" s="265"/>
      <c r="Q777" s="265"/>
      <c r="R777" s="265"/>
      <c r="S777" s="265"/>
      <c r="T777" s="265"/>
      <c r="U777" s="265"/>
      <c r="V777" s="265"/>
      <c r="W777" s="265"/>
      <c r="X777" s="265"/>
      <c r="Y777" s="265"/>
      <c r="Z777" s="265"/>
    </row>
    <row r="778">
      <c r="A778" s="273"/>
      <c r="B778" s="274"/>
      <c r="C778" s="265"/>
      <c r="D778" s="265"/>
      <c r="E778" s="265"/>
      <c r="F778" s="265"/>
      <c r="G778" s="265"/>
      <c r="H778" s="265"/>
      <c r="I778" s="265"/>
      <c r="J778" s="265"/>
      <c r="K778" s="265"/>
      <c r="L778" s="265"/>
      <c r="M778" s="265"/>
      <c r="N778" s="265"/>
      <c r="O778" s="265"/>
      <c r="P778" s="265"/>
      <c r="Q778" s="265"/>
      <c r="R778" s="265"/>
      <c r="S778" s="265"/>
      <c r="T778" s="265"/>
      <c r="U778" s="265"/>
      <c r="V778" s="265"/>
      <c r="W778" s="265"/>
      <c r="X778" s="265"/>
      <c r="Y778" s="265"/>
      <c r="Z778" s="265"/>
    </row>
    <row r="779">
      <c r="A779" s="273"/>
      <c r="B779" s="274"/>
      <c r="C779" s="265"/>
      <c r="D779" s="265"/>
      <c r="E779" s="265"/>
      <c r="F779" s="265"/>
      <c r="G779" s="265"/>
      <c r="H779" s="265"/>
      <c r="I779" s="265"/>
      <c r="J779" s="265"/>
      <c r="K779" s="265"/>
      <c r="L779" s="265"/>
      <c r="M779" s="265"/>
      <c r="N779" s="265"/>
      <c r="O779" s="265"/>
      <c r="P779" s="265"/>
      <c r="Q779" s="265"/>
      <c r="R779" s="265"/>
      <c r="S779" s="265"/>
      <c r="T779" s="265"/>
      <c r="U779" s="265"/>
      <c r="V779" s="265"/>
      <c r="W779" s="265"/>
      <c r="X779" s="265"/>
      <c r="Y779" s="265"/>
      <c r="Z779" s="265"/>
    </row>
    <row r="780">
      <c r="A780" s="273"/>
      <c r="B780" s="274"/>
      <c r="C780" s="265"/>
      <c r="D780" s="265"/>
      <c r="E780" s="265"/>
      <c r="F780" s="265"/>
      <c r="G780" s="265"/>
      <c r="H780" s="265"/>
      <c r="I780" s="265"/>
      <c r="J780" s="265"/>
      <c r="K780" s="265"/>
      <c r="L780" s="265"/>
      <c r="M780" s="265"/>
      <c r="N780" s="265"/>
      <c r="O780" s="265"/>
      <c r="P780" s="265"/>
      <c r="Q780" s="265"/>
      <c r="R780" s="265"/>
      <c r="S780" s="265"/>
      <c r="T780" s="265"/>
      <c r="U780" s="265"/>
      <c r="V780" s="265"/>
      <c r="W780" s="265"/>
      <c r="X780" s="265"/>
      <c r="Y780" s="265"/>
      <c r="Z780" s="265"/>
    </row>
    <row r="781">
      <c r="A781" s="273"/>
      <c r="B781" s="274"/>
      <c r="C781" s="265"/>
      <c r="D781" s="265"/>
      <c r="E781" s="265"/>
      <c r="F781" s="265"/>
      <c r="G781" s="265"/>
      <c r="H781" s="265"/>
      <c r="I781" s="265"/>
      <c r="J781" s="265"/>
      <c r="K781" s="265"/>
      <c r="L781" s="265"/>
      <c r="M781" s="265"/>
      <c r="N781" s="265"/>
      <c r="O781" s="265"/>
      <c r="P781" s="265"/>
      <c r="Q781" s="265"/>
      <c r="R781" s="265"/>
      <c r="S781" s="265"/>
      <c r="T781" s="265"/>
      <c r="U781" s="265"/>
      <c r="V781" s="265"/>
      <c r="W781" s="265"/>
      <c r="X781" s="265"/>
      <c r="Y781" s="265"/>
      <c r="Z781" s="265"/>
    </row>
    <row r="782">
      <c r="A782" s="273"/>
      <c r="B782" s="274"/>
      <c r="C782" s="265"/>
      <c r="D782" s="265"/>
      <c r="E782" s="265"/>
      <c r="F782" s="265"/>
      <c r="G782" s="265"/>
      <c r="H782" s="265"/>
      <c r="I782" s="265"/>
      <c r="J782" s="265"/>
      <c r="K782" s="265"/>
      <c r="L782" s="265"/>
      <c r="M782" s="265"/>
      <c r="N782" s="265"/>
      <c r="O782" s="265"/>
      <c r="P782" s="265"/>
      <c r="Q782" s="265"/>
      <c r="R782" s="265"/>
      <c r="S782" s="265"/>
      <c r="T782" s="265"/>
      <c r="U782" s="265"/>
      <c r="V782" s="265"/>
      <c r="W782" s="265"/>
      <c r="X782" s="265"/>
      <c r="Y782" s="265"/>
      <c r="Z782" s="265"/>
    </row>
    <row r="783">
      <c r="A783" s="273"/>
      <c r="B783" s="274"/>
      <c r="C783" s="265"/>
      <c r="D783" s="265"/>
      <c r="E783" s="265"/>
      <c r="F783" s="265"/>
      <c r="G783" s="265"/>
      <c r="H783" s="265"/>
      <c r="I783" s="265"/>
      <c r="J783" s="265"/>
      <c r="K783" s="265"/>
      <c r="L783" s="265"/>
      <c r="M783" s="265"/>
      <c r="N783" s="265"/>
      <c r="O783" s="265"/>
      <c r="P783" s="265"/>
      <c r="Q783" s="265"/>
      <c r="R783" s="265"/>
      <c r="S783" s="265"/>
      <c r="T783" s="265"/>
      <c r="U783" s="265"/>
      <c r="V783" s="265"/>
      <c r="W783" s="265"/>
      <c r="X783" s="265"/>
      <c r="Y783" s="265"/>
      <c r="Z783" s="265"/>
    </row>
    <row r="784">
      <c r="A784" s="273"/>
      <c r="B784" s="274"/>
      <c r="C784" s="265"/>
      <c r="D784" s="265"/>
      <c r="E784" s="265"/>
      <c r="F784" s="265"/>
      <c r="G784" s="265"/>
      <c r="H784" s="265"/>
      <c r="I784" s="265"/>
      <c r="J784" s="265"/>
      <c r="K784" s="265"/>
      <c r="L784" s="265"/>
      <c r="M784" s="265"/>
      <c r="N784" s="265"/>
      <c r="O784" s="265"/>
      <c r="P784" s="265"/>
      <c r="Q784" s="265"/>
      <c r="R784" s="265"/>
      <c r="S784" s="265"/>
      <c r="T784" s="265"/>
      <c r="U784" s="265"/>
      <c r="V784" s="265"/>
      <c r="W784" s="265"/>
      <c r="X784" s="265"/>
      <c r="Y784" s="265"/>
      <c r="Z784" s="265"/>
    </row>
    <row r="785">
      <c r="A785" s="273"/>
      <c r="B785" s="274"/>
      <c r="C785" s="265"/>
      <c r="D785" s="265"/>
      <c r="E785" s="265"/>
      <c r="F785" s="265"/>
      <c r="G785" s="265"/>
      <c r="H785" s="265"/>
      <c r="I785" s="265"/>
      <c r="J785" s="265"/>
      <c r="K785" s="265"/>
      <c r="L785" s="265"/>
      <c r="M785" s="265"/>
      <c r="N785" s="265"/>
      <c r="O785" s="265"/>
      <c r="P785" s="265"/>
      <c r="Q785" s="265"/>
      <c r="R785" s="265"/>
      <c r="S785" s="265"/>
      <c r="T785" s="265"/>
      <c r="U785" s="265"/>
      <c r="V785" s="265"/>
      <c r="W785" s="265"/>
      <c r="X785" s="265"/>
      <c r="Y785" s="265"/>
      <c r="Z785" s="265"/>
    </row>
    <row r="786">
      <c r="A786" s="273"/>
      <c r="B786" s="274"/>
      <c r="C786" s="265"/>
      <c r="D786" s="265"/>
      <c r="E786" s="265"/>
      <c r="F786" s="265"/>
      <c r="G786" s="265"/>
      <c r="H786" s="265"/>
      <c r="I786" s="265"/>
      <c r="J786" s="265"/>
      <c r="K786" s="265"/>
      <c r="L786" s="265"/>
      <c r="M786" s="265"/>
      <c r="N786" s="265"/>
      <c r="O786" s="265"/>
      <c r="P786" s="265"/>
      <c r="Q786" s="265"/>
      <c r="R786" s="265"/>
      <c r="S786" s="265"/>
      <c r="T786" s="265"/>
      <c r="U786" s="265"/>
      <c r="V786" s="265"/>
      <c r="W786" s="265"/>
      <c r="X786" s="265"/>
      <c r="Y786" s="265"/>
      <c r="Z786" s="265"/>
    </row>
    <row r="787">
      <c r="A787" s="273"/>
      <c r="B787" s="274"/>
      <c r="C787" s="265"/>
      <c r="D787" s="265"/>
      <c r="E787" s="265"/>
      <c r="F787" s="265"/>
      <c r="G787" s="265"/>
      <c r="H787" s="265"/>
      <c r="I787" s="265"/>
      <c r="J787" s="265"/>
      <c r="K787" s="265"/>
      <c r="L787" s="265"/>
      <c r="M787" s="265"/>
      <c r="N787" s="265"/>
      <c r="O787" s="265"/>
      <c r="P787" s="265"/>
      <c r="Q787" s="265"/>
      <c r="R787" s="265"/>
      <c r="S787" s="265"/>
      <c r="T787" s="265"/>
      <c r="U787" s="265"/>
      <c r="V787" s="265"/>
      <c r="W787" s="265"/>
      <c r="X787" s="265"/>
      <c r="Y787" s="265"/>
      <c r="Z787" s="265"/>
    </row>
    <row r="788">
      <c r="A788" s="273"/>
      <c r="B788" s="274"/>
      <c r="C788" s="265"/>
      <c r="D788" s="265"/>
      <c r="E788" s="265"/>
      <c r="F788" s="265"/>
      <c r="G788" s="265"/>
      <c r="H788" s="265"/>
      <c r="I788" s="265"/>
      <c r="J788" s="265"/>
      <c r="K788" s="265"/>
      <c r="L788" s="265"/>
      <c r="M788" s="265"/>
      <c r="N788" s="265"/>
      <c r="O788" s="265"/>
      <c r="P788" s="265"/>
      <c r="Q788" s="265"/>
      <c r="R788" s="265"/>
      <c r="S788" s="265"/>
      <c r="T788" s="265"/>
      <c r="U788" s="265"/>
      <c r="V788" s="265"/>
      <c r="W788" s="265"/>
      <c r="X788" s="265"/>
      <c r="Y788" s="265"/>
      <c r="Z788" s="265"/>
    </row>
    <row r="789">
      <c r="A789" s="273"/>
      <c r="B789" s="274"/>
      <c r="C789" s="265"/>
      <c r="D789" s="265"/>
      <c r="E789" s="265"/>
      <c r="F789" s="265"/>
      <c r="G789" s="265"/>
      <c r="H789" s="265"/>
      <c r="I789" s="265"/>
      <c r="J789" s="265"/>
      <c r="K789" s="265"/>
      <c r="L789" s="265"/>
      <c r="M789" s="265"/>
      <c r="N789" s="265"/>
      <c r="O789" s="265"/>
      <c r="P789" s="265"/>
      <c r="Q789" s="265"/>
      <c r="R789" s="265"/>
      <c r="S789" s="265"/>
      <c r="T789" s="265"/>
      <c r="U789" s="265"/>
      <c r="V789" s="265"/>
      <c r="W789" s="265"/>
      <c r="X789" s="265"/>
      <c r="Y789" s="265"/>
      <c r="Z789" s="265"/>
    </row>
    <row r="790">
      <c r="A790" s="273"/>
      <c r="B790" s="274"/>
      <c r="C790" s="265"/>
      <c r="D790" s="265"/>
      <c r="E790" s="265"/>
      <c r="F790" s="265"/>
      <c r="G790" s="265"/>
      <c r="H790" s="265"/>
      <c r="I790" s="265"/>
      <c r="J790" s="265"/>
      <c r="K790" s="265"/>
      <c r="L790" s="265"/>
      <c r="M790" s="265"/>
      <c r="N790" s="265"/>
      <c r="O790" s="265"/>
      <c r="P790" s="265"/>
      <c r="Q790" s="265"/>
      <c r="R790" s="265"/>
      <c r="S790" s="265"/>
      <c r="T790" s="265"/>
      <c r="U790" s="265"/>
      <c r="V790" s="265"/>
      <c r="W790" s="265"/>
      <c r="X790" s="265"/>
      <c r="Y790" s="265"/>
      <c r="Z790" s="265"/>
    </row>
    <row r="791">
      <c r="A791" s="273"/>
      <c r="B791" s="274"/>
      <c r="C791" s="265"/>
      <c r="D791" s="265"/>
      <c r="E791" s="265"/>
      <c r="F791" s="265"/>
      <c r="G791" s="265"/>
      <c r="H791" s="265"/>
      <c r="I791" s="265"/>
      <c r="J791" s="265"/>
      <c r="K791" s="265"/>
      <c r="L791" s="265"/>
      <c r="M791" s="265"/>
      <c r="N791" s="265"/>
      <c r="O791" s="265"/>
      <c r="P791" s="265"/>
      <c r="Q791" s="265"/>
      <c r="R791" s="265"/>
      <c r="S791" s="265"/>
      <c r="T791" s="265"/>
      <c r="U791" s="265"/>
      <c r="V791" s="265"/>
      <c r="W791" s="265"/>
      <c r="X791" s="265"/>
      <c r="Y791" s="265"/>
      <c r="Z791" s="265"/>
    </row>
    <row r="792">
      <c r="A792" s="273"/>
      <c r="B792" s="274"/>
      <c r="C792" s="265"/>
      <c r="D792" s="265"/>
      <c r="E792" s="265"/>
      <c r="F792" s="265"/>
      <c r="G792" s="265"/>
      <c r="H792" s="265"/>
      <c r="I792" s="265"/>
      <c r="J792" s="265"/>
      <c r="K792" s="265"/>
      <c r="L792" s="265"/>
      <c r="M792" s="265"/>
      <c r="N792" s="265"/>
      <c r="O792" s="265"/>
      <c r="P792" s="265"/>
      <c r="Q792" s="265"/>
      <c r="R792" s="265"/>
      <c r="S792" s="265"/>
      <c r="T792" s="265"/>
      <c r="U792" s="265"/>
      <c r="V792" s="265"/>
      <c r="W792" s="265"/>
      <c r="X792" s="265"/>
      <c r="Y792" s="265"/>
      <c r="Z792" s="265"/>
    </row>
    <row r="793">
      <c r="A793" s="273"/>
      <c r="B793" s="274"/>
      <c r="C793" s="265"/>
      <c r="D793" s="265"/>
      <c r="E793" s="265"/>
      <c r="F793" s="265"/>
      <c r="G793" s="265"/>
      <c r="H793" s="265"/>
      <c r="I793" s="265"/>
      <c r="J793" s="265"/>
      <c r="K793" s="265"/>
      <c r="L793" s="265"/>
      <c r="M793" s="265"/>
      <c r="N793" s="265"/>
      <c r="O793" s="265"/>
      <c r="P793" s="265"/>
      <c r="Q793" s="265"/>
      <c r="R793" s="265"/>
      <c r="S793" s="265"/>
      <c r="T793" s="265"/>
      <c r="U793" s="265"/>
      <c r="V793" s="265"/>
      <c r="W793" s="265"/>
      <c r="X793" s="265"/>
      <c r="Y793" s="265"/>
      <c r="Z793" s="265"/>
    </row>
    <row r="794">
      <c r="A794" s="273"/>
      <c r="B794" s="274"/>
      <c r="C794" s="265"/>
      <c r="D794" s="265"/>
      <c r="E794" s="265"/>
      <c r="F794" s="265"/>
      <c r="G794" s="265"/>
      <c r="H794" s="265"/>
      <c r="I794" s="265"/>
      <c r="J794" s="265"/>
      <c r="K794" s="265"/>
      <c r="L794" s="265"/>
      <c r="M794" s="265"/>
      <c r="N794" s="265"/>
      <c r="O794" s="265"/>
      <c r="P794" s="265"/>
      <c r="Q794" s="265"/>
      <c r="R794" s="265"/>
      <c r="S794" s="265"/>
      <c r="T794" s="265"/>
      <c r="U794" s="265"/>
      <c r="V794" s="265"/>
      <c r="W794" s="265"/>
      <c r="X794" s="265"/>
      <c r="Y794" s="265"/>
      <c r="Z794" s="265"/>
    </row>
    <row r="795">
      <c r="A795" s="273"/>
      <c r="B795" s="274"/>
      <c r="C795" s="265"/>
      <c r="D795" s="265"/>
      <c r="E795" s="265"/>
      <c r="F795" s="265"/>
      <c r="G795" s="265"/>
      <c r="H795" s="265"/>
      <c r="I795" s="265"/>
      <c r="J795" s="265"/>
      <c r="K795" s="265"/>
      <c r="L795" s="265"/>
      <c r="M795" s="265"/>
      <c r="N795" s="265"/>
      <c r="O795" s="265"/>
      <c r="P795" s="265"/>
      <c r="Q795" s="265"/>
      <c r="R795" s="265"/>
      <c r="S795" s="265"/>
      <c r="T795" s="265"/>
      <c r="U795" s="265"/>
      <c r="V795" s="265"/>
      <c r="W795" s="265"/>
      <c r="X795" s="265"/>
      <c r="Y795" s="265"/>
      <c r="Z795" s="265"/>
    </row>
    <row r="796">
      <c r="A796" s="273"/>
      <c r="B796" s="274"/>
      <c r="C796" s="265"/>
      <c r="D796" s="265"/>
      <c r="E796" s="265"/>
      <c r="F796" s="265"/>
      <c r="G796" s="265"/>
      <c r="H796" s="265"/>
      <c r="I796" s="265"/>
      <c r="J796" s="265"/>
      <c r="K796" s="265"/>
      <c r="L796" s="265"/>
      <c r="M796" s="265"/>
      <c r="N796" s="265"/>
      <c r="O796" s="265"/>
      <c r="P796" s="265"/>
      <c r="Q796" s="265"/>
      <c r="R796" s="265"/>
      <c r="S796" s="265"/>
      <c r="T796" s="265"/>
      <c r="U796" s="265"/>
      <c r="V796" s="265"/>
      <c r="W796" s="265"/>
      <c r="X796" s="265"/>
      <c r="Y796" s="265"/>
      <c r="Z796" s="265"/>
    </row>
    <row r="797">
      <c r="A797" s="273"/>
      <c r="B797" s="274"/>
      <c r="C797" s="265"/>
      <c r="D797" s="265"/>
      <c r="E797" s="265"/>
      <c r="F797" s="265"/>
      <c r="G797" s="265"/>
      <c r="H797" s="265"/>
      <c r="I797" s="265"/>
      <c r="J797" s="265"/>
      <c r="K797" s="265"/>
      <c r="L797" s="265"/>
      <c r="M797" s="265"/>
      <c r="N797" s="265"/>
      <c r="O797" s="265"/>
      <c r="P797" s="265"/>
      <c r="Q797" s="265"/>
      <c r="R797" s="265"/>
      <c r="S797" s="265"/>
      <c r="T797" s="265"/>
      <c r="U797" s="265"/>
      <c r="V797" s="265"/>
      <c r="W797" s="265"/>
      <c r="X797" s="265"/>
      <c r="Y797" s="265"/>
      <c r="Z797" s="265"/>
    </row>
    <row r="798">
      <c r="A798" s="273"/>
      <c r="B798" s="274"/>
      <c r="C798" s="265"/>
      <c r="D798" s="265"/>
      <c r="E798" s="265"/>
      <c r="F798" s="265"/>
      <c r="G798" s="265"/>
      <c r="H798" s="265"/>
      <c r="I798" s="265"/>
      <c r="J798" s="265"/>
      <c r="K798" s="265"/>
      <c r="L798" s="265"/>
      <c r="M798" s="265"/>
      <c r="N798" s="265"/>
      <c r="O798" s="265"/>
      <c r="P798" s="265"/>
      <c r="Q798" s="265"/>
      <c r="R798" s="265"/>
      <c r="S798" s="265"/>
      <c r="T798" s="265"/>
      <c r="U798" s="265"/>
      <c r="V798" s="265"/>
      <c r="W798" s="265"/>
      <c r="X798" s="265"/>
      <c r="Y798" s="265"/>
      <c r="Z798" s="265"/>
    </row>
    <row r="799">
      <c r="A799" s="273"/>
      <c r="B799" s="274"/>
      <c r="C799" s="265"/>
      <c r="D799" s="265"/>
      <c r="E799" s="265"/>
      <c r="F799" s="265"/>
      <c r="G799" s="265"/>
      <c r="H799" s="265"/>
      <c r="I799" s="265"/>
      <c r="J799" s="265"/>
      <c r="K799" s="265"/>
      <c r="L799" s="265"/>
      <c r="M799" s="265"/>
      <c r="N799" s="265"/>
      <c r="O799" s="265"/>
      <c r="P799" s="265"/>
      <c r="Q799" s="265"/>
      <c r="R799" s="265"/>
      <c r="S799" s="265"/>
      <c r="T799" s="265"/>
      <c r="U799" s="265"/>
      <c r="V799" s="265"/>
      <c r="W799" s="265"/>
      <c r="X799" s="265"/>
      <c r="Y799" s="265"/>
      <c r="Z799" s="265"/>
    </row>
    <row r="800">
      <c r="A800" s="273"/>
      <c r="B800" s="274"/>
      <c r="C800" s="265"/>
      <c r="D800" s="265"/>
      <c r="E800" s="265"/>
      <c r="F800" s="265"/>
      <c r="G800" s="265"/>
      <c r="H800" s="265"/>
      <c r="I800" s="265"/>
      <c r="J800" s="265"/>
      <c r="K800" s="265"/>
      <c r="L800" s="265"/>
      <c r="M800" s="265"/>
      <c r="N800" s="265"/>
      <c r="O800" s="265"/>
      <c r="P800" s="265"/>
      <c r="Q800" s="265"/>
      <c r="R800" s="265"/>
      <c r="S800" s="265"/>
      <c r="T800" s="265"/>
      <c r="U800" s="265"/>
      <c r="V800" s="265"/>
      <c r="W800" s="265"/>
      <c r="X800" s="265"/>
      <c r="Y800" s="265"/>
      <c r="Z800" s="265"/>
    </row>
    <row r="801">
      <c r="A801" s="273"/>
      <c r="B801" s="274"/>
      <c r="C801" s="265"/>
      <c r="D801" s="265"/>
      <c r="E801" s="265"/>
      <c r="F801" s="265"/>
      <c r="G801" s="265"/>
      <c r="H801" s="265"/>
      <c r="I801" s="265"/>
      <c r="J801" s="265"/>
      <c r="K801" s="265"/>
      <c r="L801" s="265"/>
      <c r="M801" s="265"/>
      <c r="N801" s="265"/>
      <c r="O801" s="265"/>
      <c r="P801" s="265"/>
      <c r="Q801" s="265"/>
      <c r="R801" s="265"/>
      <c r="S801" s="265"/>
      <c r="T801" s="265"/>
      <c r="U801" s="265"/>
      <c r="V801" s="265"/>
      <c r="W801" s="265"/>
      <c r="X801" s="265"/>
      <c r="Y801" s="265"/>
      <c r="Z801" s="265"/>
    </row>
    <row r="802">
      <c r="A802" s="273"/>
      <c r="B802" s="274"/>
      <c r="C802" s="265"/>
      <c r="D802" s="265"/>
      <c r="E802" s="265"/>
      <c r="F802" s="265"/>
      <c r="G802" s="265"/>
      <c r="H802" s="265"/>
      <c r="I802" s="265"/>
      <c r="J802" s="265"/>
      <c r="K802" s="265"/>
      <c r="L802" s="265"/>
      <c r="M802" s="265"/>
      <c r="N802" s="265"/>
      <c r="O802" s="265"/>
      <c r="P802" s="265"/>
      <c r="Q802" s="265"/>
      <c r="R802" s="265"/>
      <c r="S802" s="265"/>
      <c r="T802" s="265"/>
      <c r="U802" s="265"/>
      <c r="V802" s="265"/>
      <c r="W802" s="265"/>
      <c r="X802" s="265"/>
      <c r="Y802" s="265"/>
      <c r="Z802" s="265"/>
    </row>
    <row r="803">
      <c r="A803" s="273"/>
      <c r="B803" s="274"/>
      <c r="C803" s="265"/>
      <c r="D803" s="265"/>
      <c r="E803" s="265"/>
      <c r="F803" s="265"/>
      <c r="G803" s="265"/>
      <c r="H803" s="265"/>
      <c r="I803" s="265"/>
      <c r="J803" s="265"/>
      <c r="K803" s="265"/>
      <c r="L803" s="265"/>
      <c r="M803" s="265"/>
      <c r="N803" s="265"/>
      <c r="O803" s="265"/>
      <c r="P803" s="265"/>
      <c r="Q803" s="265"/>
      <c r="R803" s="265"/>
      <c r="S803" s="265"/>
      <c r="T803" s="265"/>
      <c r="U803" s="265"/>
      <c r="V803" s="265"/>
      <c r="W803" s="265"/>
      <c r="X803" s="265"/>
      <c r="Y803" s="265"/>
      <c r="Z803" s="265"/>
    </row>
    <row r="804">
      <c r="A804" s="273"/>
      <c r="B804" s="274"/>
      <c r="C804" s="265"/>
      <c r="D804" s="265"/>
      <c r="E804" s="265"/>
      <c r="F804" s="265"/>
      <c r="G804" s="265"/>
      <c r="H804" s="265"/>
      <c r="I804" s="265"/>
      <c r="J804" s="265"/>
      <c r="K804" s="265"/>
      <c r="L804" s="265"/>
      <c r="M804" s="265"/>
      <c r="N804" s="265"/>
      <c r="O804" s="265"/>
      <c r="P804" s="265"/>
      <c r="Q804" s="265"/>
      <c r="R804" s="265"/>
      <c r="S804" s="265"/>
      <c r="T804" s="265"/>
      <c r="U804" s="265"/>
      <c r="V804" s="265"/>
      <c r="W804" s="265"/>
      <c r="X804" s="265"/>
      <c r="Y804" s="265"/>
      <c r="Z804" s="265"/>
    </row>
    <row r="805">
      <c r="A805" s="273"/>
      <c r="B805" s="274"/>
      <c r="C805" s="265"/>
      <c r="D805" s="265"/>
      <c r="E805" s="265"/>
      <c r="F805" s="265"/>
      <c r="G805" s="265"/>
      <c r="H805" s="265"/>
      <c r="I805" s="265"/>
      <c r="J805" s="265"/>
      <c r="K805" s="265"/>
      <c r="L805" s="265"/>
      <c r="M805" s="265"/>
      <c r="N805" s="265"/>
      <c r="O805" s="265"/>
      <c r="P805" s="265"/>
      <c r="Q805" s="265"/>
      <c r="R805" s="265"/>
      <c r="S805" s="265"/>
      <c r="T805" s="265"/>
      <c r="U805" s="265"/>
      <c r="V805" s="265"/>
      <c r="W805" s="265"/>
      <c r="X805" s="265"/>
      <c r="Y805" s="265"/>
      <c r="Z805" s="265"/>
    </row>
    <row r="806">
      <c r="A806" s="273"/>
      <c r="B806" s="274"/>
      <c r="C806" s="265"/>
      <c r="D806" s="265"/>
      <c r="E806" s="265"/>
      <c r="F806" s="265"/>
      <c r="G806" s="265"/>
      <c r="H806" s="265"/>
      <c r="I806" s="265"/>
      <c r="J806" s="265"/>
      <c r="K806" s="265"/>
      <c r="L806" s="265"/>
      <c r="M806" s="265"/>
      <c r="N806" s="265"/>
      <c r="O806" s="265"/>
      <c r="P806" s="265"/>
      <c r="Q806" s="265"/>
      <c r="R806" s="265"/>
      <c r="S806" s="265"/>
      <c r="T806" s="265"/>
      <c r="U806" s="265"/>
      <c r="V806" s="265"/>
      <c r="W806" s="265"/>
      <c r="X806" s="265"/>
      <c r="Y806" s="265"/>
      <c r="Z806" s="265"/>
    </row>
    <row r="807">
      <c r="A807" s="273"/>
      <c r="B807" s="274"/>
      <c r="C807" s="265"/>
      <c r="D807" s="265"/>
      <c r="E807" s="265"/>
      <c r="F807" s="265"/>
      <c r="G807" s="265"/>
      <c r="H807" s="265"/>
      <c r="I807" s="265"/>
      <c r="J807" s="265"/>
      <c r="K807" s="265"/>
      <c r="L807" s="265"/>
      <c r="M807" s="265"/>
      <c r="N807" s="265"/>
      <c r="O807" s="265"/>
      <c r="P807" s="265"/>
      <c r="Q807" s="265"/>
      <c r="R807" s="265"/>
      <c r="S807" s="265"/>
      <c r="T807" s="265"/>
      <c r="U807" s="265"/>
      <c r="V807" s="265"/>
      <c r="W807" s="265"/>
      <c r="X807" s="265"/>
      <c r="Y807" s="265"/>
      <c r="Z807" s="265"/>
    </row>
    <row r="808">
      <c r="A808" s="273"/>
      <c r="B808" s="274"/>
      <c r="C808" s="265"/>
      <c r="D808" s="265"/>
      <c r="E808" s="265"/>
      <c r="F808" s="265"/>
      <c r="G808" s="265"/>
      <c r="H808" s="265"/>
      <c r="I808" s="265"/>
      <c r="J808" s="265"/>
      <c r="K808" s="265"/>
      <c r="L808" s="265"/>
      <c r="M808" s="265"/>
      <c r="N808" s="265"/>
      <c r="O808" s="265"/>
      <c r="P808" s="265"/>
      <c r="Q808" s="265"/>
      <c r="R808" s="265"/>
      <c r="S808" s="265"/>
      <c r="T808" s="265"/>
      <c r="U808" s="265"/>
      <c r="V808" s="265"/>
      <c r="W808" s="265"/>
      <c r="X808" s="265"/>
      <c r="Y808" s="265"/>
      <c r="Z808" s="265"/>
    </row>
    <row r="809">
      <c r="A809" s="273"/>
      <c r="B809" s="274"/>
      <c r="C809" s="265"/>
      <c r="D809" s="265"/>
      <c r="E809" s="265"/>
      <c r="F809" s="265"/>
      <c r="G809" s="265"/>
      <c r="H809" s="265"/>
      <c r="I809" s="265"/>
      <c r="J809" s="265"/>
      <c r="K809" s="265"/>
      <c r="L809" s="265"/>
      <c r="M809" s="265"/>
      <c r="N809" s="265"/>
      <c r="O809" s="265"/>
      <c r="P809" s="265"/>
      <c r="Q809" s="265"/>
      <c r="R809" s="265"/>
      <c r="S809" s="265"/>
      <c r="T809" s="265"/>
      <c r="U809" s="265"/>
      <c r="V809" s="265"/>
      <c r="W809" s="265"/>
      <c r="X809" s="265"/>
      <c r="Y809" s="265"/>
      <c r="Z809" s="265"/>
    </row>
    <row r="810">
      <c r="A810" s="273"/>
      <c r="B810" s="274"/>
      <c r="C810" s="265"/>
      <c r="D810" s="265"/>
      <c r="E810" s="265"/>
      <c r="F810" s="265"/>
      <c r="G810" s="265"/>
      <c r="H810" s="265"/>
      <c r="I810" s="265"/>
      <c r="J810" s="265"/>
      <c r="K810" s="265"/>
      <c r="L810" s="265"/>
      <c r="M810" s="265"/>
      <c r="N810" s="265"/>
      <c r="O810" s="265"/>
      <c r="P810" s="265"/>
      <c r="Q810" s="265"/>
      <c r="R810" s="265"/>
      <c r="S810" s="265"/>
      <c r="T810" s="265"/>
      <c r="U810" s="265"/>
      <c r="V810" s="265"/>
      <c r="W810" s="265"/>
      <c r="X810" s="265"/>
      <c r="Y810" s="265"/>
      <c r="Z810" s="265"/>
    </row>
    <row r="811">
      <c r="A811" s="273"/>
      <c r="B811" s="274"/>
      <c r="C811" s="265"/>
      <c r="D811" s="265"/>
      <c r="E811" s="265"/>
      <c r="F811" s="265"/>
      <c r="G811" s="265"/>
      <c r="H811" s="265"/>
      <c r="I811" s="265"/>
      <c r="J811" s="265"/>
      <c r="K811" s="265"/>
      <c r="L811" s="265"/>
      <c r="M811" s="265"/>
      <c r="N811" s="265"/>
      <c r="O811" s="265"/>
      <c r="P811" s="265"/>
      <c r="Q811" s="265"/>
      <c r="R811" s="265"/>
      <c r="S811" s="265"/>
      <c r="T811" s="265"/>
      <c r="U811" s="265"/>
      <c r="V811" s="265"/>
      <c r="W811" s="265"/>
      <c r="X811" s="265"/>
      <c r="Y811" s="265"/>
      <c r="Z811" s="265"/>
    </row>
    <row r="812">
      <c r="A812" s="273"/>
      <c r="B812" s="274"/>
      <c r="C812" s="265"/>
      <c r="D812" s="265"/>
      <c r="E812" s="265"/>
      <c r="F812" s="265"/>
      <c r="G812" s="265"/>
      <c r="H812" s="265"/>
      <c r="I812" s="265"/>
      <c r="J812" s="265"/>
      <c r="K812" s="265"/>
      <c r="L812" s="265"/>
      <c r="M812" s="265"/>
      <c r="N812" s="265"/>
      <c r="O812" s="265"/>
      <c r="P812" s="265"/>
      <c r="Q812" s="265"/>
      <c r="R812" s="265"/>
      <c r="S812" s="265"/>
      <c r="T812" s="265"/>
      <c r="U812" s="265"/>
      <c r="V812" s="265"/>
      <c r="W812" s="265"/>
      <c r="X812" s="265"/>
      <c r="Y812" s="265"/>
      <c r="Z812" s="265"/>
    </row>
    <row r="813">
      <c r="A813" s="273"/>
      <c r="B813" s="274"/>
      <c r="C813" s="265"/>
      <c r="D813" s="265"/>
      <c r="E813" s="265"/>
      <c r="F813" s="265"/>
      <c r="G813" s="265"/>
      <c r="H813" s="265"/>
      <c r="I813" s="265"/>
      <c r="J813" s="265"/>
      <c r="K813" s="265"/>
      <c r="L813" s="265"/>
      <c r="M813" s="265"/>
      <c r="N813" s="265"/>
      <c r="O813" s="265"/>
      <c r="P813" s="265"/>
      <c r="Q813" s="265"/>
      <c r="R813" s="265"/>
      <c r="S813" s="265"/>
      <c r="T813" s="265"/>
      <c r="U813" s="265"/>
      <c r="V813" s="265"/>
      <c r="W813" s="265"/>
      <c r="X813" s="265"/>
      <c r="Y813" s="265"/>
      <c r="Z813" s="265"/>
    </row>
    <row r="814">
      <c r="A814" s="273"/>
      <c r="B814" s="274"/>
      <c r="C814" s="265"/>
      <c r="D814" s="265"/>
      <c r="E814" s="265"/>
      <c r="F814" s="265"/>
      <c r="G814" s="265"/>
      <c r="H814" s="265"/>
      <c r="I814" s="265"/>
      <c r="J814" s="265"/>
      <c r="K814" s="265"/>
      <c r="L814" s="265"/>
      <c r="M814" s="265"/>
      <c r="N814" s="265"/>
      <c r="O814" s="265"/>
      <c r="P814" s="265"/>
      <c r="Q814" s="265"/>
      <c r="R814" s="265"/>
      <c r="S814" s="265"/>
      <c r="T814" s="265"/>
      <c r="U814" s="265"/>
      <c r="V814" s="265"/>
      <c r="W814" s="265"/>
      <c r="X814" s="265"/>
      <c r="Y814" s="265"/>
      <c r="Z814" s="265"/>
    </row>
    <row r="815">
      <c r="A815" s="273"/>
      <c r="B815" s="274"/>
      <c r="C815" s="265"/>
      <c r="D815" s="265"/>
      <c r="E815" s="265"/>
      <c r="F815" s="265"/>
      <c r="G815" s="265"/>
      <c r="H815" s="265"/>
      <c r="I815" s="265"/>
      <c r="J815" s="265"/>
      <c r="K815" s="265"/>
      <c r="L815" s="265"/>
      <c r="M815" s="265"/>
      <c r="N815" s="265"/>
      <c r="O815" s="265"/>
      <c r="P815" s="265"/>
      <c r="Q815" s="265"/>
      <c r="R815" s="265"/>
      <c r="S815" s="265"/>
      <c r="T815" s="265"/>
      <c r="U815" s="265"/>
      <c r="V815" s="265"/>
      <c r="W815" s="265"/>
      <c r="X815" s="265"/>
      <c r="Y815" s="265"/>
      <c r="Z815" s="265"/>
    </row>
    <row r="816">
      <c r="A816" s="273"/>
      <c r="B816" s="274"/>
      <c r="C816" s="265"/>
      <c r="D816" s="265"/>
      <c r="E816" s="265"/>
      <c r="F816" s="265"/>
      <c r="G816" s="265"/>
      <c r="H816" s="265"/>
      <c r="I816" s="265"/>
      <c r="J816" s="265"/>
      <c r="K816" s="265"/>
      <c r="L816" s="265"/>
      <c r="M816" s="265"/>
      <c r="N816" s="265"/>
      <c r="O816" s="265"/>
      <c r="P816" s="265"/>
      <c r="Q816" s="265"/>
      <c r="R816" s="265"/>
      <c r="S816" s="265"/>
      <c r="T816" s="265"/>
      <c r="U816" s="265"/>
      <c r="V816" s="265"/>
      <c r="W816" s="265"/>
      <c r="X816" s="265"/>
      <c r="Y816" s="265"/>
      <c r="Z816" s="265"/>
    </row>
    <row r="817">
      <c r="A817" s="273"/>
      <c r="B817" s="274"/>
      <c r="C817" s="265"/>
      <c r="D817" s="265"/>
      <c r="E817" s="265"/>
      <c r="F817" s="265"/>
      <c r="G817" s="265"/>
      <c r="H817" s="265"/>
      <c r="I817" s="265"/>
      <c r="J817" s="265"/>
      <c r="K817" s="265"/>
      <c r="L817" s="265"/>
      <c r="M817" s="265"/>
      <c r="N817" s="265"/>
      <c r="O817" s="265"/>
      <c r="P817" s="265"/>
      <c r="Q817" s="265"/>
      <c r="R817" s="265"/>
      <c r="S817" s="265"/>
      <c r="T817" s="265"/>
      <c r="U817" s="265"/>
      <c r="V817" s="265"/>
      <c r="W817" s="265"/>
      <c r="X817" s="265"/>
      <c r="Y817" s="265"/>
      <c r="Z817" s="265"/>
    </row>
    <row r="818">
      <c r="A818" s="273"/>
      <c r="B818" s="274"/>
      <c r="C818" s="265"/>
      <c r="D818" s="265"/>
      <c r="E818" s="265"/>
      <c r="F818" s="265"/>
      <c r="G818" s="265"/>
      <c r="H818" s="265"/>
      <c r="I818" s="265"/>
      <c r="J818" s="265"/>
      <c r="K818" s="265"/>
      <c r="L818" s="265"/>
      <c r="M818" s="265"/>
      <c r="N818" s="265"/>
      <c r="O818" s="265"/>
      <c r="P818" s="265"/>
      <c r="Q818" s="265"/>
      <c r="R818" s="265"/>
      <c r="S818" s="265"/>
      <c r="T818" s="265"/>
      <c r="U818" s="265"/>
      <c r="V818" s="265"/>
      <c r="W818" s="265"/>
      <c r="X818" s="265"/>
      <c r="Y818" s="265"/>
      <c r="Z818" s="265"/>
    </row>
    <row r="819">
      <c r="A819" s="273"/>
      <c r="B819" s="274"/>
      <c r="C819" s="265"/>
      <c r="D819" s="265"/>
      <c r="E819" s="265"/>
      <c r="F819" s="265"/>
      <c r="G819" s="265"/>
      <c r="H819" s="265"/>
      <c r="I819" s="265"/>
      <c r="J819" s="265"/>
      <c r="K819" s="265"/>
      <c r="L819" s="265"/>
      <c r="M819" s="265"/>
      <c r="N819" s="265"/>
      <c r="O819" s="265"/>
      <c r="P819" s="265"/>
      <c r="Q819" s="265"/>
      <c r="R819" s="265"/>
      <c r="S819" s="265"/>
      <c r="T819" s="265"/>
      <c r="U819" s="265"/>
      <c r="V819" s="265"/>
      <c r="W819" s="265"/>
      <c r="X819" s="265"/>
      <c r="Y819" s="265"/>
      <c r="Z819" s="265"/>
    </row>
    <row r="820">
      <c r="A820" s="273"/>
      <c r="B820" s="274"/>
      <c r="C820" s="265"/>
      <c r="D820" s="265"/>
      <c r="E820" s="265"/>
      <c r="F820" s="265"/>
      <c r="G820" s="265"/>
      <c r="H820" s="265"/>
      <c r="I820" s="265"/>
      <c r="J820" s="265"/>
      <c r="K820" s="265"/>
      <c r="L820" s="265"/>
      <c r="M820" s="265"/>
      <c r="N820" s="265"/>
      <c r="O820" s="265"/>
      <c r="P820" s="265"/>
      <c r="Q820" s="265"/>
      <c r="R820" s="265"/>
      <c r="S820" s="265"/>
      <c r="T820" s="265"/>
      <c r="U820" s="265"/>
      <c r="V820" s="265"/>
      <c r="W820" s="265"/>
      <c r="X820" s="265"/>
      <c r="Y820" s="265"/>
      <c r="Z820" s="265"/>
    </row>
    <row r="821">
      <c r="A821" s="273"/>
      <c r="B821" s="274"/>
      <c r="C821" s="265"/>
      <c r="D821" s="265"/>
      <c r="E821" s="265"/>
      <c r="F821" s="265"/>
      <c r="G821" s="265"/>
      <c r="H821" s="265"/>
      <c r="I821" s="265"/>
      <c r="J821" s="265"/>
      <c r="K821" s="265"/>
      <c r="L821" s="265"/>
      <c r="M821" s="265"/>
      <c r="N821" s="265"/>
      <c r="O821" s="265"/>
      <c r="P821" s="265"/>
      <c r="Q821" s="265"/>
      <c r="R821" s="265"/>
      <c r="S821" s="265"/>
      <c r="T821" s="265"/>
      <c r="U821" s="265"/>
      <c r="V821" s="265"/>
      <c r="W821" s="265"/>
      <c r="X821" s="265"/>
      <c r="Y821" s="265"/>
      <c r="Z821" s="265"/>
    </row>
    <row r="822">
      <c r="A822" s="273"/>
      <c r="B822" s="274"/>
      <c r="C822" s="265"/>
      <c r="D822" s="265"/>
      <c r="E822" s="265"/>
      <c r="F822" s="265"/>
      <c r="G822" s="265"/>
      <c r="H822" s="265"/>
      <c r="I822" s="265"/>
      <c r="J822" s="265"/>
      <c r="K822" s="265"/>
      <c r="L822" s="265"/>
      <c r="M822" s="265"/>
      <c r="N822" s="265"/>
      <c r="O822" s="265"/>
      <c r="P822" s="265"/>
      <c r="Q822" s="265"/>
      <c r="R822" s="265"/>
      <c r="S822" s="265"/>
      <c r="T822" s="265"/>
      <c r="U822" s="265"/>
      <c r="V822" s="265"/>
      <c r="W822" s="265"/>
      <c r="X822" s="265"/>
      <c r="Y822" s="265"/>
      <c r="Z822" s="265"/>
    </row>
    <row r="823">
      <c r="A823" s="273"/>
      <c r="B823" s="274"/>
      <c r="C823" s="265"/>
      <c r="D823" s="265"/>
      <c r="E823" s="265"/>
      <c r="F823" s="265"/>
      <c r="G823" s="265"/>
      <c r="H823" s="265"/>
      <c r="I823" s="265"/>
      <c r="J823" s="265"/>
      <c r="K823" s="265"/>
      <c r="L823" s="265"/>
      <c r="M823" s="265"/>
      <c r="N823" s="265"/>
      <c r="O823" s="265"/>
      <c r="P823" s="265"/>
      <c r="Q823" s="265"/>
      <c r="R823" s="265"/>
      <c r="S823" s="265"/>
      <c r="T823" s="265"/>
      <c r="U823" s="265"/>
      <c r="V823" s="265"/>
      <c r="W823" s="265"/>
      <c r="X823" s="265"/>
      <c r="Y823" s="265"/>
      <c r="Z823" s="265"/>
    </row>
    <row r="824">
      <c r="A824" s="273"/>
      <c r="B824" s="274"/>
      <c r="C824" s="265"/>
      <c r="D824" s="265"/>
      <c r="E824" s="265"/>
      <c r="F824" s="265"/>
      <c r="G824" s="265"/>
      <c r="H824" s="265"/>
      <c r="I824" s="265"/>
      <c r="J824" s="265"/>
      <c r="K824" s="265"/>
      <c r="L824" s="265"/>
      <c r="M824" s="265"/>
      <c r="N824" s="265"/>
      <c r="O824" s="265"/>
      <c r="P824" s="265"/>
      <c r="Q824" s="265"/>
      <c r="R824" s="265"/>
      <c r="S824" s="265"/>
      <c r="T824" s="265"/>
      <c r="U824" s="265"/>
      <c r="V824" s="265"/>
      <c r="W824" s="265"/>
      <c r="X824" s="265"/>
      <c r="Y824" s="265"/>
      <c r="Z824" s="265"/>
    </row>
    <row r="825">
      <c r="A825" s="273"/>
      <c r="B825" s="274"/>
      <c r="C825" s="265"/>
      <c r="D825" s="265"/>
      <c r="E825" s="265"/>
      <c r="F825" s="265"/>
      <c r="G825" s="265"/>
      <c r="H825" s="265"/>
      <c r="I825" s="265"/>
      <c r="J825" s="265"/>
      <c r="K825" s="265"/>
      <c r="L825" s="265"/>
      <c r="M825" s="265"/>
      <c r="N825" s="265"/>
      <c r="O825" s="265"/>
      <c r="P825" s="265"/>
      <c r="Q825" s="265"/>
      <c r="R825" s="265"/>
      <c r="S825" s="265"/>
      <c r="T825" s="265"/>
      <c r="U825" s="265"/>
      <c r="V825" s="265"/>
      <c r="W825" s="265"/>
      <c r="X825" s="265"/>
      <c r="Y825" s="265"/>
      <c r="Z825" s="265"/>
    </row>
    <row r="826">
      <c r="A826" s="273"/>
      <c r="B826" s="274"/>
      <c r="C826" s="265"/>
      <c r="D826" s="265"/>
      <c r="E826" s="265"/>
      <c r="F826" s="265"/>
      <c r="G826" s="265"/>
      <c r="H826" s="265"/>
      <c r="I826" s="265"/>
      <c r="J826" s="265"/>
      <c r="K826" s="265"/>
      <c r="L826" s="265"/>
      <c r="M826" s="265"/>
      <c r="N826" s="265"/>
      <c r="O826" s="265"/>
      <c r="P826" s="265"/>
      <c r="Q826" s="265"/>
      <c r="R826" s="265"/>
      <c r="S826" s="265"/>
      <c r="T826" s="265"/>
      <c r="U826" s="265"/>
      <c r="V826" s="265"/>
      <c r="W826" s="265"/>
      <c r="X826" s="265"/>
      <c r="Y826" s="265"/>
      <c r="Z826" s="265"/>
    </row>
    <row r="827">
      <c r="A827" s="273"/>
      <c r="B827" s="274"/>
      <c r="C827" s="265"/>
      <c r="D827" s="265"/>
      <c r="E827" s="265"/>
      <c r="F827" s="265"/>
      <c r="G827" s="265"/>
      <c r="H827" s="265"/>
      <c r="I827" s="265"/>
      <c r="J827" s="265"/>
      <c r="K827" s="265"/>
      <c r="L827" s="265"/>
      <c r="M827" s="265"/>
      <c r="N827" s="265"/>
      <c r="O827" s="265"/>
      <c r="P827" s="265"/>
      <c r="Q827" s="265"/>
      <c r="R827" s="265"/>
      <c r="S827" s="265"/>
      <c r="T827" s="265"/>
      <c r="U827" s="265"/>
      <c r="V827" s="265"/>
      <c r="W827" s="265"/>
      <c r="X827" s="265"/>
      <c r="Y827" s="265"/>
      <c r="Z827" s="265"/>
    </row>
    <row r="828">
      <c r="A828" s="273"/>
      <c r="B828" s="274"/>
      <c r="C828" s="265"/>
      <c r="D828" s="265"/>
      <c r="E828" s="265"/>
      <c r="F828" s="265"/>
      <c r="G828" s="265"/>
      <c r="H828" s="265"/>
      <c r="I828" s="265"/>
      <c r="J828" s="265"/>
      <c r="K828" s="265"/>
      <c r="L828" s="265"/>
      <c r="M828" s="265"/>
      <c r="N828" s="265"/>
      <c r="O828" s="265"/>
      <c r="P828" s="265"/>
      <c r="Q828" s="265"/>
      <c r="R828" s="265"/>
      <c r="S828" s="265"/>
      <c r="T828" s="265"/>
      <c r="U828" s="265"/>
      <c r="V828" s="265"/>
      <c r="W828" s="265"/>
      <c r="X828" s="265"/>
      <c r="Y828" s="265"/>
      <c r="Z828" s="265"/>
    </row>
    <row r="829">
      <c r="A829" s="273"/>
      <c r="B829" s="274"/>
      <c r="C829" s="265"/>
      <c r="D829" s="265"/>
      <c r="E829" s="265"/>
      <c r="F829" s="265"/>
      <c r="G829" s="265"/>
      <c r="H829" s="265"/>
      <c r="I829" s="265"/>
      <c r="J829" s="265"/>
      <c r="K829" s="265"/>
      <c r="L829" s="265"/>
      <c r="M829" s="265"/>
      <c r="N829" s="265"/>
      <c r="O829" s="265"/>
      <c r="P829" s="265"/>
      <c r="Q829" s="265"/>
      <c r="R829" s="265"/>
      <c r="S829" s="265"/>
      <c r="T829" s="265"/>
      <c r="U829" s="265"/>
      <c r="V829" s="265"/>
      <c r="W829" s="265"/>
      <c r="X829" s="265"/>
      <c r="Y829" s="265"/>
      <c r="Z829" s="265"/>
    </row>
    <row r="830">
      <c r="A830" s="273"/>
      <c r="B830" s="274"/>
      <c r="C830" s="265"/>
      <c r="D830" s="265"/>
      <c r="E830" s="265"/>
      <c r="F830" s="265"/>
      <c r="G830" s="265"/>
      <c r="H830" s="265"/>
      <c r="I830" s="265"/>
      <c r="J830" s="265"/>
      <c r="K830" s="265"/>
      <c r="L830" s="265"/>
      <c r="M830" s="265"/>
      <c r="N830" s="265"/>
      <c r="O830" s="265"/>
      <c r="P830" s="265"/>
      <c r="Q830" s="265"/>
      <c r="R830" s="265"/>
      <c r="S830" s="265"/>
      <c r="T830" s="265"/>
      <c r="U830" s="265"/>
      <c r="V830" s="265"/>
      <c r="W830" s="265"/>
      <c r="X830" s="265"/>
      <c r="Y830" s="265"/>
      <c r="Z830" s="265"/>
    </row>
    <row r="831">
      <c r="A831" s="273"/>
      <c r="B831" s="274"/>
      <c r="C831" s="265"/>
      <c r="D831" s="265"/>
      <c r="E831" s="265"/>
      <c r="F831" s="265"/>
      <c r="G831" s="265"/>
      <c r="H831" s="265"/>
      <c r="I831" s="265"/>
      <c r="J831" s="265"/>
      <c r="K831" s="265"/>
      <c r="L831" s="265"/>
      <c r="M831" s="265"/>
      <c r="N831" s="265"/>
      <c r="O831" s="265"/>
      <c r="P831" s="265"/>
      <c r="Q831" s="265"/>
      <c r="R831" s="265"/>
      <c r="S831" s="265"/>
      <c r="T831" s="265"/>
      <c r="U831" s="265"/>
      <c r="V831" s="265"/>
      <c r="W831" s="265"/>
      <c r="X831" s="265"/>
      <c r="Y831" s="265"/>
      <c r="Z831" s="265"/>
    </row>
    <row r="832">
      <c r="A832" s="273"/>
      <c r="B832" s="274"/>
      <c r="C832" s="265"/>
      <c r="D832" s="265"/>
      <c r="E832" s="265"/>
      <c r="F832" s="265"/>
      <c r="G832" s="265"/>
      <c r="H832" s="265"/>
      <c r="I832" s="265"/>
      <c r="J832" s="265"/>
      <c r="K832" s="265"/>
      <c r="L832" s="265"/>
      <c r="M832" s="265"/>
      <c r="N832" s="265"/>
      <c r="O832" s="265"/>
      <c r="P832" s="265"/>
      <c r="Q832" s="265"/>
      <c r="R832" s="265"/>
      <c r="S832" s="265"/>
      <c r="T832" s="265"/>
      <c r="U832" s="265"/>
      <c r="V832" s="265"/>
      <c r="W832" s="265"/>
      <c r="X832" s="265"/>
      <c r="Y832" s="265"/>
      <c r="Z832" s="265"/>
    </row>
    <row r="833">
      <c r="A833" s="273"/>
      <c r="B833" s="274"/>
      <c r="C833" s="265"/>
      <c r="D833" s="265"/>
      <c r="E833" s="265"/>
      <c r="F833" s="265"/>
      <c r="G833" s="265"/>
      <c r="H833" s="265"/>
      <c r="I833" s="265"/>
      <c r="J833" s="265"/>
      <c r="K833" s="265"/>
      <c r="L833" s="265"/>
      <c r="M833" s="265"/>
      <c r="N833" s="265"/>
      <c r="O833" s="265"/>
      <c r="P833" s="265"/>
      <c r="Q833" s="265"/>
      <c r="R833" s="265"/>
      <c r="S833" s="265"/>
      <c r="T833" s="265"/>
      <c r="U833" s="265"/>
      <c r="V833" s="265"/>
      <c r="W833" s="265"/>
      <c r="X833" s="265"/>
      <c r="Y833" s="265"/>
      <c r="Z833" s="265"/>
    </row>
    <row r="834">
      <c r="A834" s="273"/>
      <c r="B834" s="274"/>
      <c r="C834" s="265"/>
      <c r="D834" s="265"/>
      <c r="E834" s="265"/>
      <c r="F834" s="265"/>
      <c r="G834" s="265"/>
      <c r="H834" s="265"/>
      <c r="I834" s="265"/>
      <c r="J834" s="265"/>
      <c r="K834" s="265"/>
      <c r="L834" s="265"/>
      <c r="M834" s="265"/>
      <c r="N834" s="265"/>
      <c r="O834" s="265"/>
      <c r="P834" s="265"/>
      <c r="Q834" s="265"/>
      <c r="R834" s="265"/>
      <c r="S834" s="265"/>
      <c r="T834" s="265"/>
      <c r="U834" s="265"/>
      <c r="V834" s="265"/>
      <c r="W834" s="265"/>
      <c r="X834" s="265"/>
      <c r="Y834" s="265"/>
      <c r="Z834" s="265"/>
    </row>
    <row r="835">
      <c r="A835" s="273"/>
      <c r="B835" s="274"/>
      <c r="C835" s="265"/>
      <c r="D835" s="265"/>
      <c r="E835" s="265"/>
      <c r="F835" s="265"/>
      <c r="G835" s="265"/>
      <c r="H835" s="265"/>
      <c r="I835" s="265"/>
      <c r="J835" s="265"/>
      <c r="K835" s="265"/>
      <c r="L835" s="265"/>
      <c r="M835" s="265"/>
      <c r="N835" s="265"/>
      <c r="O835" s="265"/>
      <c r="P835" s="265"/>
      <c r="Q835" s="265"/>
      <c r="R835" s="265"/>
      <c r="S835" s="265"/>
      <c r="T835" s="265"/>
      <c r="U835" s="265"/>
      <c r="V835" s="265"/>
      <c r="W835" s="265"/>
      <c r="X835" s="265"/>
      <c r="Y835" s="265"/>
      <c r="Z835" s="265"/>
    </row>
    <row r="836">
      <c r="A836" s="273"/>
      <c r="B836" s="274"/>
      <c r="C836" s="265"/>
      <c r="D836" s="265"/>
      <c r="E836" s="265"/>
      <c r="F836" s="265"/>
      <c r="G836" s="265"/>
      <c r="H836" s="265"/>
      <c r="I836" s="265"/>
      <c r="J836" s="265"/>
      <c r="K836" s="265"/>
      <c r="L836" s="265"/>
      <c r="M836" s="265"/>
      <c r="N836" s="265"/>
      <c r="O836" s="265"/>
      <c r="P836" s="265"/>
      <c r="Q836" s="265"/>
      <c r="R836" s="265"/>
      <c r="S836" s="265"/>
      <c r="T836" s="265"/>
      <c r="U836" s="265"/>
      <c r="V836" s="265"/>
      <c r="W836" s="265"/>
      <c r="X836" s="265"/>
      <c r="Y836" s="265"/>
      <c r="Z836" s="265"/>
    </row>
    <row r="837">
      <c r="A837" s="273"/>
      <c r="B837" s="274"/>
      <c r="C837" s="265"/>
      <c r="D837" s="265"/>
      <c r="E837" s="265"/>
      <c r="F837" s="265"/>
      <c r="G837" s="265"/>
      <c r="H837" s="265"/>
      <c r="I837" s="265"/>
      <c r="J837" s="265"/>
      <c r="K837" s="265"/>
      <c r="L837" s="265"/>
      <c r="M837" s="265"/>
      <c r="N837" s="265"/>
      <c r="O837" s="265"/>
      <c r="P837" s="265"/>
      <c r="Q837" s="265"/>
      <c r="R837" s="265"/>
      <c r="S837" s="265"/>
      <c r="T837" s="265"/>
      <c r="U837" s="265"/>
      <c r="V837" s="265"/>
      <c r="W837" s="265"/>
      <c r="X837" s="265"/>
      <c r="Y837" s="265"/>
      <c r="Z837" s="265"/>
    </row>
    <row r="838">
      <c r="A838" s="273"/>
      <c r="B838" s="274"/>
      <c r="C838" s="265"/>
      <c r="D838" s="265"/>
      <c r="E838" s="265"/>
      <c r="F838" s="265"/>
      <c r="G838" s="265"/>
      <c r="H838" s="265"/>
      <c r="I838" s="265"/>
      <c r="J838" s="265"/>
      <c r="K838" s="265"/>
      <c r="L838" s="265"/>
      <c r="M838" s="265"/>
      <c r="N838" s="265"/>
      <c r="O838" s="265"/>
      <c r="P838" s="265"/>
      <c r="Q838" s="265"/>
      <c r="R838" s="265"/>
      <c r="S838" s="265"/>
      <c r="T838" s="265"/>
      <c r="U838" s="265"/>
      <c r="V838" s="265"/>
      <c r="W838" s="265"/>
      <c r="X838" s="265"/>
      <c r="Y838" s="265"/>
      <c r="Z838" s="265"/>
    </row>
    <row r="839">
      <c r="A839" s="273"/>
      <c r="B839" s="274"/>
      <c r="C839" s="265"/>
      <c r="D839" s="265"/>
      <c r="E839" s="265"/>
      <c r="F839" s="265"/>
      <c r="G839" s="265"/>
      <c r="H839" s="265"/>
      <c r="I839" s="265"/>
      <c r="J839" s="265"/>
      <c r="K839" s="265"/>
      <c r="L839" s="265"/>
      <c r="M839" s="265"/>
      <c r="N839" s="265"/>
      <c r="O839" s="265"/>
      <c r="P839" s="265"/>
      <c r="Q839" s="265"/>
      <c r="R839" s="265"/>
      <c r="S839" s="265"/>
      <c r="T839" s="265"/>
      <c r="U839" s="265"/>
      <c r="V839" s="265"/>
      <c r="W839" s="265"/>
      <c r="X839" s="265"/>
      <c r="Y839" s="265"/>
      <c r="Z839" s="265"/>
    </row>
    <row r="840">
      <c r="A840" s="273"/>
      <c r="B840" s="274"/>
      <c r="C840" s="265"/>
      <c r="D840" s="265"/>
      <c r="E840" s="265"/>
      <c r="F840" s="265"/>
      <c r="G840" s="265"/>
      <c r="H840" s="265"/>
      <c r="I840" s="265"/>
      <c r="J840" s="265"/>
      <c r="K840" s="265"/>
      <c r="L840" s="265"/>
      <c r="M840" s="265"/>
      <c r="N840" s="265"/>
      <c r="O840" s="265"/>
      <c r="P840" s="265"/>
      <c r="Q840" s="265"/>
      <c r="R840" s="265"/>
      <c r="S840" s="265"/>
      <c r="T840" s="265"/>
      <c r="U840" s="265"/>
      <c r="V840" s="265"/>
      <c r="W840" s="265"/>
      <c r="X840" s="265"/>
      <c r="Y840" s="265"/>
      <c r="Z840" s="265"/>
    </row>
    <row r="841">
      <c r="A841" s="273"/>
      <c r="B841" s="274"/>
      <c r="C841" s="265"/>
      <c r="D841" s="265"/>
      <c r="E841" s="265"/>
      <c r="F841" s="265"/>
      <c r="G841" s="265"/>
      <c r="H841" s="265"/>
      <c r="I841" s="265"/>
      <c r="J841" s="265"/>
      <c r="K841" s="265"/>
      <c r="L841" s="265"/>
      <c r="M841" s="265"/>
      <c r="N841" s="265"/>
      <c r="O841" s="265"/>
      <c r="P841" s="265"/>
      <c r="Q841" s="265"/>
      <c r="R841" s="265"/>
      <c r="S841" s="265"/>
      <c r="T841" s="265"/>
      <c r="U841" s="265"/>
      <c r="V841" s="265"/>
      <c r="W841" s="265"/>
      <c r="X841" s="265"/>
      <c r="Y841" s="265"/>
      <c r="Z841" s="265"/>
    </row>
    <row r="842">
      <c r="A842" s="273"/>
      <c r="B842" s="274"/>
      <c r="C842" s="265"/>
      <c r="D842" s="265"/>
      <c r="E842" s="265"/>
      <c r="F842" s="265"/>
      <c r="G842" s="265"/>
      <c r="H842" s="265"/>
      <c r="I842" s="265"/>
      <c r="J842" s="265"/>
      <c r="K842" s="265"/>
      <c r="L842" s="265"/>
      <c r="M842" s="265"/>
      <c r="N842" s="265"/>
      <c r="O842" s="265"/>
      <c r="P842" s="265"/>
      <c r="Q842" s="265"/>
      <c r="R842" s="265"/>
      <c r="S842" s="265"/>
      <c r="T842" s="265"/>
      <c r="U842" s="265"/>
      <c r="V842" s="265"/>
      <c r="W842" s="265"/>
      <c r="X842" s="265"/>
      <c r="Y842" s="265"/>
      <c r="Z842" s="265"/>
    </row>
    <row r="843">
      <c r="A843" s="273"/>
      <c r="B843" s="274"/>
      <c r="C843" s="265"/>
      <c r="D843" s="265"/>
      <c r="E843" s="265"/>
      <c r="F843" s="265"/>
      <c r="G843" s="265"/>
      <c r="H843" s="265"/>
      <c r="I843" s="265"/>
      <c r="J843" s="265"/>
      <c r="K843" s="265"/>
      <c r="L843" s="265"/>
      <c r="M843" s="265"/>
      <c r="N843" s="265"/>
      <c r="O843" s="265"/>
      <c r="P843" s="265"/>
      <c r="Q843" s="265"/>
      <c r="R843" s="265"/>
      <c r="S843" s="265"/>
      <c r="T843" s="265"/>
      <c r="U843" s="265"/>
      <c r="V843" s="265"/>
      <c r="W843" s="265"/>
      <c r="X843" s="265"/>
      <c r="Y843" s="265"/>
      <c r="Z843" s="265"/>
    </row>
    <row r="844">
      <c r="A844" s="273"/>
      <c r="B844" s="274"/>
      <c r="C844" s="265"/>
      <c r="D844" s="265"/>
      <c r="E844" s="265"/>
      <c r="F844" s="265"/>
      <c r="G844" s="265"/>
      <c r="H844" s="265"/>
      <c r="I844" s="265"/>
      <c r="J844" s="265"/>
      <c r="K844" s="265"/>
      <c r="L844" s="265"/>
      <c r="M844" s="265"/>
      <c r="N844" s="265"/>
      <c r="O844" s="265"/>
      <c r="P844" s="265"/>
      <c r="Q844" s="265"/>
      <c r="R844" s="265"/>
      <c r="S844" s="265"/>
      <c r="T844" s="265"/>
      <c r="U844" s="265"/>
      <c r="V844" s="265"/>
      <c r="W844" s="265"/>
      <c r="X844" s="265"/>
      <c r="Y844" s="265"/>
      <c r="Z844" s="265"/>
    </row>
    <row r="845">
      <c r="A845" s="273"/>
      <c r="B845" s="274"/>
      <c r="C845" s="265"/>
      <c r="D845" s="265"/>
      <c r="E845" s="265"/>
      <c r="F845" s="265"/>
      <c r="G845" s="265"/>
      <c r="H845" s="265"/>
      <c r="I845" s="265"/>
      <c r="J845" s="265"/>
      <c r="K845" s="265"/>
      <c r="L845" s="265"/>
      <c r="M845" s="265"/>
      <c r="N845" s="265"/>
      <c r="O845" s="265"/>
      <c r="P845" s="265"/>
      <c r="Q845" s="265"/>
      <c r="R845" s="265"/>
      <c r="S845" s="265"/>
      <c r="T845" s="265"/>
      <c r="U845" s="265"/>
      <c r="V845" s="265"/>
      <c r="W845" s="265"/>
      <c r="X845" s="265"/>
      <c r="Y845" s="265"/>
      <c r="Z845" s="265"/>
    </row>
    <row r="846">
      <c r="A846" s="273"/>
      <c r="B846" s="274"/>
      <c r="C846" s="265"/>
      <c r="D846" s="265"/>
      <c r="E846" s="265"/>
      <c r="F846" s="265"/>
      <c r="G846" s="265"/>
      <c r="H846" s="265"/>
      <c r="I846" s="265"/>
      <c r="J846" s="265"/>
      <c r="K846" s="265"/>
      <c r="L846" s="265"/>
      <c r="M846" s="265"/>
      <c r="N846" s="265"/>
      <c r="O846" s="265"/>
      <c r="P846" s="265"/>
      <c r="Q846" s="265"/>
      <c r="R846" s="265"/>
      <c r="S846" s="265"/>
      <c r="T846" s="265"/>
      <c r="U846" s="265"/>
      <c r="V846" s="265"/>
      <c r="W846" s="265"/>
      <c r="X846" s="265"/>
      <c r="Y846" s="265"/>
      <c r="Z846" s="265"/>
    </row>
    <row r="847">
      <c r="A847" s="273"/>
      <c r="B847" s="274"/>
      <c r="C847" s="265"/>
      <c r="D847" s="265"/>
      <c r="E847" s="265"/>
      <c r="F847" s="265"/>
      <c r="G847" s="265"/>
      <c r="H847" s="265"/>
      <c r="I847" s="265"/>
      <c r="J847" s="265"/>
      <c r="K847" s="265"/>
      <c r="L847" s="265"/>
      <c r="M847" s="265"/>
      <c r="N847" s="265"/>
      <c r="O847" s="265"/>
      <c r="P847" s="265"/>
      <c r="Q847" s="265"/>
      <c r="R847" s="265"/>
      <c r="S847" s="265"/>
      <c r="T847" s="265"/>
      <c r="U847" s="265"/>
      <c r="V847" s="265"/>
      <c r="W847" s="265"/>
      <c r="X847" s="265"/>
      <c r="Y847" s="265"/>
      <c r="Z847" s="265"/>
    </row>
    <row r="848">
      <c r="A848" s="273"/>
      <c r="B848" s="274"/>
      <c r="C848" s="265"/>
      <c r="D848" s="265"/>
      <c r="E848" s="265"/>
      <c r="F848" s="265"/>
      <c r="G848" s="265"/>
      <c r="H848" s="265"/>
      <c r="I848" s="265"/>
      <c r="J848" s="265"/>
      <c r="K848" s="265"/>
      <c r="L848" s="265"/>
      <c r="M848" s="265"/>
      <c r="N848" s="265"/>
      <c r="O848" s="265"/>
      <c r="P848" s="265"/>
      <c r="Q848" s="265"/>
      <c r="R848" s="265"/>
      <c r="S848" s="265"/>
      <c r="T848" s="265"/>
      <c r="U848" s="265"/>
      <c r="V848" s="265"/>
      <c r="W848" s="265"/>
      <c r="X848" s="265"/>
      <c r="Y848" s="265"/>
      <c r="Z848" s="265"/>
    </row>
    <row r="849">
      <c r="A849" s="273"/>
      <c r="B849" s="274"/>
      <c r="C849" s="265"/>
      <c r="D849" s="265"/>
      <c r="E849" s="265"/>
      <c r="F849" s="265"/>
      <c r="G849" s="265"/>
      <c r="H849" s="265"/>
      <c r="I849" s="265"/>
      <c r="J849" s="265"/>
      <c r="K849" s="265"/>
      <c r="L849" s="265"/>
      <c r="M849" s="265"/>
      <c r="N849" s="265"/>
      <c r="O849" s="265"/>
      <c r="P849" s="265"/>
      <c r="Q849" s="265"/>
      <c r="R849" s="265"/>
      <c r="S849" s="265"/>
      <c r="T849" s="265"/>
      <c r="U849" s="265"/>
      <c r="V849" s="265"/>
      <c r="W849" s="265"/>
      <c r="X849" s="265"/>
      <c r="Y849" s="265"/>
      <c r="Z849" s="265"/>
    </row>
    <row r="850">
      <c r="A850" s="273"/>
      <c r="B850" s="274"/>
      <c r="C850" s="265"/>
      <c r="D850" s="265"/>
      <c r="E850" s="265"/>
      <c r="F850" s="265"/>
      <c r="G850" s="265"/>
      <c r="H850" s="265"/>
      <c r="I850" s="265"/>
      <c r="J850" s="265"/>
      <c r="K850" s="265"/>
      <c r="L850" s="265"/>
      <c r="M850" s="265"/>
      <c r="N850" s="265"/>
      <c r="O850" s="265"/>
      <c r="P850" s="265"/>
      <c r="Q850" s="265"/>
      <c r="R850" s="265"/>
      <c r="S850" s="265"/>
      <c r="T850" s="265"/>
      <c r="U850" s="265"/>
      <c r="V850" s="265"/>
      <c r="W850" s="265"/>
      <c r="X850" s="265"/>
      <c r="Y850" s="265"/>
      <c r="Z850" s="265"/>
    </row>
    <row r="851">
      <c r="A851" s="273"/>
      <c r="B851" s="274"/>
      <c r="C851" s="265"/>
      <c r="D851" s="265"/>
      <c r="E851" s="265"/>
      <c r="F851" s="265"/>
      <c r="G851" s="265"/>
      <c r="H851" s="265"/>
      <c r="I851" s="265"/>
      <c r="J851" s="265"/>
      <c r="K851" s="265"/>
      <c r="L851" s="265"/>
      <c r="M851" s="265"/>
      <c r="N851" s="265"/>
      <c r="O851" s="265"/>
      <c r="P851" s="265"/>
      <c r="Q851" s="265"/>
      <c r="R851" s="265"/>
      <c r="S851" s="265"/>
      <c r="T851" s="265"/>
      <c r="U851" s="265"/>
      <c r="V851" s="265"/>
      <c r="W851" s="265"/>
      <c r="X851" s="265"/>
      <c r="Y851" s="265"/>
      <c r="Z851" s="265"/>
    </row>
    <row r="852">
      <c r="A852" s="273"/>
      <c r="B852" s="274"/>
      <c r="C852" s="265"/>
      <c r="D852" s="265"/>
      <c r="E852" s="265"/>
      <c r="F852" s="265"/>
      <c r="G852" s="265"/>
      <c r="H852" s="265"/>
      <c r="I852" s="265"/>
      <c r="J852" s="265"/>
      <c r="K852" s="265"/>
      <c r="L852" s="265"/>
      <c r="M852" s="265"/>
      <c r="N852" s="265"/>
      <c r="O852" s="265"/>
      <c r="P852" s="265"/>
      <c r="Q852" s="265"/>
      <c r="R852" s="265"/>
      <c r="S852" s="265"/>
      <c r="T852" s="265"/>
      <c r="U852" s="265"/>
      <c r="V852" s="265"/>
      <c r="W852" s="265"/>
      <c r="X852" s="265"/>
      <c r="Y852" s="265"/>
      <c r="Z852" s="265"/>
    </row>
    <row r="853">
      <c r="A853" s="273"/>
      <c r="B853" s="274"/>
      <c r="C853" s="265"/>
      <c r="D853" s="265"/>
      <c r="E853" s="265"/>
      <c r="F853" s="265"/>
      <c r="G853" s="265"/>
      <c r="H853" s="265"/>
      <c r="I853" s="265"/>
      <c r="J853" s="265"/>
      <c r="K853" s="265"/>
      <c r="L853" s="265"/>
      <c r="M853" s="265"/>
      <c r="N853" s="265"/>
      <c r="O853" s="265"/>
      <c r="P853" s="265"/>
      <c r="Q853" s="265"/>
      <c r="R853" s="265"/>
      <c r="S853" s="265"/>
      <c r="T853" s="265"/>
      <c r="U853" s="265"/>
      <c r="V853" s="265"/>
      <c r="W853" s="265"/>
      <c r="X853" s="265"/>
      <c r="Y853" s="265"/>
      <c r="Z853" s="265"/>
    </row>
    <row r="854">
      <c r="A854" s="273"/>
      <c r="B854" s="274"/>
      <c r="C854" s="265"/>
      <c r="D854" s="265"/>
      <c r="E854" s="265"/>
      <c r="F854" s="265"/>
      <c r="G854" s="265"/>
      <c r="H854" s="265"/>
      <c r="I854" s="265"/>
      <c r="J854" s="265"/>
      <c r="K854" s="265"/>
      <c r="L854" s="265"/>
      <c r="M854" s="265"/>
      <c r="N854" s="265"/>
      <c r="O854" s="265"/>
      <c r="P854" s="265"/>
      <c r="Q854" s="265"/>
      <c r="R854" s="265"/>
      <c r="S854" s="265"/>
      <c r="T854" s="265"/>
      <c r="U854" s="265"/>
      <c r="V854" s="265"/>
      <c r="W854" s="265"/>
      <c r="X854" s="265"/>
      <c r="Y854" s="265"/>
      <c r="Z854" s="265"/>
    </row>
    <row r="855">
      <c r="A855" s="273"/>
      <c r="B855" s="274"/>
      <c r="C855" s="265"/>
      <c r="D855" s="265"/>
      <c r="E855" s="265"/>
      <c r="F855" s="265"/>
      <c r="G855" s="265"/>
      <c r="H855" s="265"/>
      <c r="I855" s="265"/>
      <c r="J855" s="265"/>
      <c r="K855" s="265"/>
      <c r="L855" s="265"/>
      <c r="M855" s="265"/>
      <c r="N855" s="265"/>
      <c r="O855" s="265"/>
      <c r="P855" s="265"/>
      <c r="Q855" s="265"/>
      <c r="R855" s="265"/>
      <c r="S855" s="265"/>
      <c r="T855" s="265"/>
      <c r="U855" s="265"/>
      <c r="V855" s="265"/>
      <c r="W855" s="265"/>
      <c r="X855" s="265"/>
      <c r="Y855" s="265"/>
      <c r="Z855" s="265"/>
    </row>
    <row r="856">
      <c r="A856" s="273"/>
      <c r="B856" s="274"/>
      <c r="C856" s="265"/>
      <c r="D856" s="265"/>
      <c r="E856" s="265"/>
      <c r="F856" s="265"/>
      <c r="G856" s="265"/>
      <c r="H856" s="265"/>
      <c r="I856" s="265"/>
      <c r="J856" s="265"/>
      <c r="K856" s="265"/>
      <c r="L856" s="265"/>
      <c r="M856" s="265"/>
      <c r="N856" s="265"/>
      <c r="O856" s="265"/>
      <c r="P856" s="265"/>
      <c r="Q856" s="265"/>
      <c r="R856" s="265"/>
      <c r="S856" s="265"/>
      <c r="T856" s="265"/>
      <c r="U856" s="265"/>
      <c r="V856" s="265"/>
      <c r="W856" s="265"/>
      <c r="X856" s="265"/>
      <c r="Y856" s="265"/>
      <c r="Z856" s="265"/>
    </row>
    <row r="857">
      <c r="A857" s="273"/>
      <c r="B857" s="274"/>
      <c r="C857" s="265"/>
      <c r="D857" s="265"/>
      <c r="E857" s="265"/>
      <c r="F857" s="265"/>
      <c r="G857" s="265"/>
      <c r="H857" s="265"/>
      <c r="I857" s="265"/>
      <c r="J857" s="265"/>
      <c r="K857" s="265"/>
      <c r="L857" s="265"/>
      <c r="M857" s="265"/>
      <c r="N857" s="265"/>
      <c r="O857" s="265"/>
      <c r="P857" s="265"/>
      <c r="Q857" s="265"/>
      <c r="R857" s="265"/>
      <c r="S857" s="265"/>
      <c r="T857" s="265"/>
      <c r="U857" s="265"/>
      <c r="V857" s="265"/>
      <c r="W857" s="265"/>
      <c r="X857" s="265"/>
      <c r="Y857" s="265"/>
      <c r="Z857" s="265"/>
    </row>
    <row r="858">
      <c r="A858" s="273"/>
      <c r="B858" s="274"/>
      <c r="C858" s="265"/>
      <c r="D858" s="265"/>
      <c r="E858" s="265"/>
      <c r="F858" s="265"/>
      <c r="G858" s="265"/>
      <c r="H858" s="265"/>
      <c r="I858" s="265"/>
      <c r="J858" s="265"/>
      <c r="K858" s="265"/>
      <c r="L858" s="265"/>
      <c r="M858" s="265"/>
      <c r="N858" s="265"/>
      <c r="O858" s="265"/>
      <c r="P858" s="265"/>
      <c r="Q858" s="265"/>
      <c r="R858" s="265"/>
      <c r="S858" s="265"/>
      <c r="T858" s="265"/>
      <c r="U858" s="265"/>
      <c r="V858" s="265"/>
      <c r="W858" s="265"/>
      <c r="X858" s="265"/>
      <c r="Y858" s="265"/>
      <c r="Z858" s="265"/>
    </row>
    <row r="859">
      <c r="A859" s="273"/>
      <c r="B859" s="274"/>
      <c r="C859" s="265"/>
      <c r="D859" s="265"/>
      <c r="E859" s="265"/>
      <c r="F859" s="265"/>
      <c r="G859" s="265"/>
      <c r="H859" s="265"/>
      <c r="I859" s="265"/>
      <c r="J859" s="265"/>
      <c r="K859" s="265"/>
      <c r="L859" s="265"/>
      <c r="M859" s="265"/>
      <c r="N859" s="265"/>
      <c r="O859" s="265"/>
      <c r="P859" s="265"/>
      <c r="Q859" s="265"/>
      <c r="R859" s="265"/>
      <c r="S859" s="265"/>
      <c r="T859" s="265"/>
      <c r="U859" s="265"/>
      <c r="V859" s="265"/>
      <c r="W859" s="265"/>
      <c r="X859" s="265"/>
      <c r="Y859" s="265"/>
      <c r="Z859" s="265"/>
    </row>
    <row r="860">
      <c r="A860" s="273"/>
      <c r="B860" s="274"/>
      <c r="C860" s="265"/>
      <c r="D860" s="265"/>
      <c r="E860" s="265"/>
      <c r="F860" s="265"/>
      <c r="G860" s="265"/>
      <c r="H860" s="265"/>
      <c r="I860" s="265"/>
      <c r="J860" s="265"/>
      <c r="K860" s="265"/>
      <c r="L860" s="265"/>
      <c r="M860" s="265"/>
      <c r="N860" s="265"/>
      <c r="O860" s="265"/>
      <c r="P860" s="265"/>
      <c r="Q860" s="265"/>
      <c r="R860" s="265"/>
      <c r="S860" s="265"/>
      <c r="T860" s="265"/>
      <c r="U860" s="265"/>
      <c r="V860" s="265"/>
      <c r="W860" s="265"/>
      <c r="X860" s="265"/>
      <c r="Y860" s="265"/>
      <c r="Z860" s="265"/>
    </row>
    <row r="861">
      <c r="A861" s="273"/>
      <c r="B861" s="274"/>
      <c r="C861" s="265"/>
      <c r="D861" s="265"/>
      <c r="E861" s="265"/>
      <c r="F861" s="265"/>
      <c r="G861" s="265"/>
      <c r="H861" s="265"/>
      <c r="I861" s="265"/>
      <c r="J861" s="265"/>
      <c r="K861" s="265"/>
      <c r="L861" s="265"/>
      <c r="M861" s="265"/>
      <c r="N861" s="265"/>
      <c r="O861" s="265"/>
      <c r="P861" s="265"/>
      <c r="Q861" s="265"/>
      <c r="R861" s="265"/>
      <c r="S861" s="265"/>
      <c r="T861" s="265"/>
      <c r="U861" s="265"/>
      <c r="V861" s="265"/>
      <c r="W861" s="265"/>
      <c r="X861" s="265"/>
      <c r="Y861" s="265"/>
      <c r="Z861" s="265"/>
    </row>
    <row r="862">
      <c r="A862" s="273"/>
      <c r="B862" s="274"/>
      <c r="C862" s="265"/>
      <c r="D862" s="265"/>
      <c r="E862" s="265"/>
      <c r="F862" s="265"/>
      <c r="G862" s="265"/>
      <c r="H862" s="265"/>
      <c r="I862" s="265"/>
      <c r="J862" s="265"/>
      <c r="K862" s="265"/>
      <c r="L862" s="265"/>
      <c r="M862" s="265"/>
      <c r="N862" s="265"/>
      <c r="O862" s="265"/>
      <c r="P862" s="265"/>
      <c r="Q862" s="265"/>
      <c r="R862" s="265"/>
      <c r="S862" s="265"/>
      <c r="T862" s="265"/>
      <c r="U862" s="265"/>
      <c r="V862" s="265"/>
      <c r="W862" s="265"/>
      <c r="X862" s="265"/>
      <c r="Y862" s="265"/>
      <c r="Z862" s="265"/>
    </row>
    <row r="863">
      <c r="A863" s="273"/>
      <c r="B863" s="274"/>
      <c r="C863" s="265"/>
      <c r="D863" s="265"/>
      <c r="E863" s="265"/>
      <c r="F863" s="265"/>
      <c r="G863" s="265"/>
      <c r="H863" s="265"/>
      <c r="I863" s="265"/>
      <c r="J863" s="265"/>
      <c r="K863" s="265"/>
      <c r="L863" s="265"/>
      <c r="M863" s="265"/>
      <c r="N863" s="265"/>
      <c r="O863" s="265"/>
      <c r="P863" s="265"/>
      <c r="Q863" s="265"/>
      <c r="R863" s="265"/>
      <c r="S863" s="265"/>
      <c r="T863" s="265"/>
      <c r="U863" s="265"/>
      <c r="V863" s="265"/>
      <c r="W863" s="265"/>
      <c r="X863" s="265"/>
      <c r="Y863" s="265"/>
      <c r="Z863" s="265"/>
    </row>
    <row r="864">
      <c r="A864" s="273"/>
      <c r="B864" s="274"/>
      <c r="C864" s="265"/>
      <c r="D864" s="265"/>
      <c r="E864" s="265"/>
      <c r="F864" s="265"/>
      <c r="G864" s="265"/>
      <c r="H864" s="265"/>
      <c r="I864" s="265"/>
      <c r="J864" s="265"/>
      <c r="K864" s="265"/>
      <c r="L864" s="265"/>
      <c r="M864" s="265"/>
      <c r="N864" s="265"/>
      <c r="O864" s="265"/>
      <c r="P864" s="265"/>
      <c r="Q864" s="265"/>
      <c r="R864" s="265"/>
      <c r="S864" s="265"/>
      <c r="T864" s="265"/>
      <c r="U864" s="265"/>
      <c r="V864" s="265"/>
      <c r="W864" s="265"/>
      <c r="X864" s="265"/>
      <c r="Y864" s="265"/>
      <c r="Z864" s="265"/>
    </row>
    <row r="865">
      <c r="A865" s="273"/>
      <c r="B865" s="274"/>
      <c r="C865" s="265"/>
      <c r="D865" s="265"/>
      <c r="E865" s="265"/>
      <c r="F865" s="265"/>
      <c r="G865" s="265"/>
      <c r="H865" s="265"/>
      <c r="I865" s="265"/>
      <c r="J865" s="265"/>
      <c r="K865" s="265"/>
      <c r="L865" s="265"/>
      <c r="M865" s="265"/>
      <c r="N865" s="265"/>
      <c r="O865" s="265"/>
      <c r="P865" s="265"/>
      <c r="Q865" s="265"/>
      <c r="R865" s="265"/>
      <c r="S865" s="265"/>
      <c r="T865" s="265"/>
      <c r="U865" s="265"/>
      <c r="V865" s="265"/>
      <c r="W865" s="265"/>
      <c r="X865" s="265"/>
      <c r="Y865" s="265"/>
      <c r="Z865" s="265"/>
    </row>
    <row r="866">
      <c r="A866" s="273"/>
      <c r="B866" s="274"/>
      <c r="C866" s="265"/>
      <c r="D866" s="265"/>
      <c r="E866" s="265"/>
      <c r="F866" s="265"/>
      <c r="G866" s="265"/>
      <c r="H866" s="265"/>
      <c r="I866" s="265"/>
      <c r="J866" s="265"/>
      <c r="K866" s="265"/>
      <c r="L866" s="265"/>
      <c r="M866" s="265"/>
      <c r="N866" s="265"/>
      <c r="O866" s="265"/>
      <c r="P866" s="265"/>
      <c r="Q866" s="265"/>
      <c r="R866" s="265"/>
      <c r="S866" s="265"/>
      <c r="T866" s="265"/>
      <c r="U866" s="265"/>
      <c r="V866" s="265"/>
      <c r="W866" s="265"/>
      <c r="X866" s="265"/>
      <c r="Y866" s="265"/>
      <c r="Z866" s="265"/>
    </row>
    <row r="867">
      <c r="A867" s="273"/>
      <c r="B867" s="274"/>
      <c r="C867" s="265"/>
      <c r="D867" s="265"/>
      <c r="E867" s="265"/>
      <c r="F867" s="265"/>
      <c r="G867" s="265"/>
      <c r="H867" s="265"/>
      <c r="I867" s="265"/>
      <c r="J867" s="265"/>
      <c r="K867" s="265"/>
      <c r="L867" s="265"/>
      <c r="M867" s="265"/>
      <c r="N867" s="265"/>
      <c r="O867" s="265"/>
      <c r="P867" s="265"/>
      <c r="Q867" s="265"/>
      <c r="R867" s="265"/>
      <c r="S867" s="265"/>
      <c r="T867" s="265"/>
      <c r="U867" s="265"/>
      <c r="V867" s="265"/>
      <c r="W867" s="265"/>
      <c r="X867" s="265"/>
      <c r="Y867" s="265"/>
      <c r="Z867" s="265"/>
    </row>
    <row r="868">
      <c r="A868" s="273"/>
      <c r="B868" s="274"/>
      <c r="C868" s="265"/>
      <c r="D868" s="265"/>
      <c r="E868" s="265"/>
      <c r="F868" s="265"/>
      <c r="G868" s="265"/>
      <c r="H868" s="265"/>
      <c r="I868" s="265"/>
      <c r="J868" s="265"/>
      <c r="K868" s="265"/>
      <c r="L868" s="265"/>
      <c r="M868" s="265"/>
      <c r="N868" s="265"/>
      <c r="O868" s="265"/>
      <c r="P868" s="265"/>
      <c r="Q868" s="265"/>
      <c r="R868" s="265"/>
      <c r="S868" s="265"/>
      <c r="T868" s="265"/>
      <c r="U868" s="265"/>
      <c r="V868" s="265"/>
      <c r="W868" s="265"/>
      <c r="X868" s="265"/>
      <c r="Y868" s="265"/>
      <c r="Z868" s="265"/>
    </row>
    <row r="869">
      <c r="A869" s="273"/>
      <c r="B869" s="274"/>
      <c r="C869" s="265"/>
      <c r="D869" s="265"/>
      <c r="E869" s="265"/>
      <c r="F869" s="265"/>
      <c r="G869" s="265"/>
      <c r="H869" s="265"/>
      <c r="I869" s="265"/>
      <c r="J869" s="265"/>
      <c r="K869" s="265"/>
      <c r="L869" s="265"/>
      <c r="M869" s="265"/>
      <c r="N869" s="265"/>
      <c r="O869" s="265"/>
      <c r="P869" s="265"/>
      <c r="Q869" s="265"/>
      <c r="R869" s="265"/>
      <c r="S869" s="265"/>
      <c r="T869" s="265"/>
      <c r="U869" s="265"/>
      <c r="V869" s="265"/>
      <c r="W869" s="265"/>
      <c r="X869" s="265"/>
      <c r="Y869" s="265"/>
      <c r="Z869" s="265"/>
    </row>
    <row r="870">
      <c r="A870" s="273"/>
      <c r="B870" s="274"/>
      <c r="C870" s="265"/>
      <c r="D870" s="265"/>
      <c r="E870" s="265"/>
      <c r="F870" s="265"/>
      <c r="G870" s="265"/>
      <c r="H870" s="265"/>
      <c r="I870" s="265"/>
      <c r="J870" s="265"/>
      <c r="K870" s="265"/>
      <c r="L870" s="265"/>
      <c r="M870" s="265"/>
      <c r="N870" s="265"/>
      <c r="O870" s="265"/>
      <c r="P870" s="265"/>
      <c r="Q870" s="265"/>
      <c r="R870" s="265"/>
      <c r="S870" s="265"/>
      <c r="T870" s="265"/>
      <c r="U870" s="265"/>
      <c r="V870" s="265"/>
      <c r="W870" s="265"/>
      <c r="X870" s="265"/>
      <c r="Y870" s="265"/>
      <c r="Z870" s="265"/>
    </row>
    <row r="871">
      <c r="A871" s="273"/>
      <c r="B871" s="274"/>
      <c r="C871" s="265"/>
      <c r="D871" s="265"/>
      <c r="E871" s="265"/>
      <c r="F871" s="265"/>
      <c r="G871" s="265"/>
      <c r="H871" s="265"/>
      <c r="I871" s="265"/>
      <c r="J871" s="265"/>
      <c r="K871" s="265"/>
      <c r="L871" s="265"/>
      <c r="M871" s="265"/>
      <c r="N871" s="265"/>
      <c r="O871" s="265"/>
      <c r="P871" s="265"/>
      <c r="Q871" s="265"/>
      <c r="R871" s="265"/>
      <c r="S871" s="265"/>
      <c r="T871" s="265"/>
      <c r="U871" s="265"/>
      <c r="V871" s="265"/>
      <c r="W871" s="265"/>
      <c r="X871" s="265"/>
      <c r="Y871" s="265"/>
      <c r="Z871" s="265"/>
    </row>
    <row r="872">
      <c r="A872" s="273"/>
      <c r="B872" s="274"/>
      <c r="C872" s="265"/>
      <c r="D872" s="265"/>
      <c r="E872" s="265"/>
      <c r="F872" s="265"/>
      <c r="G872" s="265"/>
      <c r="H872" s="265"/>
      <c r="I872" s="265"/>
      <c r="J872" s="265"/>
      <c r="K872" s="265"/>
      <c r="L872" s="265"/>
      <c r="M872" s="265"/>
      <c r="N872" s="265"/>
      <c r="O872" s="265"/>
      <c r="P872" s="265"/>
      <c r="Q872" s="265"/>
      <c r="R872" s="265"/>
      <c r="S872" s="265"/>
      <c r="T872" s="265"/>
      <c r="U872" s="265"/>
      <c r="V872" s="265"/>
      <c r="W872" s="265"/>
      <c r="X872" s="265"/>
      <c r="Y872" s="265"/>
      <c r="Z872" s="265"/>
    </row>
    <row r="873">
      <c r="A873" s="273"/>
      <c r="B873" s="274"/>
      <c r="C873" s="265"/>
      <c r="D873" s="265"/>
      <c r="E873" s="265"/>
      <c r="F873" s="265"/>
      <c r="G873" s="265"/>
      <c r="H873" s="265"/>
      <c r="I873" s="265"/>
      <c r="J873" s="265"/>
      <c r="K873" s="265"/>
      <c r="L873" s="265"/>
      <c r="M873" s="265"/>
      <c r="N873" s="265"/>
      <c r="O873" s="265"/>
      <c r="P873" s="265"/>
      <c r="Q873" s="265"/>
      <c r="R873" s="265"/>
      <c r="S873" s="265"/>
      <c r="T873" s="265"/>
      <c r="U873" s="265"/>
      <c r="V873" s="265"/>
      <c r="W873" s="265"/>
      <c r="X873" s="265"/>
      <c r="Y873" s="265"/>
      <c r="Z873" s="265"/>
    </row>
    <row r="874">
      <c r="A874" s="273"/>
      <c r="B874" s="274"/>
      <c r="C874" s="265"/>
      <c r="D874" s="265"/>
      <c r="E874" s="265"/>
      <c r="F874" s="265"/>
      <c r="G874" s="265"/>
      <c r="H874" s="265"/>
      <c r="I874" s="265"/>
      <c r="J874" s="265"/>
      <c r="K874" s="265"/>
      <c r="L874" s="265"/>
      <c r="M874" s="265"/>
      <c r="N874" s="265"/>
      <c r="O874" s="265"/>
      <c r="P874" s="265"/>
      <c r="Q874" s="265"/>
      <c r="R874" s="265"/>
      <c r="S874" s="265"/>
      <c r="T874" s="265"/>
      <c r="U874" s="265"/>
      <c r="V874" s="265"/>
      <c r="W874" s="265"/>
      <c r="X874" s="265"/>
      <c r="Y874" s="265"/>
      <c r="Z874" s="265"/>
    </row>
    <row r="875">
      <c r="A875" s="273"/>
      <c r="B875" s="274"/>
      <c r="C875" s="265"/>
      <c r="D875" s="265"/>
      <c r="E875" s="265"/>
      <c r="F875" s="265"/>
      <c r="G875" s="265"/>
      <c r="H875" s="265"/>
      <c r="I875" s="265"/>
      <c r="J875" s="265"/>
      <c r="K875" s="265"/>
      <c r="L875" s="265"/>
      <c r="M875" s="265"/>
      <c r="N875" s="265"/>
      <c r="O875" s="265"/>
      <c r="P875" s="265"/>
      <c r="Q875" s="265"/>
      <c r="R875" s="265"/>
      <c r="S875" s="265"/>
      <c r="T875" s="265"/>
      <c r="U875" s="265"/>
      <c r="V875" s="265"/>
      <c r="W875" s="265"/>
      <c r="X875" s="265"/>
      <c r="Y875" s="265"/>
      <c r="Z875" s="265"/>
    </row>
    <row r="876">
      <c r="A876" s="273"/>
      <c r="B876" s="274"/>
      <c r="C876" s="265"/>
      <c r="D876" s="265"/>
      <c r="E876" s="265"/>
      <c r="F876" s="265"/>
      <c r="G876" s="265"/>
      <c r="H876" s="265"/>
      <c r="I876" s="265"/>
      <c r="J876" s="265"/>
      <c r="K876" s="265"/>
      <c r="L876" s="265"/>
      <c r="M876" s="265"/>
      <c r="N876" s="265"/>
      <c r="O876" s="265"/>
      <c r="P876" s="265"/>
      <c r="Q876" s="265"/>
      <c r="R876" s="265"/>
      <c r="S876" s="265"/>
      <c r="T876" s="265"/>
      <c r="U876" s="265"/>
      <c r="V876" s="265"/>
      <c r="W876" s="265"/>
      <c r="X876" s="265"/>
      <c r="Y876" s="265"/>
      <c r="Z876" s="265"/>
    </row>
    <row r="877">
      <c r="A877" s="273"/>
      <c r="B877" s="274"/>
      <c r="C877" s="265"/>
      <c r="D877" s="265"/>
      <c r="E877" s="265"/>
      <c r="F877" s="265"/>
      <c r="G877" s="265"/>
      <c r="H877" s="265"/>
      <c r="I877" s="265"/>
      <c r="J877" s="265"/>
      <c r="K877" s="265"/>
      <c r="L877" s="265"/>
      <c r="M877" s="265"/>
      <c r="N877" s="265"/>
      <c r="O877" s="265"/>
      <c r="P877" s="265"/>
      <c r="Q877" s="265"/>
      <c r="R877" s="265"/>
      <c r="S877" s="265"/>
      <c r="T877" s="265"/>
      <c r="U877" s="265"/>
      <c r="V877" s="265"/>
      <c r="W877" s="265"/>
      <c r="X877" s="265"/>
      <c r="Y877" s="265"/>
      <c r="Z877" s="265"/>
    </row>
    <row r="878">
      <c r="A878" s="273"/>
      <c r="B878" s="274"/>
      <c r="C878" s="265"/>
      <c r="D878" s="265"/>
      <c r="E878" s="265"/>
      <c r="F878" s="265"/>
      <c r="G878" s="265"/>
      <c r="H878" s="265"/>
      <c r="I878" s="265"/>
      <c r="J878" s="265"/>
      <c r="K878" s="265"/>
      <c r="L878" s="265"/>
      <c r="M878" s="265"/>
      <c r="N878" s="265"/>
      <c r="O878" s="265"/>
      <c r="P878" s="265"/>
      <c r="Q878" s="265"/>
      <c r="R878" s="265"/>
      <c r="S878" s="265"/>
      <c r="T878" s="265"/>
      <c r="U878" s="265"/>
      <c r="V878" s="265"/>
      <c r="W878" s="265"/>
      <c r="X878" s="265"/>
      <c r="Y878" s="265"/>
      <c r="Z878" s="265"/>
    </row>
    <row r="879">
      <c r="A879" s="273"/>
      <c r="B879" s="274"/>
      <c r="C879" s="265"/>
      <c r="D879" s="265"/>
      <c r="E879" s="265"/>
      <c r="F879" s="265"/>
      <c r="G879" s="265"/>
      <c r="H879" s="265"/>
      <c r="I879" s="265"/>
      <c r="J879" s="265"/>
      <c r="K879" s="265"/>
      <c r="L879" s="265"/>
      <c r="M879" s="265"/>
      <c r="N879" s="265"/>
      <c r="O879" s="265"/>
      <c r="P879" s="265"/>
      <c r="Q879" s="265"/>
      <c r="R879" s="265"/>
      <c r="S879" s="265"/>
      <c r="T879" s="265"/>
      <c r="U879" s="265"/>
      <c r="V879" s="265"/>
      <c r="W879" s="265"/>
      <c r="X879" s="265"/>
      <c r="Y879" s="265"/>
      <c r="Z879" s="265"/>
    </row>
    <row r="880">
      <c r="A880" s="273"/>
      <c r="B880" s="274"/>
      <c r="C880" s="265"/>
      <c r="D880" s="265"/>
      <c r="E880" s="265"/>
      <c r="F880" s="265"/>
      <c r="G880" s="265"/>
      <c r="H880" s="265"/>
      <c r="I880" s="265"/>
      <c r="J880" s="265"/>
      <c r="K880" s="265"/>
      <c r="L880" s="265"/>
      <c r="M880" s="265"/>
      <c r="N880" s="265"/>
      <c r="O880" s="265"/>
      <c r="P880" s="265"/>
      <c r="Q880" s="265"/>
      <c r="R880" s="265"/>
      <c r="S880" s="265"/>
      <c r="T880" s="265"/>
      <c r="U880" s="265"/>
      <c r="V880" s="265"/>
      <c r="W880" s="265"/>
      <c r="X880" s="265"/>
      <c r="Y880" s="265"/>
      <c r="Z880" s="265"/>
    </row>
    <row r="881">
      <c r="A881" s="273"/>
      <c r="B881" s="274"/>
      <c r="C881" s="265"/>
      <c r="D881" s="265"/>
      <c r="E881" s="265"/>
      <c r="F881" s="265"/>
      <c r="G881" s="265"/>
      <c r="H881" s="265"/>
      <c r="I881" s="265"/>
      <c r="J881" s="265"/>
      <c r="K881" s="265"/>
      <c r="L881" s="265"/>
      <c r="M881" s="265"/>
      <c r="N881" s="265"/>
      <c r="O881" s="265"/>
      <c r="P881" s="265"/>
      <c r="Q881" s="265"/>
      <c r="R881" s="265"/>
      <c r="S881" s="265"/>
      <c r="T881" s="265"/>
      <c r="U881" s="265"/>
      <c r="V881" s="265"/>
      <c r="W881" s="265"/>
      <c r="X881" s="265"/>
      <c r="Y881" s="265"/>
      <c r="Z881" s="265"/>
    </row>
    <row r="882">
      <c r="A882" s="273"/>
      <c r="B882" s="274"/>
      <c r="C882" s="265"/>
      <c r="D882" s="265"/>
      <c r="E882" s="265"/>
      <c r="F882" s="265"/>
      <c r="G882" s="265"/>
      <c r="H882" s="265"/>
      <c r="I882" s="265"/>
      <c r="J882" s="265"/>
      <c r="K882" s="265"/>
      <c r="L882" s="265"/>
      <c r="M882" s="265"/>
      <c r="N882" s="265"/>
      <c r="O882" s="265"/>
      <c r="P882" s="265"/>
      <c r="Q882" s="265"/>
      <c r="R882" s="265"/>
      <c r="S882" s="265"/>
      <c r="T882" s="265"/>
      <c r="U882" s="265"/>
      <c r="V882" s="265"/>
      <c r="W882" s="265"/>
      <c r="X882" s="265"/>
      <c r="Y882" s="265"/>
      <c r="Z882" s="265"/>
    </row>
    <row r="883">
      <c r="A883" s="273"/>
      <c r="B883" s="274"/>
      <c r="C883" s="265"/>
      <c r="D883" s="265"/>
      <c r="E883" s="265"/>
      <c r="F883" s="265"/>
      <c r="G883" s="265"/>
      <c r="H883" s="265"/>
      <c r="I883" s="265"/>
      <c r="J883" s="265"/>
      <c r="K883" s="265"/>
      <c r="L883" s="265"/>
      <c r="M883" s="265"/>
      <c r="N883" s="265"/>
      <c r="O883" s="265"/>
      <c r="P883" s="265"/>
      <c r="Q883" s="265"/>
      <c r="R883" s="265"/>
      <c r="S883" s="265"/>
      <c r="T883" s="265"/>
      <c r="U883" s="265"/>
      <c r="V883" s="265"/>
      <c r="W883" s="265"/>
      <c r="X883" s="265"/>
      <c r="Y883" s="265"/>
      <c r="Z883" s="265"/>
    </row>
    <row r="884">
      <c r="A884" s="273"/>
      <c r="B884" s="274"/>
      <c r="C884" s="265"/>
      <c r="D884" s="265"/>
      <c r="E884" s="265"/>
      <c r="F884" s="265"/>
      <c r="G884" s="265"/>
      <c r="H884" s="265"/>
      <c r="I884" s="265"/>
      <c r="J884" s="265"/>
      <c r="K884" s="265"/>
      <c r="L884" s="265"/>
      <c r="M884" s="265"/>
      <c r="N884" s="265"/>
      <c r="O884" s="265"/>
      <c r="P884" s="265"/>
      <c r="Q884" s="265"/>
      <c r="R884" s="265"/>
      <c r="S884" s="265"/>
      <c r="T884" s="265"/>
      <c r="U884" s="265"/>
      <c r="V884" s="265"/>
      <c r="W884" s="265"/>
      <c r="X884" s="265"/>
      <c r="Y884" s="265"/>
      <c r="Z884" s="265"/>
    </row>
    <row r="885">
      <c r="A885" s="273"/>
      <c r="B885" s="274"/>
      <c r="C885" s="265"/>
      <c r="D885" s="265"/>
      <c r="E885" s="265"/>
      <c r="F885" s="265"/>
      <c r="G885" s="265"/>
      <c r="H885" s="265"/>
      <c r="I885" s="265"/>
      <c r="J885" s="265"/>
      <c r="K885" s="265"/>
      <c r="L885" s="265"/>
      <c r="M885" s="265"/>
      <c r="N885" s="265"/>
      <c r="O885" s="265"/>
      <c r="P885" s="265"/>
      <c r="Q885" s="265"/>
      <c r="R885" s="265"/>
      <c r="S885" s="265"/>
      <c r="T885" s="265"/>
      <c r="U885" s="265"/>
      <c r="V885" s="265"/>
      <c r="W885" s="265"/>
      <c r="X885" s="265"/>
      <c r="Y885" s="265"/>
      <c r="Z885" s="265"/>
    </row>
    <row r="886">
      <c r="A886" s="273"/>
      <c r="B886" s="274"/>
      <c r="C886" s="265"/>
      <c r="D886" s="265"/>
      <c r="E886" s="265"/>
      <c r="F886" s="265"/>
      <c r="G886" s="265"/>
      <c r="H886" s="265"/>
      <c r="I886" s="265"/>
      <c r="J886" s="265"/>
      <c r="K886" s="265"/>
      <c r="L886" s="265"/>
      <c r="M886" s="265"/>
      <c r="N886" s="265"/>
      <c r="O886" s="265"/>
      <c r="P886" s="265"/>
      <c r="Q886" s="265"/>
      <c r="R886" s="265"/>
      <c r="S886" s="265"/>
      <c r="T886" s="265"/>
      <c r="U886" s="265"/>
      <c r="V886" s="265"/>
      <c r="W886" s="265"/>
      <c r="X886" s="265"/>
      <c r="Y886" s="265"/>
      <c r="Z886" s="265"/>
    </row>
    <row r="887">
      <c r="A887" s="273"/>
      <c r="B887" s="274"/>
      <c r="C887" s="265"/>
      <c r="D887" s="265"/>
      <c r="E887" s="265"/>
      <c r="F887" s="265"/>
      <c r="G887" s="265"/>
      <c r="H887" s="265"/>
      <c r="I887" s="265"/>
      <c r="J887" s="265"/>
      <c r="K887" s="265"/>
      <c r="L887" s="265"/>
      <c r="M887" s="265"/>
      <c r="N887" s="265"/>
      <c r="O887" s="265"/>
      <c r="P887" s="265"/>
      <c r="Q887" s="265"/>
      <c r="R887" s="265"/>
      <c r="S887" s="265"/>
      <c r="T887" s="265"/>
      <c r="U887" s="265"/>
      <c r="V887" s="265"/>
      <c r="W887" s="265"/>
      <c r="X887" s="265"/>
      <c r="Y887" s="265"/>
      <c r="Z887" s="265"/>
    </row>
    <row r="888">
      <c r="A888" s="273"/>
      <c r="B888" s="274"/>
      <c r="C888" s="265"/>
      <c r="D888" s="265"/>
      <c r="E888" s="265"/>
      <c r="F888" s="265"/>
      <c r="G888" s="265"/>
      <c r="H888" s="265"/>
      <c r="I888" s="265"/>
      <c r="J888" s="265"/>
      <c r="K888" s="265"/>
      <c r="L888" s="265"/>
      <c r="M888" s="265"/>
      <c r="N888" s="265"/>
      <c r="O888" s="265"/>
      <c r="P888" s="265"/>
      <c r="Q888" s="265"/>
      <c r="R888" s="265"/>
      <c r="S888" s="265"/>
      <c r="T888" s="265"/>
      <c r="U888" s="265"/>
      <c r="V888" s="265"/>
      <c r="W888" s="265"/>
      <c r="X888" s="265"/>
      <c r="Y888" s="265"/>
      <c r="Z888" s="265"/>
    </row>
    <row r="889">
      <c r="A889" s="273"/>
      <c r="B889" s="274"/>
      <c r="C889" s="265"/>
      <c r="D889" s="265"/>
      <c r="E889" s="265"/>
      <c r="F889" s="265"/>
      <c r="G889" s="265"/>
      <c r="H889" s="265"/>
      <c r="I889" s="265"/>
      <c r="J889" s="265"/>
      <c r="K889" s="265"/>
      <c r="L889" s="265"/>
      <c r="M889" s="265"/>
      <c r="N889" s="265"/>
      <c r="O889" s="265"/>
      <c r="P889" s="265"/>
      <c r="Q889" s="265"/>
      <c r="R889" s="265"/>
      <c r="S889" s="265"/>
      <c r="T889" s="265"/>
      <c r="U889" s="265"/>
      <c r="V889" s="265"/>
      <c r="W889" s="265"/>
      <c r="X889" s="265"/>
      <c r="Y889" s="265"/>
      <c r="Z889" s="265"/>
    </row>
    <row r="890">
      <c r="A890" s="273"/>
      <c r="B890" s="274"/>
      <c r="C890" s="265"/>
      <c r="D890" s="265"/>
      <c r="E890" s="265"/>
      <c r="F890" s="265"/>
      <c r="G890" s="265"/>
      <c r="H890" s="265"/>
      <c r="I890" s="265"/>
      <c r="J890" s="265"/>
      <c r="K890" s="265"/>
      <c r="L890" s="265"/>
      <c r="M890" s="265"/>
      <c r="N890" s="265"/>
      <c r="O890" s="265"/>
      <c r="P890" s="265"/>
      <c r="Q890" s="265"/>
      <c r="R890" s="265"/>
      <c r="S890" s="265"/>
      <c r="T890" s="265"/>
      <c r="U890" s="265"/>
      <c r="V890" s="265"/>
      <c r="W890" s="265"/>
      <c r="X890" s="265"/>
      <c r="Y890" s="265"/>
      <c r="Z890" s="265"/>
    </row>
    <row r="891">
      <c r="A891" s="273"/>
      <c r="B891" s="274"/>
      <c r="C891" s="265"/>
      <c r="D891" s="265"/>
      <c r="E891" s="265"/>
      <c r="F891" s="265"/>
      <c r="G891" s="265"/>
      <c r="H891" s="265"/>
      <c r="I891" s="265"/>
      <c r="J891" s="265"/>
      <c r="K891" s="265"/>
      <c r="L891" s="265"/>
      <c r="M891" s="265"/>
      <c r="N891" s="265"/>
      <c r="O891" s="265"/>
      <c r="P891" s="265"/>
      <c r="Q891" s="265"/>
      <c r="R891" s="265"/>
      <c r="S891" s="265"/>
      <c r="T891" s="265"/>
      <c r="U891" s="265"/>
      <c r="V891" s="265"/>
      <c r="W891" s="265"/>
      <c r="X891" s="265"/>
      <c r="Y891" s="265"/>
      <c r="Z891" s="265"/>
    </row>
    <row r="892">
      <c r="A892" s="273"/>
      <c r="B892" s="274"/>
      <c r="C892" s="265"/>
      <c r="D892" s="265"/>
      <c r="E892" s="265"/>
      <c r="F892" s="265"/>
      <c r="G892" s="265"/>
      <c r="H892" s="265"/>
      <c r="I892" s="265"/>
      <c r="J892" s="265"/>
      <c r="K892" s="265"/>
      <c r="L892" s="265"/>
      <c r="M892" s="265"/>
      <c r="N892" s="265"/>
      <c r="O892" s="265"/>
      <c r="P892" s="265"/>
      <c r="Q892" s="265"/>
      <c r="R892" s="265"/>
      <c r="S892" s="265"/>
      <c r="T892" s="265"/>
      <c r="U892" s="265"/>
      <c r="V892" s="265"/>
      <c r="W892" s="265"/>
      <c r="X892" s="265"/>
      <c r="Y892" s="265"/>
      <c r="Z892" s="265"/>
    </row>
    <row r="893">
      <c r="A893" s="273"/>
      <c r="B893" s="274"/>
      <c r="C893" s="265"/>
      <c r="D893" s="265"/>
      <c r="E893" s="265"/>
      <c r="F893" s="265"/>
      <c r="G893" s="265"/>
      <c r="H893" s="265"/>
      <c r="I893" s="265"/>
      <c r="J893" s="265"/>
      <c r="K893" s="265"/>
      <c r="L893" s="265"/>
      <c r="M893" s="265"/>
      <c r="N893" s="265"/>
      <c r="O893" s="265"/>
      <c r="P893" s="265"/>
      <c r="Q893" s="265"/>
      <c r="R893" s="265"/>
      <c r="S893" s="265"/>
      <c r="T893" s="265"/>
      <c r="U893" s="265"/>
      <c r="V893" s="265"/>
      <c r="W893" s="265"/>
      <c r="X893" s="265"/>
      <c r="Y893" s="265"/>
      <c r="Z893" s="265"/>
    </row>
    <row r="894">
      <c r="A894" s="273"/>
      <c r="B894" s="274"/>
      <c r="C894" s="265"/>
      <c r="D894" s="265"/>
      <c r="E894" s="265"/>
      <c r="F894" s="265"/>
      <c r="G894" s="265"/>
      <c r="H894" s="265"/>
      <c r="I894" s="265"/>
      <c r="J894" s="265"/>
      <c r="K894" s="265"/>
      <c r="L894" s="265"/>
      <c r="M894" s="265"/>
      <c r="N894" s="265"/>
      <c r="O894" s="265"/>
      <c r="P894" s="265"/>
      <c r="Q894" s="265"/>
      <c r="R894" s="265"/>
      <c r="S894" s="265"/>
      <c r="T894" s="265"/>
      <c r="U894" s="265"/>
      <c r="V894" s="265"/>
      <c r="W894" s="265"/>
      <c r="X894" s="265"/>
      <c r="Y894" s="265"/>
      <c r="Z894" s="265"/>
    </row>
    <row r="895">
      <c r="A895" s="273"/>
      <c r="B895" s="274"/>
      <c r="C895" s="265"/>
      <c r="D895" s="265"/>
      <c r="E895" s="265"/>
      <c r="F895" s="265"/>
      <c r="G895" s="265"/>
      <c r="H895" s="265"/>
      <c r="I895" s="265"/>
      <c r="J895" s="265"/>
      <c r="K895" s="265"/>
      <c r="L895" s="265"/>
      <c r="M895" s="265"/>
      <c r="N895" s="265"/>
      <c r="O895" s="265"/>
      <c r="P895" s="265"/>
      <c r="Q895" s="265"/>
      <c r="R895" s="265"/>
      <c r="S895" s="265"/>
      <c r="T895" s="265"/>
      <c r="U895" s="265"/>
      <c r="V895" s="265"/>
      <c r="W895" s="265"/>
      <c r="X895" s="265"/>
      <c r="Y895" s="265"/>
      <c r="Z895" s="265"/>
    </row>
    <row r="896">
      <c r="A896" s="273"/>
      <c r="B896" s="274"/>
      <c r="C896" s="265"/>
      <c r="D896" s="265"/>
      <c r="E896" s="265"/>
      <c r="F896" s="265"/>
      <c r="G896" s="265"/>
      <c r="H896" s="265"/>
      <c r="I896" s="265"/>
      <c r="J896" s="265"/>
      <c r="K896" s="265"/>
      <c r="L896" s="265"/>
      <c r="M896" s="265"/>
      <c r="N896" s="265"/>
      <c r="O896" s="265"/>
      <c r="P896" s="265"/>
      <c r="Q896" s="265"/>
      <c r="R896" s="265"/>
      <c r="S896" s="265"/>
      <c r="T896" s="265"/>
      <c r="U896" s="265"/>
      <c r="V896" s="265"/>
      <c r="W896" s="265"/>
      <c r="X896" s="265"/>
      <c r="Y896" s="265"/>
      <c r="Z896" s="265"/>
    </row>
    <row r="897">
      <c r="A897" s="273"/>
      <c r="B897" s="274"/>
      <c r="C897" s="265"/>
      <c r="D897" s="265"/>
      <c r="E897" s="265"/>
      <c r="F897" s="265"/>
      <c r="G897" s="265"/>
      <c r="H897" s="265"/>
      <c r="I897" s="265"/>
      <c r="J897" s="265"/>
      <c r="K897" s="265"/>
      <c r="L897" s="265"/>
      <c r="M897" s="265"/>
      <c r="N897" s="265"/>
      <c r="O897" s="265"/>
      <c r="P897" s="265"/>
      <c r="Q897" s="265"/>
      <c r="R897" s="265"/>
      <c r="S897" s="265"/>
      <c r="T897" s="265"/>
      <c r="U897" s="265"/>
      <c r="V897" s="265"/>
      <c r="W897" s="265"/>
      <c r="X897" s="265"/>
      <c r="Y897" s="265"/>
      <c r="Z897" s="265"/>
    </row>
    <row r="898">
      <c r="A898" s="273"/>
      <c r="B898" s="274"/>
      <c r="C898" s="265"/>
      <c r="D898" s="265"/>
      <c r="E898" s="265"/>
      <c r="F898" s="265"/>
      <c r="G898" s="265"/>
      <c r="H898" s="265"/>
      <c r="I898" s="265"/>
      <c r="J898" s="265"/>
      <c r="K898" s="265"/>
      <c r="L898" s="265"/>
      <c r="M898" s="265"/>
      <c r="N898" s="265"/>
      <c r="O898" s="265"/>
      <c r="P898" s="265"/>
      <c r="Q898" s="265"/>
      <c r="R898" s="265"/>
      <c r="S898" s="265"/>
      <c r="T898" s="265"/>
      <c r="U898" s="265"/>
      <c r="V898" s="265"/>
      <c r="W898" s="265"/>
      <c r="X898" s="265"/>
      <c r="Y898" s="265"/>
      <c r="Z898" s="265"/>
    </row>
    <row r="899">
      <c r="A899" s="273"/>
      <c r="B899" s="274"/>
      <c r="C899" s="265"/>
      <c r="D899" s="265"/>
      <c r="E899" s="265"/>
      <c r="F899" s="265"/>
      <c r="G899" s="265"/>
      <c r="H899" s="265"/>
      <c r="I899" s="265"/>
      <c r="J899" s="265"/>
      <c r="K899" s="265"/>
      <c r="L899" s="265"/>
      <c r="M899" s="265"/>
      <c r="N899" s="265"/>
      <c r="O899" s="265"/>
      <c r="P899" s="265"/>
      <c r="Q899" s="265"/>
      <c r="R899" s="265"/>
      <c r="S899" s="265"/>
      <c r="T899" s="265"/>
      <c r="U899" s="265"/>
      <c r="V899" s="265"/>
      <c r="W899" s="265"/>
      <c r="X899" s="265"/>
      <c r="Y899" s="265"/>
      <c r="Z899" s="265"/>
    </row>
    <row r="900">
      <c r="A900" s="273"/>
      <c r="B900" s="274"/>
      <c r="C900" s="265"/>
      <c r="D900" s="265"/>
      <c r="E900" s="265"/>
      <c r="F900" s="265"/>
      <c r="G900" s="265"/>
      <c r="H900" s="265"/>
      <c r="I900" s="265"/>
      <c r="J900" s="265"/>
      <c r="K900" s="265"/>
      <c r="L900" s="265"/>
      <c r="M900" s="265"/>
      <c r="N900" s="265"/>
      <c r="O900" s="265"/>
      <c r="P900" s="265"/>
      <c r="Q900" s="265"/>
      <c r="R900" s="265"/>
      <c r="S900" s="265"/>
      <c r="T900" s="265"/>
      <c r="U900" s="265"/>
      <c r="V900" s="265"/>
      <c r="W900" s="265"/>
      <c r="X900" s="265"/>
      <c r="Y900" s="265"/>
      <c r="Z900" s="265"/>
    </row>
    <row r="901">
      <c r="A901" s="273"/>
      <c r="B901" s="274"/>
      <c r="C901" s="265"/>
      <c r="D901" s="265"/>
      <c r="E901" s="265"/>
      <c r="F901" s="265"/>
      <c r="G901" s="265"/>
      <c r="H901" s="265"/>
      <c r="I901" s="265"/>
      <c r="J901" s="265"/>
      <c r="K901" s="265"/>
      <c r="L901" s="265"/>
      <c r="M901" s="265"/>
      <c r="N901" s="265"/>
      <c r="O901" s="265"/>
      <c r="P901" s="265"/>
      <c r="Q901" s="265"/>
      <c r="R901" s="265"/>
      <c r="S901" s="265"/>
      <c r="T901" s="265"/>
      <c r="U901" s="265"/>
      <c r="V901" s="265"/>
      <c r="W901" s="265"/>
      <c r="X901" s="265"/>
      <c r="Y901" s="265"/>
      <c r="Z901" s="265"/>
    </row>
    <row r="902">
      <c r="A902" s="273"/>
      <c r="B902" s="274"/>
      <c r="C902" s="265"/>
      <c r="D902" s="265"/>
      <c r="E902" s="265"/>
      <c r="F902" s="265"/>
      <c r="G902" s="265"/>
      <c r="H902" s="265"/>
      <c r="I902" s="265"/>
      <c r="J902" s="265"/>
      <c r="K902" s="265"/>
      <c r="L902" s="265"/>
      <c r="M902" s="265"/>
      <c r="N902" s="265"/>
      <c r="O902" s="265"/>
      <c r="P902" s="265"/>
      <c r="Q902" s="265"/>
      <c r="R902" s="265"/>
      <c r="S902" s="265"/>
      <c r="T902" s="265"/>
      <c r="U902" s="265"/>
      <c r="V902" s="265"/>
      <c r="W902" s="265"/>
      <c r="X902" s="265"/>
      <c r="Y902" s="265"/>
      <c r="Z902" s="265"/>
    </row>
    <row r="903">
      <c r="A903" s="273"/>
      <c r="B903" s="274"/>
      <c r="C903" s="265"/>
      <c r="D903" s="265"/>
      <c r="E903" s="265"/>
      <c r="F903" s="265"/>
      <c r="G903" s="265"/>
      <c r="H903" s="265"/>
      <c r="I903" s="265"/>
      <c r="J903" s="265"/>
      <c r="K903" s="265"/>
      <c r="L903" s="265"/>
      <c r="M903" s="265"/>
      <c r="N903" s="265"/>
      <c r="O903" s="265"/>
      <c r="P903" s="265"/>
      <c r="Q903" s="265"/>
      <c r="R903" s="265"/>
      <c r="S903" s="265"/>
      <c r="T903" s="265"/>
      <c r="U903" s="265"/>
      <c r="V903" s="265"/>
      <c r="W903" s="265"/>
      <c r="X903" s="265"/>
      <c r="Y903" s="265"/>
      <c r="Z903" s="265"/>
    </row>
    <row r="904">
      <c r="A904" s="273"/>
      <c r="B904" s="274"/>
      <c r="C904" s="265"/>
      <c r="D904" s="265"/>
      <c r="E904" s="265"/>
      <c r="F904" s="265"/>
      <c r="G904" s="265"/>
      <c r="H904" s="265"/>
      <c r="I904" s="265"/>
      <c r="J904" s="265"/>
      <c r="K904" s="265"/>
      <c r="L904" s="265"/>
      <c r="M904" s="265"/>
      <c r="N904" s="265"/>
      <c r="O904" s="265"/>
      <c r="P904" s="265"/>
      <c r="Q904" s="265"/>
      <c r="R904" s="265"/>
      <c r="S904" s="265"/>
      <c r="T904" s="265"/>
      <c r="U904" s="265"/>
      <c r="V904" s="265"/>
      <c r="W904" s="265"/>
      <c r="X904" s="265"/>
      <c r="Y904" s="265"/>
      <c r="Z904" s="265"/>
    </row>
    <row r="905">
      <c r="A905" s="273"/>
      <c r="B905" s="274"/>
      <c r="C905" s="265"/>
      <c r="D905" s="265"/>
      <c r="E905" s="265"/>
      <c r="F905" s="265"/>
      <c r="G905" s="265"/>
      <c r="H905" s="265"/>
      <c r="I905" s="265"/>
      <c r="J905" s="265"/>
      <c r="K905" s="265"/>
      <c r="L905" s="265"/>
      <c r="M905" s="265"/>
      <c r="N905" s="265"/>
      <c r="O905" s="265"/>
      <c r="P905" s="265"/>
      <c r="Q905" s="265"/>
      <c r="R905" s="265"/>
      <c r="S905" s="265"/>
      <c r="T905" s="265"/>
      <c r="U905" s="265"/>
      <c r="V905" s="265"/>
      <c r="W905" s="265"/>
      <c r="X905" s="265"/>
      <c r="Y905" s="265"/>
      <c r="Z905" s="265"/>
    </row>
    <row r="906">
      <c r="A906" s="273"/>
      <c r="B906" s="274"/>
      <c r="C906" s="265"/>
      <c r="D906" s="265"/>
      <c r="E906" s="265"/>
      <c r="F906" s="265"/>
      <c r="G906" s="265"/>
      <c r="H906" s="265"/>
      <c r="I906" s="265"/>
      <c r="J906" s="265"/>
      <c r="K906" s="265"/>
      <c r="L906" s="265"/>
      <c r="M906" s="265"/>
      <c r="N906" s="265"/>
      <c r="O906" s="265"/>
      <c r="P906" s="265"/>
      <c r="Q906" s="265"/>
      <c r="R906" s="265"/>
      <c r="S906" s="265"/>
      <c r="T906" s="265"/>
      <c r="U906" s="265"/>
      <c r="V906" s="265"/>
      <c r="W906" s="265"/>
      <c r="X906" s="265"/>
      <c r="Y906" s="265"/>
      <c r="Z906" s="265"/>
    </row>
    <row r="907">
      <c r="A907" s="273"/>
      <c r="B907" s="274"/>
      <c r="C907" s="265"/>
      <c r="D907" s="265"/>
      <c r="E907" s="265"/>
      <c r="F907" s="265"/>
      <c r="G907" s="265"/>
      <c r="H907" s="265"/>
      <c r="I907" s="265"/>
      <c r="J907" s="265"/>
      <c r="K907" s="265"/>
      <c r="L907" s="265"/>
      <c r="M907" s="265"/>
      <c r="N907" s="265"/>
      <c r="O907" s="265"/>
      <c r="P907" s="265"/>
      <c r="Q907" s="265"/>
      <c r="R907" s="265"/>
      <c r="S907" s="265"/>
      <c r="T907" s="265"/>
      <c r="U907" s="265"/>
      <c r="V907" s="265"/>
      <c r="W907" s="265"/>
      <c r="X907" s="265"/>
      <c r="Y907" s="265"/>
      <c r="Z907" s="265"/>
    </row>
    <row r="908">
      <c r="A908" s="273"/>
      <c r="B908" s="274"/>
      <c r="C908" s="265"/>
      <c r="D908" s="265"/>
      <c r="E908" s="265"/>
      <c r="F908" s="265"/>
      <c r="G908" s="265"/>
      <c r="H908" s="265"/>
      <c r="I908" s="265"/>
      <c r="J908" s="265"/>
      <c r="K908" s="265"/>
      <c r="L908" s="265"/>
      <c r="M908" s="265"/>
      <c r="N908" s="265"/>
      <c r="O908" s="265"/>
      <c r="P908" s="265"/>
      <c r="Q908" s="265"/>
      <c r="R908" s="265"/>
      <c r="S908" s="265"/>
      <c r="T908" s="265"/>
      <c r="U908" s="265"/>
      <c r="V908" s="265"/>
      <c r="W908" s="265"/>
      <c r="X908" s="265"/>
      <c r="Y908" s="265"/>
      <c r="Z908" s="265"/>
    </row>
    <row r="909">
      <c r="A909" s="273"/>
      <c r="B909" s="274"/>
      <c r="C909" s="265"/>
      <c r="D909" s="265"/>
      <c r="E909" s="265"/>
      <c r="F909" s="265"/>
      <c r="G909" s="265"/>
      <c r="H909" s="265"/>
      <c r="I909" s="265"/>
      <c r="J909" s="265"/>
      <c r="K909" s="265"/>
      <c r="L909" s="265"/>
      <c r="M909" s="265"/>
      <c r="N909" s="265"/>
      <c r="O909" s="265"/>
      <c r="P909" s="265"/>
      <c r="Q909" s="265"/>
      <c r="R909" s="265"/>
      <c r="S909" s="265"/>
      <c r="T909" s="265"/>
      <c r="U909" s="265"/>
      <c r="V909" s="265"/>
      <c r="W909" s="265"/>
      <c r="X909" s="265"/>
      <c r="Y909" s="265"/>
      <c r="Z909" s="265"/>
    </row>
    <row r="910">
      <c r="A910" s="273"/>
      <c r="B910" s="274"/>
      <c r="C910" s="265"/>
      <c r="D910" s="265"/>
      <c r="E910" s="265"/>
      <c r="F910" s="265"/>
      <c r="G910" s="265"/>
      <c r="H910" s="265"/>
      <c r="I910" s="265"/>
      <c r="J910" s="265"/>
      <c r="K910" s="265"/>
      <c r="L910" s="265"/>
      <c r="M910" s="265"/>
      <c r="N910" s="265"/>
      <c r="O910" s="265"/>
      <c r="P910" s="265"/>
      <c r="Q910" s="265"/>
      <c r="R910" s="265"/>
      <c r="S910" s="265"/>
      <c r="T910" s="265"/>
      <c r="U910" s="265"/>
      <c r="V910" s="265"/>
      <c r="W910" s="265"/>
      <c r="X910" s="265"/>
      <c r="Y910" s="265"/>
      <c r="Z910" s="265"/>
    </row>
    <row r="911">
      <c r="A911" s="273"/>
      <c r="B911" s="274"/>
      <c r="C911" s="265"/>
      <c r="D911" s="265"/>
      <c r="E911" s="265"/>
      <c r="F911" s="265"/>
      <c r="G911" s="265"/>
      <c r="H911" s="265"/>
      <c r="I911" s="265"/>
      <c r="J911" s="265"/>
      <c r="K911" s="265"/>
      <c r="L911" s="265"/>
      <c r="M911" s="265"/>
      <c r="N911" s="265"/>
      <c r="O911" s="265"/>
      <c r="P911" s="265"/>
      <c r="Q911" s="265"/>
      <c r="R911" s="265"/>
      <c r="S911" s="265"/>
      <c r="T911" s="265"/>
      <c r="U911" s="265"/>
      <c r="V911" s="265"/>
      <c r="W911" s="265"/>
      <c r="X911" s="265"/>
      <c r="Y911" s="265"/>
      <c r="Z911" s="265"/>
    </row>
    <row r="912">
      <c r="A912" s="273"/>
      <c r="B912" s="274"/>
      <c r="C912" s="265"/>
      <c r="D912" s="265"/>
      <c r="E912" s="265"/>
      <c r="F912" s="265"/>
      <c r="G912" s="265"/>
      <c r="H912" s="265"/>
      <c r="I912" s="265"/>
      <c r="J912" s="265"/>
      <c r="K912" s="265"/>
      <c r="L912" s="265"/>
      <c r="M912" s="265"/>
      <c r="N912" s="265"/>
      <c r="O912" s="265"/>
      <c r="P912" s="265"/>
      <c r="Q912" s="265"/>
      <c r="R912" s="265"/>
      <c r="S912" s="265"/>
      <c r="T912" s="265"/>
      <c r="U912" s="265"/>
      <c r="V912" s="265"/>
      <c r="W912" s="265"/>
      <c r="X912" s="265"/>
      <c r="Y912" s="265"/>
      <c r="Z912" s="265"/>
    </row>
    <row r="913">
      <c r="A913" s="273"/>
      <c r="B913" s="274"/>
      <c r="C913" s="265"/>
      <c r="D913" s="265"/>
      <c r="E913" s="265"/>
      <c r="F913" s="265"/>
      <c r="G913" s="265"/>
      <c r="H913" s="265"/>
      <c r="I913" s="265"/>
      <c r="J913" s="265"/>
      <c r="K913" s="265"/>
      <c r="L913" s="265"/>
      <c r="M913" s="265"/>
      <c r="N913" s="265"/>
      <c r="O913" s="265"/>
      <c r="P913" s="265"/>
      <c r="Q913" s="265"/>
      <c r="R913" s="265"/>
      <c r="S913" s="265"/>
      <c r="T913" s="265"/>
      <c r="U913" s="265"/>
      <c r="V913" s="265"/>
      <c r="W913" s="265"/>
      <c r="X913" s="265"/>
      <c r="Y913" s="265"/>
      <c r="Z913" s="265"/>
    </row>
    <row r="914">
      <c r="A914" s="273"/>
      <c r="B914" s="274"/>
      <c r="C914" s="265"/>
      <c r="D914" s="265"/>
      <c r="E914" s="265"/>
      <c r="F914" s="265"/>
      <c r="G914" s="265"/>
      <c r="H914" s="265"/>
      <c r="I914" s="265"/>
      <c r="J914" s="265"/>
      <c r="K914" s="265"/>
      <c r="L914" s="265"/>
      <c r="M914" s="265"/>
      <c r="N914" s="265"/>
      <c r="O914" s="265"/>
      <c r="P914" s="265"/>
      <c r="Q914" s="265"/>
      <c r="R914" s="265"/>
      <c r="S914" s="265"/>
      <c r="T914" s="265"/>
      <c r="U914" s="265"/>
      <c r="V914" s="265"/>
      <c r="W914" s="265"/>
      <c r="X914" s="265"/>
      <c r="Y914" s="265"/>
      <c r="Z914" s="265"/>
    </row>
    <row r="915">
      <c r="A915" s="273"/>
      <c r="B915" s="274"/>
      <c r="C915" s="265"/>
      <c r="D915" s="265"/>
      <c r="E915" s="265"/>
      <c r="F915" s="265"/>
      <c r="G915" s="265"/>
      <c r="H915" s="265"/>
      <c r="I915" s="265"/>
      <c r="J915" s="265"/>
      <c r="K915" s="265"/>
      <c r="L915" s="265"/>
      <c r="M915" s="265"/>
      <c r="N915" s="265"/>
      <c r="O915" s="265"/>
      <c r="P915" s="265"/>
      <c r="Q915" s="265"/>
      <c r="R915" s="265"/>
      <c r="S915" s="265"/>
      <c r="T915" s="265"/>
      <c r="U915" s="265"/>
      <c r="V915" s="265"/>
      <c r="W915" s="265"/>
      <c r="X915" s="265"/>
      <c r="Y915" s="265"/>
      <c r="Z915" s="265"/>
    </row>
    <row r="916">
      <c r="A916" s="273"/>
      <c r="B916" s="274"/>
      <c r="C916" s="265"/>
      <c r="D916" s="265"/>
      <c r="E916" s="265"/>
      <c r="F916" s="265"/>
      <c r="G916" s="265"/>
      <c r="H916" s="265"/>
      <c r="I916" s="265"/>
      <c r="J916" s="265"/>
      <c r="K916" s="265"/>
      <c r="L916" s="265"/>
      <c r="M916" s="265"/>
      <c r="N916" s="265"/>
      <c r="O916" s="265"/>
      <c r="P916" s="265"/>
      <c r="Q916" s="265"/>
      <c r="R916" s="265"/>
      <c r="S916" s="265"/>
      <c r="T916" s="265"/>
      <c r="U916" s="265"/>
      <c r="V916" s="265"/>
      <c r="W916" s="265"/>
      <c r="X916" s="265"/>
      <c r="Y916" s="265"/>
      <c r="Z916" s="265"/>
    </row>
    <row r="917">
      <c r="A917" s="273"/>
      <c r="B917" s="274"/>
      <c r="C917" s="265"/>
      <c r="D917" s="265"/>
      <c r="E917" s="265"/>
      <c r="F917" s="265"/>
      <c r="G917" s="265"/>
      <c r="H917" s="265"/>
      <c r="I917" s="265"/>
      <c r="J917" s="265"/>
      <c r="K917" s="265"/>
      <c r="L917" s="265"/>
      <c r="M917" s="265"/>
      <c r="N917" s="265"/>
      <c r="O917" s="265"/>
      <c r="P917" s="265"/>
      <c r="Q917" s="265"/>
      <c r="R917" s="265"/>
      <c r="S917" s="265"/>
      <c r="T917" s="265"/>
      <c r="U917" s="265"/>
      <c r="V917" s="265"/>
      <c r="W917" s="265"/>
      <c r="X917" s="265"/>
      <c r="Y917" s="265"/>
      <c r="Z917" s="265"/>
    </row>
    <row r="918">
      <c r="A918" s="273"/>
      <c r="B918" s="274"/>
      <c r="C918" s="265"/>
      <c r="D918" s="265"/>
      <c r="E918" s="265"/>
      <c r="F918" s="265"/>
      <c r="G918" s="265"/>
      <c r="H918" s="265"/>
      <c r="I918" s="265"/>
      <c r="J918" s="265"/>
      <c r="K918" s="265"/>
      <c r="L918" s="265"/>
      <c r="M918" s="265"/>
      <c r="N918" s="265"/>
      <c r="O918" s="265"/>
      <c r="P918" s="265"/>
      <c r="Q918" s="265"/>
      <c r="R918" s="265"/>
      <c r="S918" s="265"/>
      <c r="T918" s="265"/>
      <c r="U918" s="265"/>
      <c r="V918" s="265"/>
      <c r="W918" s="265"/>
      <c r="X918" s="265"/>
      <c r="Y918" s="265"/>
      <c r="Z918" s="265"/>
    </row>
    <row r="919">
      <c r="A919" s="273"/>
      <c r="B919" s="274"/>
      <c r="C919" s="265"/>
      <c r="D919" s="265"/>
      <c r="E919" s="265"/>
      <c r="F919" s="265"/>
      <c r="G919" s="265"/>
      <c r="H919" s="265"/>
      <c r="I919" s="265"/>
      <c r="J919" s="265"/>
      <c r="K919" s="265"/>
      <c r="L919" s="265"/>
      <c r="M919" s="265"/>
      <c r="N919" s="265"/>
      <c r="O919" s="265"/>
      <c r="P919" s="265"/>
      <c r="Q919" s="265"/>
      <c r="R919" s="265"/>
      <c r="S919" s="265"/>
      <c r="T919" s="265"/>
      <c r="U919" s="265"/>
      <c r="V919" s="265"/>
      <c r="W919" s="265"/>
      <c r="X919" s="265"/>
      <c r="Y919" s="265"/>
      <c r="Z919" s="265"/>
    </row>
    <row r="920">
      <c r="A920" s="273"/>
      <c r="B920" s="274"/>
      <c r="C920" s="265"/>
      <c r="D920" s="265"/>
      <c r="E920" s="265"/>
      <c r="F920" s="265"/>
      <c r="G920" s="265"/>
      <c r="H920" s="265"/>
      <c r="I920" s="265"/>
      <c r="J920" s="265"/>
      <c r="K920" s="265"/>
      <c r="L920" s="265"/>
      <c r="M920" s="265"/>
      <c r="N920" s="265"/>
      <c r="O920" s="265"/>
      <c r="P920" s="265"/>
      <c r="Q920" s="265"/>
      <c r="R920" s="265"/>
      <c r="S920" s="265"/>
      <c r="T920" s="265"/>
      <c r="U920" s="265"/>
      <c r="V920" s="265"/>
      <c r="W920" s="265"/>
      <c r="X920" s="265"/>
      <c r="Y920" s="265"/>
      <c r="Z920" s="265"/>
    </row>
    <row r="921">
      <c r="A921" s="273"/>
      <c r="B921" s="274"/>
      <c r="C921" s="265"/>
      <c r="D921" s="265"/>
      <c r="E921" s="265"/>
      <c r="F921" s="265"/>
      <c r="G921" s="265"/>
      <c r="H921" s="265"/>
      <c r="I921" s="265"/>
      <c r="J921" s="265"/>
      <c r="K921" s="265"/>
      <c r="L921" s="265"/>
      <c r="M921" s="265"/>
      <c r="N921" s="265"/>
      <c r="O921" s="265"/>
      <c r="P921" s="265"/>
      <c r="Q921" s="265"/>
      <c r="R921" s="265"/>
      <c r="S921" s="265"/>
      <c r="T921" s="265"/>
      <c r="U921" s="265"/>
      <c r="V921" s="265"/>
      <c r="W921" s="265"/>
      <c r="X921" s="265"/>
      <c r="Y921" s="265"/>
      <c r="Z921" s="265"/>
    </row>
    <row r="922">
      <c r="A922" s="273"/>
      <c r="B922" s="274"/>
      <c r="C922" s="265"/>
      <c r="D922" s="265"/>
      <c r="E922" s="265"/>
      <c r="F922" s="265"/>
      <c r="G922" s="265"/>
      <c r="H922" s="265"/>
      <c r="I922" s="265"/>
      <c r="J922" s="265"/>
      <c r="K922" s="265"/>
      <c r="L922" s="265"/>
      <c r="M922" s="265"/>
      <c r="N922" s="265"/>
      <c r="O922" s="265"/>
      <c r="P922" s="265"/>
      <c r="Q922" s="265"/>
      <c r="R922" s="265"/>
      <c r="S922" s="265"/>
      <c r="T922" s="265"/>
      <c r="U922" s="265"/>
      <c r="V922" s="265"/>
      <c r="W922" s="265"/>
      <c r="X922" s="265"/>
      <c r="Y922" s="265"/>
      <c r="Z922" s="265"/>
    </row>
    <row r="923">
      <c r="A923" s="273"/>
      <c r="B923" s="274"/>
      <c r="C923" s="265"/>
      <c r="D923" s="265"/>
      <c r="E923" s="265"/>
      <c r="F923" s="265"/>
      <c r="G923" s="265"/>
      <c r="H923" s="265"/>
      <c r="I923" s="265"/>
      <c r="J923" s="265"/>
      <c r="K923" s="265"/>
      <c r="L923" s="265"/>
      <c r="M923" s="265"/>
      <c r="N923" s="265"/>
      <c r="O923" s="265"/>
      <c r="P923" s="265"/>
      <c r="Q923" s="265"/>
      <c r="R923" s="265"/>
      <c r="S923" s="265"/>
      <c r="T923" s="265"/>
      <c r="U923" s="265"/>
      <c r="V923" s="265"/>
      <c r="W923" s="265"/>
      <c r="X923" s="265"/>
      <c r="Y923" s="265"/>
      <c r="Z923" s="265"/>
    </row>
    <row r="924">
      <c r="A924" s="273"/>
      <c r="B924" s="274"/>
      <c r="C924" s="265"/>
      <c r="D924" s="265"/>
      <c r="E924" s="265"/>
      <c r="F924" s="265"/>
      <c r="G924" s="265"/>
      <c r="H924" s="265"/>
      <c r="I924" s="265"/>
      <c r="J924" s="265"/>
      <c r="K924" s="265"/>
      <c r="L924" s="265"/>
      <c r="M924" s="265"/>
      <c r="N924" s="265"/>
      <c r="O924" s="265"/>
      <c r="P924" s="265"/>
      <c r="Q924" s="265"/>
      <c r="R924" s="265"/>
      <c r="S924" s="265"/>
      <c r="T924" s="265"/>
      <c r="U924" s="265"/>
      <c r="V924" s="265"/>
      <c r="W924" s="265"/>
      <c r="X924" s="265"/>
      <c r="Y924" s="265"/>
      <c r="Z924" s="265"/>
    </row>
    <row r="925">
      <c r="A925" s="273"/>
      <c r="B925" s="274"/>
      <c r="C925" s="265"/>
      <c r="D925" s="265"/>
      <c r="E925" s="265"/>
      <c r="F925" s="265"/>
      <c r="G925" s="265"/>
      <c r="H925" s="265"/>
      <c r="I925" s="265"/>
      <c r="J925" s="265"/>
      <c r="K925" s="265"/>
      <c r="L925" s="265"/>
      <c r="M925" s="265"/>
      <c r="N925" s="265"/>
      <c r="O925" s="265"/>
      <c r="P925" s="265"/>
      <c r="Q925" s="265"/>
      <c r="R925" s="265"/>
      <c r="S925" s="265"/>
      <c r="T925" s="265"/>
      <c r="U925" s="265"/>
      <c r="V925" s="265"/>
      <c r="W925" s="265"/>
      <c r="X925" s="265"/>
      <c r="Y925" s="265"/>
      <c r="Z925" s="265"/>
    </row>
    <row r="926">
      <c r="A926" s="273"/>
      <c r="B926" s="274"/>
      <c r="C926" s="265"/>
      <c r="D926" s="265"/>
      <c r="E926" s="265"/>
      <c r="F926" s="265"/>
      <c r="G926" s="265"/>
      <c r="H926" s="265"/>
      <c r="I926" s="265"/>
      <c r="J926" s="265"/>
      <c r="K926" s="265"/>
      <c r="L926" s="265"/>
      <c r="M926" s="265"/>
      <c r="N926" s="265"/>
      <c r="O926" s="265"/>
      <c r="P926" s="265"/>
      <c r="Q926" s="265"/>
      <c r="R926" s="265"/>
      <c r="S926" s="265"/>
      <c r="T926" s="265"/>
      <c r="U926" s="265"/>
      <c r="V926" s="265"/>
      <c r="W926" s="265"/>
      <c r="X926" s="265"/>
      <c r="Y926" s="265"/>
      <c r="Z926" s="265"/>
    </row>
    <row r="927">
      <c r="A927" s="273"/>
      <c r="B927" s="274"/>
      <c r="C927" s="265"/>
      <c r="D927" s="265"/>
      <c r="E927" s="265"/>
      <c r="F927" s="265"/>
      <c r="G927" s="265"/>
      <c r="H927" s="265"/>
      <c r="I927" s="265"/>
      <c r="J927" s="265"/>
      <c r="K927" s="265"/>
      <c r="L927" s="265"/>
      <c r="M927" s="265"/>
      <c r="N927" s="265"/>
      <c r="O927" s="265"/>
      <c r="P927" s="265"/>
      <c r="Q927" s="265"/>
      <c r="R927" s="265"/>
      <c r="S927" s="265"/>
      <c r="T927" s="265"/>
      <c r="U927" s="265"/>
      <c r="V927" s="265"/>
      <c r="W927" s="265"/>
      <c r="X927" s="265"/>
      <c r="Y927" s="265"/>
      <c r="Z927" s="265"/>
    </row>
    <row r="928">
      <c r="A928" s="273"/>
      <c r="B928" s="274"/>
      <c r="C928" s="265"/>
      <c r="D928" s="265"/>
      <c r="E928" s="265"/>
      <c r="F928" s="265"/>
      <c r="G928" s="265"/>
      <c r="H928" s="265"/>
      <c r="I928" s="265"/>
      <c r="J928" s="265"/>
      <c r="K928" s="265"/>
      <c r="L928" s="265"/>
      <c r="M928" s="265"/>
      <c r="N928" s="265"/>
      <c r="O928" s="265"/>
      <c r="P928" s="265"/>
      <c r="Q928" s="265"/>
      <c r="R928" s="265"/>
      <c r="S928" s="265"/>
      <c r="T928" s="265"/>
      <c r="U928" s="265"/>
      <c r="V928" s="265"/>
      <c r="W928" s="265"/>
      <c r="X928" s="265"/>
      <c r="Y928" s="265"/>
      <c r="Z928" s="265"/>
    </row>
    <row r="929">
      <c r="A929" s="273"/>
      <c r="B929" s="274"/>
      <c r="C929" s="265"/>
      <c r="D929" s="265"/>
      <c r="E929" s="265"/>
      <c r="F929" s="265"/>
      <c r="G929" s="265"/>
      <c r="H929" s="265"/>
      <c r="I929" s="265"/>
      <c r="J929" s="265"/>
      <c r="K929" s="265"/>
      <c r="L929" s="265"/>
      <c r="M929" s="265"/>
      <c r="N929" s="265"/>
      <c r="O929" s="265"/>
      <c r="P929" s="265"/>
      <c r="Q929" s="265"/>
      <c r="R929" s="265"/>
      <c r="S929" s="265"/>
      <c r="T929" s="265"/>
      <c r="U929" s="265"/>
      <c r="V929" s="265"/>
      <c r="W929" s="265"/>
      <c r="X929" s="265"/>
      <c r="Y929" s="265"/>
      <c r="Z929" s="265"/>
    </row>
    <row r="930">
      <c r="A930" s="273"/>
      <c r="B930" s="274"/>
      <c r="C930" s="265"/>
      <c r="D930" s="265"/>
      <c r="E930" s="265"/>
      <c r="F930" s="265"/>
      <c r="G930" s="265"/>
      <c r="H930" s="265"/>
      <c r="I930" s="265"/>
      <c r="J930" s="265"/>
      <c r="K930" s="265"/>
      <c r="L930" s="265"/>
      <c r="M930" s="265"/>
      <c r="N930" s="265"/>
      <c r="O930" s="265"/>
      <c r="P930" s="265"/>
      <c r="Q930" s="265"/>
      <c r="R930" s="265"/>
      <c r="S930" s="265"/>
      <c r="T930" s="265"/>
      <c r="U930" s="265"/>
      <c r="V930" s="265"/>
      <c r="W930" s="265"/>
      <c r="X930" s="265"/>
      <c r="Y930" s="265"/>
      <c r="Z930" s="265"/>
    </row>
    <row r="931">
      <c r="A931" s="273"/>
      <c r="B931" s="274"/>
      <c r="C931" s="265"/>
      <c r="D931" s="265"/>
      <c r="E931" s="265"/>
      <c r="F931" s="265"/>
      <c r="G931" s="265"/>
      <c r="H931" s="265"/>
      <c r="I931" s="265"/>
      <c r="J931" s="265"/>
      <c r="K931" s="265"/>
      <c r="L931" s="265"/>
      <c r="M931" s="265"/>
      <c r="N931" s="265"/>
      <c r="O931" s="265"/>
      <c r="P931" s="265"/>
      <c r="Q931" s="265"/>
      <c r="R931" s="265"/>
      <c r="S931" s="265"/>
      <c r="T931" s="265"/>
      <c r="U931" s="265"/>
      <c r="V931" s="265"/>
      <c r="W931" s="265"/>
      <c r="X931" s="265"/>
      <c r="Y931" s="265"/>
      <c r="Z931" s="265"/>
    </row>
    <row r="932">
      <c r="A932" s="273"/>
      <c r="B932" s="274"/>
      <c r="C932" s="265"/>
      <c r="D932" s="265"/>
      <c r="E932" s="265"/>
      <c r="F932" s="265"/>
      <c r="G932" s="265"/>
      <c r="H932" s="265"/>
      <c r="I932" s="265"/>
      <c r="J932" s="265"/>
      <c r="K932" s="265"/>
      <c r="L932" s="265"/>
      <c r="M932" s="265"/>
      <c r="N932" s="265"/>
      <c r="O932" s="265"/>
      <c r="P932" s="265"/>
      <c r="Q932" s="265"/>
      <c r="R932" s="265"/>
      <c r="S932" s="265"/>
      <c r="T932" s="265"/>
      <c r="U932" s="265"/>
      <c r="V932" s="265"/>
      <c r="W932" s="265"/>
      <c r="X932" s="265"/>
      <c r="Y932" s="265"/>
      <c r="Z932" s="265"/>
    </row>
    <row r="933">
      <c r="A933" s="273"/>
      <c r="B933" s="274"/>
      <c r="C933" s="265"/>
      <c r="D933" s="265"/>
      <c r="E933" s="265"/>
      <c r="F933" s="265"/>
      <c r="G933" s="265"/>
      <c r="H933" s="265"/>
      <c r="I933" s="265"/>
      <c r="J933" s="265"/>
      <c r="K933" s="265"/>
      <c r="L933" s="265"/>
      <c r="M933" s="265"/>
      <c r="N933" s="265"/>
      <c r="O933" s="265"/>
      <c r="P933" s="265"/>
      <c r="Q933" s="265"/>
      <c r="R933" s="265"/>
      <c r="S933" s="265"/>
      <c r="T933" s="265"/>
      <c r="U933" s="265"/>
      <c r="V933" s="265"/>
      <c r="W933" s="265"/>
      <c r="X933" s="265"/>
      <c r="Y933" s="265"/>
      <c r="Z933" s="265"/>
    </row>
    <row r="934">
      <c r="A934" s="273"/>
      <c r="B934" s="274"/>
      <c r="C934" s="265"/>
      <c r="D934" s="265"/>
      <c r="E934" s="265"/>
      <c r="F934" s="265"/>
      <c r="G934" s="265"/>
      <c r="H934" s="265"/>
      <c r="I934" s="265"/>
      <c r="J934" s="265"/>
      <c r="K934" s="265"/>
      <c r="L934" s="265"/>
      <c r="M934" s="265"/>
      <c r="N934" s="265"/>
      <c r="O934" s="265"/>
      <c r="P934" s="265"/>
      <c r="Q934" s="265"/>
      <c r="R934" s="265"/>
      <c r="S934" s="265"/>
      <c r="T934" s="265"/>
      <c r="U934" s="265"/>
      <c r="V934" s="265"/>
      <c r="W934" s="265"/>
      <c r="X934" s="265"/>
      <c r="Y934" s="265"/>
      <c r="Z934" s="265"/>
    </row>
    <row r="935">
      <c r="A935" s="273"/>
      <c r="B935" s="274"/>
      <c r="C935" s="265"/>
      <c r="D935" s="265"/>
      <c r="E935" s="265"/>
      <c r="F935" s="265"/>
      <c r="G935" s="265"/>
      <c r="H935" s="265"/>
      <c r="I935" s="265"/>
      <c r="J935" s="265"/>
      <c r="K935" s="265"/>
      <c r="L935" s="265"/>
      <c r="M935" s="265"/>
      <c r="N935" s="265"/>
      <c r="O935" s="265"/>
      <c r="P935" s="265"/>
      <c r="Q935" s="265"/>
      <c r="R935" s="265"/>
      <c r="S935" s="265"/>
      <c r="T935" s="265"/>
      <c r="U935" s="265"/>
      <c r="V935" s="265"/>
      <c r="W935" s="265"/>
      <c r="X935" s="265"/>
      <c r="Y935" s="265"/>
      <c r="Z935" s="265"/>
    </row>
    <row r="936">
      <c r="A936" s="273"/>
      <c r="B936" s="274"/>
      <c r="C936" s="265"/>
      <c r="D936" s="265"/>
      <c r="E936" s="265"/>
      <c r="F936" s="265"/>
      <c r="G936" s="265"/>
      <c r="H936" s="265"/>
      <c r="I936" s="265"/>
      <c r="J936" s="265"/>
      <c r="K936" s="265"/>
      <c r="L936" s="265"/>
      <c r="M936" s="265"/>
      <c r="N936" s="265"/>
      <c r="O936" s="265"/>
      <c r="P936" s="265"/>
      <c r="Q936" s="265"/>
      <c r="R936" s="265"/>
      <c r="S936" s="265"/>
      <c r="T936" s="265"/>
      <c r="U936" s="265"/>
      <c r="V936" s="265"/>
      <c r="W936" s="265"/>
      <c r="X936" s="265"/>
      <c r="Y936" s="265"/>
      <c r="Z936" s="265"/>
    </row>
    <row r="937">
      <c r="A937" s="273"/>
      <c r="B937" s="274"/>
      <c r="C937" s="265"/>
      <c r="D937" s="265"/>
      <c r="E937" s="265"/>
      <c r="F937" s="265"/>
      <c r="G937" s="265"/>
      <c r="H937" s="265"/>
      <c r="I937" s="265"/>
      <c r="J937" s="265"/>
      <c r="K937" s="265"/>
      <c r="L937" s="265"/>
      <c r="M937" s="265"/>
      <c r="N937" s="265"/>
      <c r="O937" s="265"/>
      <c r="P937" s="265"/>
      <c r="Q937" s="265"/>
      <c r="R937" s="265"/>
      <c r="S937" s="265"/>
      <c r="T937" s="265"/>
      <c r="U937" s="265"/>
      <c r="V937" s="265"/>
      <c r="W937" s="265"/>
      <c r="X937" s="265"/>
      <c r="Y937" s="265"/>
      <c r="Z937" s="265"/>
    </row>
    <row r="938">
      <c r="A938" s="273"/>
      <c r="B938" s="274"/>
      <c r="C938" s="265"/>
      <c r="D938" s="265"/>
      <c r="E938" s="265"/>
      <c r="F938" s="265"/>
      <c r="G938" s="265"/>
      <c r="H938" s="265"/>
      <c r="I938" s="265"/>
      <c r="J938" s="265"/>
      <c r="K938" s="265"/>
      <c r="L938" s="265"/>
      <c r="M938" s="265"/>
      <c r="N938" s="265"/>
      <c r="O938" s="265"/>
      <c r="P938" s="265"/>
      <c r="Q938" s="265"/>
      <c r="R938" s="265"/>
      <c r="S938" s="265"/>
      <c r="T938" s="265"/>
      <c r="U938" s="265"/>
      <c r="V938" s="265"/>
      <c r="W938" s="265"/>
      <c r="X938" s="265"/>
      <c r="Y938" s="265"/>
      <c r="Z938" s="265"/>
    </row>
    <row r="939">
      <c r="A939" s="273"/>
      <c r="B939" s="274"/>
      <c r="C939" s="265"/>
      <c r="D939" s="265"/>
      <c r="E939" s="265"/>
      <c r="F939" s="265"/>
      <c r="G939" s="265"/>
      <c r="H939" s="265"/>
      <c r="I939" s="265"/>
      <c r="J939" s="265"/>
      <c r="K939" s="265"/>
      <c r="L939" s="265"/>
      <c r="M939" s="265"/>
      <c r="N939" s="265"/>
      <c r="O939" s="265"/>
      <c r="P939" s="265"/>
      <c r="Q939" s="265"/>
      <c r="R939" s="265"/>
      <c r="S939" s="265"/>
      <c r="T939" s="265"/>
      <c r="U939" s="265"/>
      <c r="V939" s="265"/>
      <c r="W939" s="265"/>
      <c r="X939" s="265"/>
      <c r="Y939" s="265"/>
      <c r="Z939" s="265"/>
    </row>
    <row r="940">
      <c r="A940" s="273"/>
      <c r="B940" s="274"/>
      <c r="C940" s="265"/>
      <c r="D940" s="265"/>
      <c r="E940" s="265"/>
      <c r="F940" s="265"/>
      <c r="G940" s="265"/>
      <c r="H940" s="265"/>
      <c r="I940" s="265"/>
      <c r="J940" s="265"/>
      <c r="K940" s="265"/>
      <c r="L940" s="265"/>
      <c r="M940" s="265"/>
      <c r="N940" s="265"/>
      <c r="O940" s="265"/>
      <c r="P940" s="265"/>
      <c r="Q940" s="265"/>
      <c r="R940" s="265"/>
      <c r="S940" s="265"/>
      <c r="T940" s="265"/>
      <c r="U940" s="265"/>
      <c r="V940" s="265"/>
      <c r="W940" s="265"/>
      <c r="X940" s="265"/>
      <c r="Y940" s="265"/>
      <c r="Z940" s="265"/>
    </row>
    <row r="941">
      <c r="A941" s="273"/>
      <c r="B941" s="274"/>
      <c r="C941" s="265"/>
      <c r="D941" s="265"/>
      <c r="E941" s="265"/>
      <c r="F941" s="265"/>
      <c r="G941" s="265"/>
      <c r="H941" s="265"/>
      <c r="I941" s="265"/>
      <c r="J941" s="265"/>
      <c r="K941" s="265"/>
      <c r="L941" s="265"/>
      <c r="M941" s="265"/>
      <c r="N941" s="265"/>
      <c r="O941" s="265"/>
      <c r="P941" s="265"/>
      <c r="Q941" s="265"/>
      <c r="R941" s="265"/>
      <c r="S941" s="265"/>
      <c r="T941" s="265"/>
      <c r="U941" s="265"/>
      <c r="V941" s="265"/>
      <c r="W941" s="265"/>
      <c r="X941" s="265"/>
      <c r="Y941" s="265"/>
      <c r="Z941" s="265"/>
    </row>
    <row r="942">
      <c r="A942" s="273"/>
      <c r="B942" s="274"/>
      <c r="C942" s="265"/>
      <c r="D942" s="265"/>
      <c r="E942" s="265"/>
      <c r="F942" s="265"/>
      <c r="G942" s="265"/>
      <c r="H942" s="265"/>
      <c r="I942" s="265"/>
      <c r="J942" s="265"/>
      <c r="K942" s="265"/>
      <c r="L942" s="265"/>
      <c r="M942" s="265"/>
      <c r="N942" s="265"/>
      <c r="O942" s="265"/>
      <c r="P942" s="265"/>
      <c r="Q942" s="265"/>
      <c r="R942" s="265"/>
      <c r="S942" s="265"/>
      <c r="T942" s="265"/>
      <c r="U942" s="265"/>
      <c r="V942" s="265"/>
      <c r="W942" s="265"/>
      <c r="X942" s="265"/>
      <c r="Y942" s="265"/>
      <c r="Z942" s="265"/>
    </row>
    <row r="943">
      <c r="A943" s="273"/>
      <c r="B943" s="274"/>
      <c r="C943" s="265"/>
      <c r="D943" s="265"/>
      <c r="E943" s="265"/>
      <c r="F943" s="265"/>
      <c r="G943" s="265"/>
      <c r="H943" s="265"/>
      <c r="I943" s="265"/>
      <c r="J943" s="265"/>
      <c r="K943" s="265"/>
      <c r="L943" s="265"/>
      <c r="M943" s="265"/>
      <c r="N943" s="265"/>
      <c r="O943" s="265"/>
      <c r="P943" s="265"/>
      <c r="Q943" s="265"/>
      <c r="R943" s="265"/>
      <c r="S943" s="265"/>
      <c r="T943" s="265"/>
      <c r="U943" s="265"/>
      <c r="V943" s="265"/>
      <c r="W943" s="265"/>
      <c r="X943" s="265"/>
      <c r="Y943" s="265"/>
      <c r="Z943" s="265"/>
    </row>
    <row r="944">
      <c r="A944" s="273"/>
      <c r="B944" s="274"/>
      <c r="C944" s="265"/>
      <c r="D944" s="265"/>
      <c r="E944" s="265"/>
      <c r="F944" s="265"/>
      <c r="G944" s="265"/>
      <c r="H944" s="265"/>
      <c r="I944" s="265"/>
      <c r="J944" s="265"/>
      <c r="K944" s="265"/>
      <c r="L944" s="265"/>
      <c r="M944" s="265"/>
      <c r="N944" s="265"/>
      <c r="O944" s="265"/>
      <c r="P944" s="265"/>
      <c r="Q944" s="265"/>
      <c r="R944" s="265"/>
      <c r="S944" s="265"/>
      <c r="T944" s="265"/>
      <c r="U944" s="265"/>
      <c r="V944" s="265"/>
      <c r="W944" s="265"/>
      <c r="X944" s="265"/>
      <c r="Y944" s="265"/>
      <c r="Z944" s="265"/>
    </row>
    <row r="945">
      <c r="A945" s="273"/>
      <c r="B945" s="274"/>
      <c r="C945" s="265"/>
      <c r="D945" s="265"/>
      <c r="E945" s="265"/>
      <c r="F945" s="265"/>
      <c r="G945" s="265"/>
      <c r="H945" s="265"/>
      <c r="I945" s="265"/>
      <c r="J945" s="265"/>
      <c r="K945" s="265"/>
      <c r="L945" s="265"/>
      <c r="M945" s="265"/>
      <c r="N945" s="265"/>
      <c r="O945" s="265"/>
      <c r="P945" s="265"/>
      <c r="Q945" s="265"/>
      <c r="R945" s="265"/>
      <c r="S945" s="265"/>
      <c r="T945" s="265"/>
      <c r="U945" s="265"/>
      <c r="V945" s="265"/>
      <c r="W945" s="265"/>
      <c r="X945" s="265"/>
      <c r="Y945" s="265"/>
      <c r="Z945" s="265"/>
    </row>
    <row r="946">
      <c r="A946" s="273"/>
      <c r="B946" s="274"/>
      <c r="C946" s="265"/>
      <c r="D946" s="265"/>
      <c r="E946" s="265"/>
      <c r="F946" s="265"/>
      <c r="G946" s="265"/>
      <c r="H946" s="265"/>
      <c r="I946" s="265"/>
      <c r="J946" s="265"/>
      <c r="K946" s="265"/>
      <c r="L946" s="265"/>
      <c r="M946" s="265"/>
      <c r="N946" s="265"/>
      <c r="O946" s="265"/>
      <c r="P946" s="265"/>
      <c r="Q946" s="265"/>
      <c r="R946" s="265"/>
      <c r="S946" s="265"/>
      <c r="T946" s="265"/>
      <c r="U946" s="265"/>
      <c r="V946" s="265"/>
      <c r="W946" s="265"/>
      <c r="X946" s="265"/>
      <c r="Y946" s="265"/>
      <c r="Z946" s="265"/>
    </row>
    <row r="947">
      <c r="A947" s="273"/>
      <c r="B947" s="274"/>
      <c r="C947" s="265"/>
      <c r="D947" s="265"/>
      <c r="E947" s="265"/>
      <c r="F947" s="265"/>
      <c r="G947" s="265"/>
      <c r="H947" s="265"/>
      <c r="I947" s="265"/>
      <c r="J947" s="265"/>
      <c r="K947" s="265"/>
      <c r="L947" s="265"/>
      <c r="M947" s="265"/>
      <c r="N947" s="265"/>
      <c r="O947" s="265"/>
      <c r="P947" s="265"/>
      <c r="Q947" s="265"/>
      <c r="R947" s="265"/>
      <c r="S947" s="265"/>
      <c r="T947" s="265"/>
      <c r="U947" s="265"/>
      <c r="V947" s="265"/>
      <c r="W947" s="265"/>
      <c r="X947" s="265"/>
      <c r="Y947" s="265"/>
      <c r="Z947" s="265"/>
    </row>
    <row r="948">
      <c r="A948" s="273"/>
      <c r="B948" s="274"/>
      <c r="C948" s="265"/>
      <c r="D948" s="265"/>
      <c r="E948" s="265"/>
      <c r="F948" s="265"/>
      <c r="G948" s="265"/>
      <c r="H948" s="265"/>
      <c r="I948" s="265"/>
      <c r="J948" s="265"/>
      <c r="K948" s="265"/>
      <c r="L948" s="265"/>
      <c r="M948" s="265"/>
      <c r="N948" s="265"/>
      <c r="O948" s="265"/>
      <c r="P948" s="265"/>
      <c r="Q948" s="265"/>
      <c r="R948" s="265"/>
      <c r="S948" s="265"/>
      <c r="T948" s="265"/>
      <c r="U948" s="265"/>
      <c r="V948" s="265"/>
      <c r="W948" s="265"/>
      <c r="X948" s="265"/>
      <c r="Y948" s="265"/>
      <c r="Z948" s="265"/>
    </row>
    <row r="949">
      <c r="A949" s="273"/>
      <c r="B949" s="274"/>
      <c r="C949" s="265"/>
      <c r="D949" s="265"/>
      <c r="E949" s="265"/>
      <c r="F949" s="265"/>
      <c r="G949" s="265"/>
      <c r="H949" s="265"/>
      <c r="I949" s="265"/>
      <c r="J949" s="265"/>
      <c r="K949" s="265"/>
      <c r="L949" s="265"/>
      <c r="M949" s="265"/>
      <c r="N949" s="265"/>
      <c r="O949" s="265"/>
      <c r="P949" s="265"/>
      <c r="Q949" s="265"/>
      <c r="R949" s="265"/>
      <c r="S949" s="265"/>
      <c r="T949" s="265"/>
      <c r="U949" s="265"/>
      <c r="V949" s="265"/>
      <c r="W949" s="265"/>
      <c r="X949" s="265"/>
      <c r="Y949" s="265"/>
      <c r="Z949" s="265"/>
    </row>
    <row r="950">
      <c r="A950" s="273"/>
      <c r="B950" s="274"/>
      <c r="C950" s="265"/>
      <c r="D950" s="265"/>
      <c r="E950" s="265"/>
      <c r="F950" s="265"/>
      <c r="G950" s="265"/>
      <c r="H950" s="265"/>
      <c r="I950" s="265"/>
      <c r="J950" s="265"/>
      <c r="K950" s="265"/>
      <c r="L950" s="265"/>
      <c r="M950" s="265"/>
      <c r="N950" s="265"/>
      <c r="O950" s="265"/>
      <c r="P950" s="265"/>
      <c r="Q950" s="265"/>
      <c r="R950" s="265"/>
      <c r="S950" s="265"/>
      <c r="T950" s="265"/>
      <c r="U950" s="265"/>
      <c r="V950" s="265"/>
      <c r="W950" s="265"/>
      <c r="X950" s="265"/>
      <c r="Y950" s="265"/>
      <c r="Z950" s="265"/>
    </row>
    <row r="951">
      <c r="A951" s="273"/>
      <c r="B951" s="274"/>
      <c r="C951" s="265"/>
      <c r="D951" s="265"/>
      <c r="E951" s="265"/>
      <c r="F951" s="265"/>
      <c r="G951" s="265"/>
      <c r="H951" s="265"/>
      <c r="I951" s="265"/>
      <c r="J951" s="265"/>
      <c r="K951" s="265"/>
      <c r="L951" s="265"/>
      <c r="M951" s="265"/>
      <c r="N951" s="265"/>
      <c r="O951" s="265"/>
      <c r="P951" s="265"/>
      <c r="Q951" s="265"/>
      <c r="R951" s="265"/>
      <c r="S951" s="265"/>
      <c r="T951" s="265"/>
      <c r="U951" s="265"/>
      <c r="V951" s="265"/>
      <c r="W951" s="265"/>
      <c r="X951" s="265"/>
      <c r="Y951" s="265"/>
      <c r="Z951" s="265"/>
    </row>
    <row r="952">
      <c r="A952" s="273"/>
      <c r="B952" s="274"/>
      <c r="C952" s="265"/>
      <c r="D952" s="265"/>
      <c r="E952" s="265"/>
      <c r="F952" s="265"/>
      <c r="G952" s="265"/>
      <c r="H952" s="265"/>
      <c r="I952" s="265"/>
      <c r="J952" s="265"/>
      <c r="K952" s="265"/>
      <c r="L952" s="265"/>
      <c r="M952" s="265"/>
      <c r="N952" s="265"/>
      <c r="O952" s="265"/>
      <c r="P952" s="265"/>
      <c r="Q952" s="265"/>
      <c r="R952" s="265"/>
      <c r="S952" s="265"/>
      <c r="T952" s="265"/>
      <c r="U952" s="265"/>
      <c r="V952" s="265"/>
      <c r="W952" s="265"/>
      <c r="X952" s="265"/>
      <c r="Y952" s="265"/>
      <c r="Z952" s="265"/>
    </row>
    <row r="953">
      <c r="A953" s="273"/>
      <c r="B953" s="274"/>
      <c r="C953" s="265"/>
      <c r="D953" s="265"/>
      <c r="E953" s="265"/>
      <c r="F953" s="265"/>
      <c r="G953" s="265"/>
      <c r="H953" s="265"/>
      <c r="I953" s="265"/>
      <c r="J953" s="265"/>
      <c r="K953" s="265"/>
      <c r="L953" s="265"/>
      <c r="M953" s="265"/>
      <c r="N953" s="265"/>
      <c r="O953" s="265"/>
      <c r="P953" s="265"/>
      <c r="Q953" s="265"/>
      <c r="R953" s="265"/>
      <c r="S953" s="265"/>
      <c r="T953" s="265"/>
      <c r="U953" s="265"/>
      <c r="V953" s="265"/>
      <c r="W953" s="265"/>
      <c r="X953" s="265"/>
      <c r="Y953" s="265"/>
      <c r="Z953" s="265"/>
    </row>
    <row r="954">
      <c r="A954" s="273"/>
      <c r="B954" s="274"/>
      <c r="C954" s="265"/>
      <c r="D954" s="265"/>
      <c r="E954" s="265"/>
      <c r="F954" s="265"/>
      <c r="G954" s="265"/>
      <c r="H954" s="265"/>
      <c r="I954" s="265"/>
      <c r="J954" s="265"/>
      <c r="K954" s="265"/>
      <c r="L954" s="265"/>
      <c r="M954" s="265"/>
      <c r="N954" s="265"/>
      <c r="O954" s="265"/>
      <c r="P954" s="265"/>
      <c r="Q954" s="265"/>
      <c r="R954" s="265"/>
      <c r="S954" s="265"/>
      <c r="T954" s="265"/>
      <c r="U954" s="265"/>
      <c r="V954" s="265"/>
      <c r="W954" s="265"/>
      <c r="X954" s="265"/>
      <c r="Y954" s="265"/>
      <c r="Z954" s="265"/>
    </row>
    <row r="955">
      <c r="A955" s="273"/>
      <c r="B955" s="274"/>
      <c r="C955" s="265"/>
      <c r="D955" s="265"/>
      <c r="E955" s="265"/>
      <c r="F955" s="265"/>
      <c r="G955" s="265"/>
      <c r="H955" s="265"/>
      <c r="I955" s="265"/>
      <c r="J955" s="265"/>
      <c r="K955" s="265"/>
      <c r="L955" s="265"/>
      <c r="M955" s="265"/>
      <c r="N955" s="265"/>
      <c r="O955" s="265"/>
      <c r="P955" s="265"/>
      <c r="Q955" s="265"/>
      <c r="R955" s="265"/>
      <c r="S955" s="265"/>
      <c r="T955" s="265"/>
      <c r="U955" s="265"/>
      <c r="V955" s="265"/>
      <c r="W955" s="265"/>
      <c r="X955" s="265"/>
      <c r="Y955" s="265"/>
      <c r="Z955" s="265"/>
    </row>
    <row r="956">
      <c r="A956" s="273"/>
      <c r="B956" s="274"/>
      <c r="C956" s="265"/>
      <c r="D956" s="265"/>
      <c r="E956" s="265"/>
      <c r="F956" s="265"/>
      <c r="G956" s="265"/>
      <c r="H956" s="265"/>
      <c r="I956" s="265"/>
      <c r="J956" s="265"/>
      <c r="K956" s="265"/>
      <c r="L956" s="265"/>
      <c r="M956" s="265"/>
      <c r="N956" s="265"/>
      <c r="O956" s="265"/>
      <c r="P956" s="265"/>
      <c r="Q956" s="265"/>
      <c r="R956" s="265"/>
      <c r="S956" s="265"/>
      <c r="T956" s="265"/>
      <c r="U956" s="265"/>
      <c r="V956" s="265"/>
      <c r="W956" s="265"/>
      <c r="X956" s="265"/>
      <c r="Y956" s="265"/>
      <c r="Z956" s="265"/>
    </row>
    <row r="957">
      <c r="A957" s="273"/>
      <c r="B957" s="274"/>
      <c r="C957" s="265"/>
      <c r="D957" s="265"/>
      <c r="E957" s="265"/>
      <c r="F957" s="265"/>
      <c r="G957" s="265"/>
      <c r="H957" s="265"/>
      <c r="I957" s="265"/>
      <c r="J957" s="265"/>
      <c r="K957" s="265"/>
      <c r="L957" s="265"/>
      <c r="M957" s="265"/>
      <c r="N957" s="265"/>
      <c r="O957" s="265"/>
      <c r="P957" s="265"/>
      <c r="Q957" s="265"/>
      <c r="R957" s="265"/>
      <c r="S957" s="265"/>
      <c r="T957" s="265"/>
      <c r="U957" s="265"/>
      <c r="V957" s="265"/>
      <c r="W957" s="265"/>
      <c r="X957" s="265"/>
      <c r="Y957" s="265"/>
      <c r="Z957" s="265"/>
    </row>
    <row r="958">
      <c r="A958" s="273"/>
      <c r="B958" s="274"/>
      <c r="C958" s="265"/>
      <c r="D958" s="265"/>
      <c r="E958" s="265"/>
      <c r="F958" s="265"/>
      <c r="G958" s="265"/>
      <c r="H958" s="265"/>
      <c r="I958" s="265"/>
      <c r="J958" s="265"/>
      <c r="K958" s="265"/>
      <c r="L958" s="265"/>
      <c r="M958" s="265"/>
      <c r="N958" s="265"/>
      <c r="O958" s="265"/>
      <c r="P958" s="265"/>
      <c r="Q958" s="265"/>
      <c r="R958" s="265"/>
      <c r="S958" s="265"/>
      <c r="T958" s="265"/>
      <c r="U958" s="265"/>
      <c r="V958" s="265"/>
      <c r="W958" s="265"/>
      <c r="X958" s="265"/>
      <c r="Y958" s="265"/>
      <c r="Z958" s="265"/>
    </row>
    <row r="959">
      <c r="A959" s="273"/>
      <c r="B959" s="274"/>
      <c r="C959" s="265"/>
      <c r="D959" s="265"/>
      <c r="E959" s="265"/>
      <c r="F959" s="265"/>
      <c r="G959" s="265"/>
      <c r="H959" s="265"/>
      <c r="I959" s="265"/>
      <c r="J959" s="265"/>
      <c r="K959" s="265"/>
      <c r="L959" s="265"/>
      <c r="M959" s="265"/>
      <c r="N959" s="265"/>
      <c r="O959" s="265"/>
      <c r="P959" s="265"/>
      <c r="Q959" s="265"/>
      <c r="R959" s="265"/>
      <c r="S959" s="265"/>
      <c r="T959" s="265"/>
      <c r="U959" s="265"/>
      <c r="V959" s="265"/>
      <c r="W959" s="265"/>
      <c r="X959" s="265"/>
      <c r="Y959" s="265"/>
      <c r="Z959" s="265"/>
    </row>
    <row r="960">
      <c r="A960" s="273"/>
      <c r="B960" s="274"/>
      <c r="C960" s="265"/>
      <c r="D960" s="265"/>
      <c r="E960" s="265"/>
      <c r="F960" s="265"/>
      <c r="G960" s="265"/>
      <c r="H960" s="265"/>
      <c r="I960" s="265"/>
      <c r="J960" s="265"/>
      <c r="K960" s="265"/>
      <c r="L960" s="265"/>
      <c r="M960" s="265"/>
      <c r="N960" s="265"/>
      <c r="O960" s="265"/>
      <c r="P960" s="265"/>
      <c r="Q960" s="265"/>
      <c r="R960" s="265"/>
      <c r="S960" s="265"/>
      <c r="T960" s="265"/>
      <c r="U960" s="265"/>
      <c r="V960" s="265"/>
      <c r="W960" s="265"/>
      <c r="X960" s="265"/>
      <c r="Y960" s="265"/>
      <c r="Z960" s="265"/>
    </row>
    <row r="961">
      <c r="A961" s="273"/>
      <c r="B961" s="274"/>
      <c r="C961" s="265"/>
      <c r="D961" s="265"/>
      <c r="E961" s="265"/>
      <c r="F961" s="265"/>
      <c r="G961" s="265"/>
      <c r="H961" s="265"/>
      <c r="I961" s="265"/>
      <c r="J961" s="265"/>
      <c r="K961" s="265"/>
      <c r="L961" s="265"/>
      <c r="M961" s="265"/>
      <c r="N961" s="265"/>
      <c r="O961" s="265"/>
      <c r="P961" s="265"/>
      <c r="Q961" s="265"/>
      <c r="R961" s="265"/>
      <c r="S961" s="265"/>
      <c r="T961" s="265"/>
      <c r="U961" s="265"/>
      <c r="V961" s="265"/>
      <c r="W961" s="265"/>
      <c r="X961" s="265"/>
      <c r="Y961" s="265"/>
      <c r="Z961" s="265"/>
    </row>
    <row r="962">
      <c r="A962" s="273"/>
      <c r="B962" s="274"/>
      <c r="C962" s="265"/>
      <c r="D962" s="265"/>
      <c r="E962" s="265"/>
      <c r="F962" s="265"/>
      <c r="G962" s="265"/>
      <c r="H962" s="265"/>
      <c r="I962" s="265"/>
      <c r="J962" s="265"/>
      <c r="K962" s="265"/>
      <c r="L962" s="265"/>
      <c r="M962" s="265"/>
      <c r="N962" s="265"/>
      <c r="O962" s="265"/>
      <c r="P962" s="265"/>
      <c r="Q962" s="265"/>
      <c r="R962" s="265"/>
      <c r="S962" s="265"/>
      <c r="T962" s="265"/>
      <c r="U962" s="265"/>
      <c r="V962" s="265"/>
      <c r="W962" s="265"/>
      <c r="X962" s="265"/>
      <c r="Y962" s="265"/>
      <c r="Z962" s="265"/>
    </row>
    <row r="963">
      <c r="A963" s="273"/>
      <c r="B963" s="274"/>
      <c r="C963" s="265"/>
      <c r="D963" s="265"/>
      <c r="E963" s="265"/>
      <c r="F963" s="265"/>
      <c r="G963" s="265"/>
      <c r="H963" s="265"/>
      <c r="I963" s="265"/>
      <c r="J963" s="265"/>
      <c r="K963" s="265"/>
      <c r="L963" s="265"/>
      <c r="M963" s="265"/>
      <c r="N963" s="265"/>
      <c r="O963" s="265"/>
      <c r="P963" s="265"/>
      <c r="Q963" s="265"/>
      <c r="R963" s="265"/>
      <c r="S963" s="265"/>
      <c r="T963" s="265"/>
      <c r="U963" s="265"/>
      <c r="V963" s="265"/>
      <c r="W963" s="265"/>
      <c r="X963" s="265"/>
      <c r="Y963" s="265"/>
      <c r="Z963" s="265"/>
    </row>
    <row r="964">
      <c r="A964" s="273"/>
      <c r="B964" s="274"/>
      <c r="C964" s="265"/>
      <c r="D964" s="265"/>
      <c r="E964" s="265"/>
      <c r="F964" s="265"/>
      <c r="G964" s="265"/>
      <c r="H964" s="265"/>
      <c r="I964" s="265"/>
      <c r="J964" s="265"/>
      <c r="K964" s="265"/>
      <c r="L964" s="265"/>
      <c r="M964" s="265"/>
      <c r="N964" s="265"/>
      <c r="O964" s="265"/>
      <c r="P964" s="265"/>
      <c r="Q964" s="265"/>
      <c r="R964" s="265"/>
      <c r="S964" s="265"/>
      <c r="T964" s="265"/>
      <c r="U964" s="265"/>
      <c r="V964" s="265"/>
      <c r="W964" s="265"/>
      <c r="X964" s="265"/>
      <c r="Y964" s="265"/>
      <c r="Z964" s="265"/>
    </row>
    <row r="965">
      <c r="A965" s="273"/>
      <c r="B965" s="274"/>
      <c r="C965" s="265"/>
      <c r="D965" s="265"/>
      <c r="E965" s="265"/>
      <c r="F965" s="265"/>
      <c r="G965" s="265"/>
      <c r="H965" s="265"/>
      <c r="I965" s="265"/>
      <c r="J965" s="265"/>
      <c r="K965" s="265"/>
      <c r="L965" s="265"/>
      <c r="M965" s="265"/>
      <c r="N965" s="265"/>
      <c r="O965" s="265"/>
      <c r="P965" s="265"/>
      <c r="Q965" s="265"/>
      <c r="R965" s="265"/>
      <c r="S965" s="265"/>
      <c r="T965" s="265"/>
      <c r="U965" s="265"/>
      <c r="V965" s="265"/>
      <c r="W965" s="265"/>
      <c r="X965" s="265"/>
      <c r="Y965" s="265"/>
      <c r="Z965" s="265"/>
    </row>
    <row r="966">
      <c r="A966" s="273"/>
      <c r="B966" s="274"/>
      <c r="C966" s="265"/>
      <c r="D966" s="265"/>
      <c r="E966" s="265"/>
      <c r="F966" s="265"/>
      <c r="G966" s="265"/>
      <c r="H966" s="265"/>
      <c r="I966" s="265"/>
      <c r="J966" s="265"/>
      <c r="K966" s="265"/>
      <c r="L966" s="265"/>
      <c r="M966" s="265"/>
      <c r="N966" s="265"/>
      <c r="O966" s="265"/>
      <c r="P966" s="265"/>
      <c r="Q966" s="265"/>
      <c r="R966" s="265"/>
      <c r="S966" s="265"/>
      <c r="T966" s="265"/>
      <c r="U966" s="265"/>
      <c r="V966" s="265"/>
      <c r="W966" s="265"/>
      <c r="X966" s="265"/>
      <c r="Y966" s="265"/>
      <c r="Z966" s="265"/>
    </row>
    <row r="967">
      <c r="A967" s="273"/>
      <c r="B967" s="274"/>
      <c r="C967" s="265"/>
      <c r="D967" s="265"/>
      <c r="E967" s="265"/>
      <c r="F967" s="265"/>
      <c r="G967" s="265"/>
      <c r="H967" s="265"/>
      <c r="I967" s="265"/>
      <c r="J967" s="265"/>
      <c r="K967" s="265"/>
      <c r="L967" s="265"/>
      <c r="M967" s="265"/>
      <c r="N967" s="265"/>
      <c r="O967" s="265"/>
      <c r="P967" s="265"/>
      <c r="Q967" s="265"/>
      <c r="R967" s="265"/>
      <c r="S967" s="265"/>
      <c r="T967" s="265"/>
      <c r="U967" s="265"/>
      <c r="V967" s="265"/>
      <c r="W967" s="265"/>
      <c r="X967" s="265"/>
      <c r="Y967" s="265"/>
      <c r="Z967" s="265"/>
    </row>
    <row r="968">
      <c r="A968" s="273"/>
      <c r="B968" s="274"/>
      <c r="C968" s="265"/>
      <c r="D968" s="265"/>
      <c r="E968" s="265"/>
      <c r="F968" s="265"/>
      <c r="G968" s="265"/>
      <c r="H968" s="265"/>
      <c r="I968" s="265"/>
      <c r="J968" s="265"/>
      <c r="K968" s="265"/>
      <c r="L968" s="265"/>
      <c r="M968" s="265"/>
      <c r="N968" s="265"/>
      <c r="O968" s="265"/>
      <c r="P968" s="265"/>
      <c r="Q968" s="265"/>
      <c r="R968" s="265"/>
      <c r="S968" s="265"/>
      <c r="T968" s="265"/>
      <c r="U968" s="265"/>
      <c r="V968" s="265"/>
      <c r="W968" s="265"/>
      <c r="X968" s="265"/>
      <c r="Y968" s="265"/>
      <c r="Z968" s="265"/>
    </row>
    <row r="969">
      <c r="A969" s="273"/>
      <c r="B969" s="274"/>
      <c r="C969" s="265"/>
      <c r="D969" s="265"/>
      <c r="E969" s="265"/>
      <c r="F969" s="265"/>
      <c r="G969" s="265"/>
      <c r="H969" s="265"/>
      <c r="I969" s="265"/>
      <c r="J969" s="265"/>
      <c r="K969" s="265"/>
      <c r="L969" s="265"/>
      <c r="M969" s="265"/>
      <c r="N969" s="265"/>
      <c r="O969" s="265"/>
      <c r="P969" s="265"/>
      <c r="Q969" s="265"/>
      <c r="R969" s="265"/>
      <c r="S969" s="265"/>
      <c r="T969" s="265"/>
      <c r="U969" s="265"/>
      <c r="V969" s="265"/>
      <c r="W969" s="265"/>
      <c r="X969" s="265"/>
      <c r="Y969" s="265"/>
      <c r="Z969" s="265"/>
    </row>
    <row r="970">
      <c r="A970" s="273"/>
      <c r="B970" s="274"/>
      <c r="C970" s="265"/>
      <c r="D970" s="265"/>
      <c r="E970" s="265"/>
      <c r="F970" s="265"/>
      <c r="G970" s="265"/>
      <c r="H970" s="265"/>
      <c r="I970" s="265"/>
      <c r="J970" s="265"/>
      <c r="K970" s="265"/>
      <c r="L970" s="265"/>
      <c r="M970" s="265"/>
      <c r="N970" s="265"/>
      <c r="O970" s="265"/>
      <c r="P970" s="265"/>
      <c r="Q970" s="265"/>
      <c r="R970" s="265"/>
      <c r="S970" s="265"/>
      <c r="T970" s="265"/>
      <c r="U970" s="265"/>
      <c r="V970" s="265"/>
      <c r="W970" s="265"/>
      <c r="X970" s="265"/>
      <c r="Y970" s="265"/>
      <c r="Z970" s="265"/>
    </row>
    <row r="971">
      <c r="A971" s="273"/>
      <c r="B971" s="274"/>
      <c r="C971" s="265"/>
      <c r="D971" s="265"/>
      <c r="E971" s="265"/>
      <c r="F971" s="265"/>
      <c r="G971" s="265"/>
      <c r="H971" s="265"/>
      <c r="I971" s="265"/>
      <c r="J971" s="265"/>
      <c r="K971" s="265"/>
      <c r="L971" s="265"/>
      <c r="M971" s="265"/>
      <c r="N971" s="265"/>
      <c r="O971" s="265"/>
      <c r="P971" s="265"/>
      <c r="Q971" s="265"/>
      <c r="R971" s="265"/>
      <c r="S971" s="265"/>
      <c r="T971" s="265"/>
      <c r="U971" s="265"/>
      <c r="V971" s="265"/>
      <c r="W971" s="265"/>
      <c r="X971" s="265"/>
      <c r="Y971" s="265"/>
      <c r="Z971" s="265"/>
    </row>
    <row r="972">
      <c r="A972" s="273"/>
      <c r="B972" s="274"/>
      <c r="C972" s="265"/>
      <c r="D972" s="265"/>
      <c r="E972" s="265"/>
      <c r="F972" s="265"/>
      <c r="G972" s="265"/>
      <c r="H972" s="265"/>
      <c r="I972" s="265"/>
      <c r="J972" s="265"/>
      <c r="K972" s="265"/>
      <c r="L972" s="265"/>
      <c r="M972" s="265"/>
      <c r="N972" s="265"/>
      <c r="O972" s="265"/>
      <c r="P972" s="265"/>
      <c r="Q972" s="265"/>
      <c r="R972" s="265"/>
      <c r="S972" s="265"/>
      <c r="T972" s="265"/>
      <c r="U972" s="265"/>
      <c r="V972" s="265"/>
      <c r="W972" s="265"/>
      <c r="X972" s="265"/>
      <c r="Y972" s="265"/>
      <c r="Z972" s="265"/>
    </row>
    <row r="973">
      <c r="A973" s="273"/>
      <c r="B973" s="274"/>
      <c r="C973" s="265"/>
      <c r="D973" s="265"/>
      <c r="E973" s="265"/>
      <c r="F973" s="265"/>
      <c r="G973" s="265"/>
      <c r="H973" s="265"/>
      <c r="I973" s="265"/>
      <c r="J973" s="265"/>
      <c r="K973" s="265"/>
      <c r="L973" s="265"/>
      <c r="M973" s="265"/>
      <c r="N973" s="265"/>
      <c r="O973" s="265"/>
      <c r="P973" s="265"/>
      <c r="Q973" s="265"/>
      <c r="R973" s="265"/>
      <c r="S973" s="265"/>
      <c r="T973" s="265"/>
      <c r="U973" s="265"/>
      <c r="V973" s="265"/>
      <c r="W973" s="265"/>
      <c r="X973" s="265"/>
      <c r="Y973" s="265"/>
      <c r="Z973" s="265"/>
    </row>
    <row r="974">
      <c r="A974" s="273"/>
      <c r="B974" s="274"/>
      <c r="C974" s="265"/>
      <c r="D974" s="265"/>
      <c r="E974" s="265"/>
      <c r="F974" s="265"/>
      <c r="G974" s="265"/>
      <c r="H974" s="265"/>
      <c r="I974" s="265"/>
      <c r="J974" s="265"/>
      <c r="K974" s="265"/>
      <c r="L974" s="265"/>
      <c r="M974" s="265"/>
      <c r="N974" s="265"/>
      <c r="O974" s="265"/>
      <c r="P974" s="265"/>
      <c r="Q974" s="265"/>
      <c r="R974" s="265"/>
      <c r="S974" s="265"/>
      <c r="T974" s="265"/>
      <c r="U974" s="265"/>
      <c r="V974" s="265"/>
      <c r="W974" s="265"/>
      <c r="X974" s="265"/>
      <c r="Y974" s="265"/>
      <c r="Z974" s="265"/>
    </row>
    <row r="975">
      <c r="A975" s="273"/>
      <c r="B975" s="274"/>
      <c r="C975" s="265"/>
      <c r="D975" s="265"/>
      <c r="E975" s="265"/>
      <c r="F975" s="265"/>
      <c r="G975" s="265"/>
      <c r="H975" s="265"/>
      <c r="I975" s="265"/>
      <c r="J975" s="265"/>
      <c r="K975" s="265"/>
      <c r="L975" s="265"/>
      <c r="M975" s="265"/>
      <c r="N975" s="265"/>
      <c r="O975" s="265"/>
      <c r="P975" s="265"/>
      <c r="Q975" s="265"/>
      <c r="R975" s="265"/>
      <c r="S975" s="265"/>
      <c r="T975" s="265"/>
      <c r="U975" s="265"/>
      <c r="V975" s="265"/>
      <c r="W975" s="265"/>
      <c r="X975" s="265"/>
      <c r="Y975" s="265"/>
      <c r="Z975" s="265"/>
    </row>
    <row r="976">
      <c r="A976" s="273"/>
      <c r="B976" s="274"/>
      <c r="C976" s="265"/>
      <c r="D976" s="265"/>
      <c r="E976" s="265"/>
      <c r="F976" s="265"/>
      <c r="G976" s="265"/>
      <c r="H976" s="265"/>
      <c r="I976" s="265"/>
      <c r="J976" s="265"/>
      <c r="K976" s="265"/>
      <c r="L976" s="265"/>
      <c r="M976" s="265"/>
      <c r="N976" s="265"/>
      <c r="O976" s="265"/>
      <c r="P976" s="265"/>
      <c r="Q976" s="265"/>
      <c r="R976" s="265"/>
      <c r="S976" s="265"/>
      <c r="T976" s="265"/>
      <c r="U976" s="265"/>
      <c r="V976" s="265"/>
      <c r="W976" s="265"/>
      <c r="X976" s="265"/>
      <c r="Y976" s="265"/>
      <c r="Z976" s="265"/>
    </row>
    <row r="977">
      <c r="A977" s="273"/>
      <c r="B977" s="274"/>
      <c r="C977" s="265"/>
      <c r="D977" s="265"/>
      <c r="E977" s="265"/>
      <c r="F977" s="265"/>
      <c r="G977" s="265"/>
      <c r="H977" s="265"/>
      <c r="I977" s="265"/>
      <c r="J977" s="265"/>
      <c r="K977" s="265"/>
      <c r="L977" s="265"/>
      <c r="M977" s="265"/>
      <c r="N977" s="265"/>
      <c r="O977" s="265"/>
      <c r="P977" s="265"/>
      <c r="Q977" s="265"/>
      <c r="R977" s="265"/>
      <c r="S977" s="265"/>
      <c r="T977" s="265"/>
      <c r="U977" s="265"/>
      <c r="V977" s="265"/>
      <c r="W977" s="265"/>
      <c r="X977" s="265"/>
      <c r="Y977" s="265"/>
      <c r="Z977" s="265"/>
    </row>
    <row r="978">
      <c r="A978" s="273"/>
      <c r="B978" s="274"/>
      <c r="C978" s="265"/>
      <c r="D978" s="265"/>
      <c r="E978" s="265"/>
      <c r="F978" s="265"/>
      <c r="G978" s="265"/>
      <c r="H978" s="265"/>
      <c r="I978" s="265"/>
      <c r="J978" s="265"/>
      <c r="K978" s="265"/>
      <c r="L978" s="265"/>
      <c r="M978" s="265"/>
      <c r="N978" s="265"/>
      <c r="O978" s="265"/>
      <c r="P978" s="265"/>
      <c r="Q978" s="265"/>
      <c r="R978" s="265"/>
      <c r="S978" s="265"/>
      <c r="T978" s="265"/>
      <c r="U978" s="265"/>
      <c r="V978" s="265"/>
      <c r="W978" s="265"/>
      <c r="X978" s="265"/>
      <c r="Y978" s="265"/>
      <c r="Z978" s="265"/>
    </row>
    <row r="979">
      <c r="A979" s="273"/>
      <c r="B979" s="274"/>
      <c r="C979" s="265"/>
      <c r="D979" s="265"/>
      <c r="E979" s="265"/>
      <c r="F979" s="265"/>
      <c r="G979" s="265"/>
      <c r="H979" s="265"/>
      <c r="I979" s="265"/>
      <c r="J979" s="265"/>
      <c r="K979" s="265"/>
      <c r="L979" s="265"/>
      <c r="M979" s="265"/>
      <c r="N979" s="265"/>
      <c r="O979" s="265"/>
      <c r="P979" s="265"/>
      <c r="Q979" s="265"/>
      <c r="R979" s="265"/>
      <c r="S979" s="265"/>
      <c r="T979" s="265"/>
      <c r="U979" s="265"/>
      <c r="V979" s="265"/>
      <c r="W979" s="265"/>
      <c r="X979" s="265"/>
      <c r="Y979" s="265"/>
      <c r="Z979" s="265"/>
    </row>
    <row r="980">
      <c r="A980" s="273"/>
      <c r="B980" s="274"/>
      <c r="C980" s="265"/>
      <c r="D980" s="265"/>
      <c r="E980" s="265"/>
      <c r="F980" s="265"/>
      <c r="G980" s="265"/>
      <c r="H980" s="265"/>
      <c r="I980" s="265"/>
      <c r="J980" s="265"/>
      <c r="K980" s="265"/>
      <c r="L980" s="265"/>
      <c r="M980" s="265"/>
      <c r="N980" s="265"/>
      <c r="O980" s="265"/>
      <c r="P980" s="265"/>
      <c r="Q980" s="265"/>
      <c r="R980" s="265"/>
      <c r="S980" s="265"/>
      <c r="T980" s="265"/>
      <c r="U980" s="265"/>
      <c r="V980" s="265"/>
      <c r="W980" s="265"/>
      <c r="X980" s="265"/>
      <c r="Y980" s="265"/>
      <c r="Z980" s="265"/>
    </row>
    <row r="981">
      <c r="A981" s="273"/>
      <c r="B981" s="274"/>
      <c r="C981" s="265"/>
      <c r="D981" s="265"/>
      <c r="E981" s="265"/>
      <c r="F981" s="265"/>
      <c r="G981" s="265"/>
      <c r="H981" s="265"/>
      <c r="I981" s="265"/>
      <c r="J981" s="265"/>
      <c r="K981" s="265"/>
      <c r="L981" s="265"/>
      <c r="M981" s="265"/>
      <c r="N981" s="265"/>
      <c r="O981" s="265"/>
      <c r="P981" s="265"/>
      <c r="Q981" s="265"/>
      <c r="R981" s="265"/>
      <c r="S981" s="265"/>
      <c r="T981" s="265"/>
      <c r="U981" s="265"/>
      <c r="V981" s="265"/>
      <c r="W981" s="265"/>
      <c r="X981" s="265"/>
      <c r="Y981" s="265"/>
      <c r="Z981" s="265"/>
    </row>
    <row r="982">
      <c r="A982" s="273"/>
      <c r="B982" s="274"/>
      <c r="C982" s="265"/>
      <c r="D982" s="265"/>
      <c r="E982" s="265"/>
      <c r="F982" s="265"/>
      <c r="G982" s="265"/>
      <c r="H982" s="265"/>
      <c r="I982" s="265"/>
      <c r="J982" s="265"/>
      <c r="K982" s="265"/>
      <c r="L982" s="265"/>
      <c r="M982" s="265"/>
      <c r="N982" s="265"/>
      <c r="O982" s="265"/>
      <c r="P982" s="265"/>
      <c r="Q982" s="265"/>
      <c r="R982" s="265"/>
      <c r="S982" s="265"/>
      <c r="T982" s="265"/>
      <c r="U982" s="265"/>
      <c r="V982" s="265"/>
      <c r="W982" s="265"/>
      <c r="X982" s="265"/>
      <c r="Y982" s="265"/>
      <c r="Z982" s="265"/>
    </row>
    <row r="983">
      <c r="A983" s="273"/>
      <c r="B983" s="274"/>
      <c r="C983" s="265"/>
      <c r="D983" s="265"/>
      <c r="E983" s="265"/>
      <c r="F983" s="265"/>
      <c r="G983" s="265"/>
      <c r="H983" s="265"/>
      <c r="I983" s="265"/>
      <c r="J983" s="265"/>
      <c r="K983" s="265"/>
      <c r="L983" s="265"/>
      <c r="M983" s="265"/>
      <c r="N983" s="265"/>
      <c r="O983" s="265"/>
      <c r="P983" s="265"/>
      <c r="Q983" s="265"/>
      <c r="R983" s="265"/>
      <c r="S983" s="265"/>
      <c r="T983" s="265"/>
      <c r="U983" s="265"/>
      <c r="V983" s="265"/>
      <c r="W983" s="265"/>
      <c r="X983" s="265"/>
      <c r="Y983" s="265"/>
      <c r="Z983" s="265"/>
    </row>
    <row r="984">
      <c r="A984" s="273"/>
      <c r="B984" s="274"/>
      <c r="C984" s="265"/>
      <c r="D984" s="265"/>
      <c r="E984" s="265"/>
      <c r="F984" s="265"/>
      <c r="G984" s="265"/>
      <c r="H984" s="265"/>
      <c r="I984" s="265"/>
      <c r="J984" s="265"/>
      <c r="K984" s="265"/>
      <c r="L984" s="265"/>
      <c r="M984" s="265"/>
      <c r="N984" s="265"/>
      <c r="O984" s="265"/>
      <c r="P984" s="265"/>
      <c r="Q984" s="265"/>
      <c r="R984" s="265"/>
      <c r="S984" s="265"/>
      <c r="T984" s="265"/>
      <c r="U984" s="265"/>
      <c r="V984" s="265"/>
      <c r="W984" s="265"/>
      <c r="X984" s="265"/>
      <c r="Y984" s="265"/>
      <c r="Z984" s="265"/>
    </row>
    <row r="985">
      <c r="A985" s="273"/>
      <c r="B985" s="274"/>
      <c r="C985" s="265"/>
      <c r="D985" s="265"/>
      <c r="E985" s="265"/>
      <c r="F985" s="265"/>
      <c r="G985" s="265"/>
      <c r="H985" s="265"/>
      <c r="I985" s="265"/>
      <c r="J985" s="265"/>
      <c r="K985" s="265"/>
      <c r="L985" s="265"/>
      <c r="M985" s="265"/>
      <c r="N985" s="265"/>
      <c r="O985" s="265"/>
      <c r="P985" s="265"/>
      <c r="Q985" s="265"/>
      <c r="R985" s="265"/>
      <c r="S985" s="265"/>
      <c r="T985" s="265"/>
      <c r="U985" s="265"/>
      <c r="V985" s="265"/>
      <c r="W985" s="265"/>
      <c r="X985" s="265"/>
      <c r="Y985" s="265"/>
      <c r="Z985" s="265"/>
    </row>
    <row r="986">
      <c r="A986" s="273"/>
      <c r="B986" s="274"/>
      <c r="C986" s="265"/>
      <c r="D986" s="265"/>
      <c r="E986" s="265"/>
      <c r="F986" s="265"/>
      <c r="G986" s="265"/>
      <c r="H986" s="265"/>
      <c r="I986" s="265"/>
      <c r="J986" s="265"/>
      <c r="K986" s="265"/>
      <c r="L986" s="265"/>
      <c r="M986" s="265"/>
      <c r="N986" s="265"/>
      <c r="O986" s="265"/>
      <c r="P986" s="265"/>
      <c r="Q986" s="265"/>
      <c r="R986" s="265"/>
      <c r="S986" s="265"/>
      <c r="T986" s="265"/>
      <c r="U986" s="265"/>
      <c r="V986" s="265"/>
      <c r="W986" s="265"/>
      <c r="X986" s="265"/>
      <c r="Y986" s="265"/>
      <c r="Z986" s="265"/>
    </row>
    <row r="987">
      <c r="A987" s="273"/>
      <c r="B987" s="274"/>
      <c r="C987" s="265"/>
      <c r="D987" s="265"/>
      <c r="E987" s="265"/>
      <c r="F987" s="265"/>
      <c r="G987" s="265"/>
      <c r="H987" s="265"/>
      <c r="I987" s="265"/>
      <c r="J987" s="265"/>
      <c r="K987" s="265"/>
      <c r="L987" s="265"/>
      <c r="M987" s="265"/>
      <c r="N987" s="265"/>
      <c r="O987" s="265"/>
      <c r="P987" s="265"/>
      <c r="Q987" s="265"/>
      <c r="R987" s="265"/>
      <c r="S987" s="265"/>
      <c r="T987" s="265"/>
      <c r="U987" s="265"/>
      <c r="V987" s="265"/>
      <c r="W987" s="265"/>
      <c r="X987" s="265"/>
      <c r="Y987" s="265"/>
      <c r="Z987" s="265"/>
    </row>
    <row r="988">
      <c r="A988" s="273"/>
      <c r="B988" s="274"/>
      <c r="C988" s="265"/>
      <c r="D988" s="265"/>
      <c r="E988" s="265"/>
      <c r="F988" s="265"/>
      <c r="G988" s="265"/>
      <c r="H988" s="265"/>
      <c r="I988" s="265"/>
      <c r="J988" s="265"/>
      <c r="K988" s="265"/>
      <c r="L988" s="265"/>
      <c r="M988" s="265"/>
      <c r="N988" s="265"/>
      <c r="O988" s="265"/>
      <c r="P988" s="265"/>
      <c r="Q988" s="265"/>
      <c r="R988" s="265"/>
      <c r="S988" s="265"/>
      <c r="T988" s="265"/>
      <c r="U988" s="265"/>
      <c r="V988" s="265"/>
      <c r="W988" s="265"/>
      <c r="X988" s="265"/>
      <c r="Y988" s="265"/>
      <c r="Z988" s="265"/>
    </row>
    <row r="989">
      <c r="A989" s="273"/>
      <c r="B989" s="274"/>
      <c r="C989" s="265"/>
      <c r="D989" s="265"/>
      <c r="E989" s="265"/>
      <c r="F989" s="265"/>
      <c r="G989" s="265"/>
      <c r="H989" s="265"/>
      <c r="I989" s="265"/>
      <c r="J989" s="265"/>
      <c r="K989" s="265"/>
      <c r="L989" s="265"/>
      <c r="M989" s="265"/>
      <c r="N989" s="265"/>
      <c r="O989" s="265"/>
      <c r="P989" s="265"/>
      <c r="Q989" s="265"/>
      <c r="R989" s="265"/>
      <c r="S989" s="265"/>
      <c r="T989" s="265"/>
      <c r="U989" s="265"/>
      <c r="V989" s="265"/>
      <c r="W989" s="265"/>
      <c r="X989" s="265"/>
      <c r="Y989" s="265"/>
      <c r="Z989" s="265"/>
    </row>
    <row r="990">
      <c r="A990" s="273"/>
      <c r="B990" s="274"/>
      <c r="C990" s="265"/>
      <c r="D990" s="265"/>
      <c r="E990" s="265"/>
      <c r="F990" s="265"/>
      <c r="G990" s="265"/>
      <c r="H990" s="265"/>
      <c r="I990" s="265"/>
      <c r="J990" s="265"/>
      <c r="K990" s="265"/>
      <c r="L990" s="265"/>
      <c r="M990" s="265"/>
      <c r="N990" s="265"/>
      <c r="O990" s="265"/>
      <c r="P990" s="265"/>
      <c r="Q990" s="265"/>
      <c r="R990" s="265"/>
      <c r="S990" s="265"/>
      <c r="T990" s="265"/>
      <c r="U990" s="265"/>
      <c r="V990" s="265"/>
      <c r="W990" s="265"/>
      <c r="X990" s="265"/>
      <c r="Y990" s="265"/>
      <c r="Z990" s="265"/>
    </row>
    <row r="991">
      <c r="A991" s="273"/>
      <c r="B991" s="274"/>
      <c r="C991" s="265"/>
      <c r="D991" s="265"/>
      <c r="E991" s="265"/>
      <c r="F991" s="265"/>
      <c r="G991" s="265"/>
      <c r="H991" s="265"/>
      <c r="I991" s="265"/>
      <c r="J991" s="265"/>
      <c r="K991" s="265"/>
      <c r="L991" s="265"/>
      <c r="M991" s="265"/>
      <c r="N991" s="265"/>
      <c r="O991" s="265"/>
      <c r="P991" s="265"/>
      <c r="Q991" s="265"/>
      <c r="R991" s="265"/>
      <c r="S991" s="265"/>
      <c r="T991" s="265"/>
      <c r="U991" s="265"/>
      <c r="V991" s="265"/>
      <c r="W991" s="265"/>
      <c r="X991" s="265"/>
      <c r="Y991" s="265"/>
      <c r="Z991" s="265"/>
    </row>
    <row r="992">
      <c r="A992" s="273"/>
      <c r="B992" s="274"/>
      <c r="C992" s="265"/>
      <c r="D992" s="265"/>
      <c r="E992" s="265"/>
      <c r="F992" s="265"/>
      <c r="G992" s="265"/>
      <c r="H992" s="265"/>
      <c r="I992" s="265"/>
      <c r="J992" s="265"/>
      <c r="K992" s="265"/>
      <c r="L992" s="265"/>
      <c r="M992" s="265"/>
      <c r="N992" s="265"/>
      <c r="O992" s="265"/>
      <c r="P992" s="265"/>
      <c r="Q992" s="265"/>
      <c r="R992" s="265"/>
      <c r="S992" s="265"/>
      <c r="T992" s="265"/>
      <c r="U992" s="265"/>
      <c r="V992" s="265"/>
      <c r="W992" s="265"/>
      <c r="X992" s="265"/>
      <c r="Y992" s="265"/>
      <c r="Z992" s="265"/>
    </row>
    <row r="993">
      <c r="A993" s="273"/>
      <c r="B993" s="274"/>
      <c r="C993" s="265"/>
      <c r="D993" s="265"/>
      <c r="E993" s="265"/>
      <c r="F993" s="265"/>
      <c r="G993" s="265"/>
      <c r="H993" s="265"/>
      <c r="I993" s="265"/>
      <c r="J993" s="265"/>
      <c r="K993" s="265"/>
      <c r="L993" s="265"/>
      <c r="M993" s="265"/>
      <c r="N993" s="265"/>
      <c r="O993" s="265"/>
      <c r="P993" s="265"/>
      <c r="Q993" s="265"/>
      <c r="R993" s="265"/>
      <c r="S993" s="265"/>
      <c r="T993" s="265"/>
      <c r="U993" s="265"/>
      <c r="V993" s="265"/>
      <c r="W993" s="265"/>
      <c r="X993" s="265"/>
      <c r="Y993" s="265"/>
      <c r="Z993" s="265"/>
    </row>
    <row r="994">
      <c r="A994" s="273"/>
      <c r="B994" s="274"/>
      <c r="C994" s="265"/>
      <c r="D994" s="265"/>
      <c r="E994" s="265"/>
      <c r="F994" s="265"/>
      <c r="G994" s="265"/>
      <c r="H994" s="265"/>
      <c r="I994" s="265"/>
      <c r="J994" s="265"/>
      <c r="K994" s="265"/>
      <c r="L994" s="265"/>
      <c r="M994" s="265"/>
      <c r="N994" s="265"/>
      <c r="O994" s="265"/>
      <c r="P994" s="265"/>
      <c r="Q994" s="265"/>
      <c r="R994" s="265"/>
      <c r="S994" s="265"/>
      <c r="T994" s="265"/>
      <c r="U994" s="265"/>
      <c r="V994" s="265"/>
      <c r="W994" s="265"/>
      <c r="X994" s="265"/>
      <c r="Y994" s="265"/>
      <c r="Z994" s="265"/>
    </row>
    <row r="995">
      <c r="A995" s="273"/>
      <c r="B995" s="274"/>
      <c r="C995" s="265"/>
      <c r="D995" s="265"/>
      <c r="E995" s="265"/>
      <c r="F995" s="265"/>
      <c r="G995" s="265"/>
      <c r="H995" s="265"/>
      <c r="I995" s="265"/>
      <c r="J995" s="265"/>
      <c r="K995" s="265"/>
      <c r="L995" s="265"/>
      <c r="M995" s="265"/>
      <c r="N995" s="265"/>
      <c r="O995" s="265"/>
      <c r="P995" s="265"/>
      <c r="Q995" s="265"/>
      <c r="R995" s="265"/>
      <c r="S995" s="265"/>
      <c r="T995" s="265"/>
      <c r="U995" s="265"/>
      <c r="V995" s="265"/>
      <c r="W995" s="265"/>
      <c r="X995" s="265"/>
      <c r="Y995" s="265"/>
      <c r="Z995" s="265"/>
    </row>
    <row r="996">
      <c r="A996" s="273"/>
      <c r="B996" s="274"/>
      <c r="C996" s="265"/>
      <c r="D996" s="265"/>
      <c r="E996" s="265"/>
      <c r="F996" s="265"/>
      <c r="G996" s="265"/>
      <c r="H996" s="265"/>
      <c r="I996" s="265"/>
      <c r="J996" s="265"/>
      <c r="K996" s="265"/>
      <c r="L996" s="265"/>
      <c r="M996" s="265"/>
      <c r="N996" s="265"/>
      <c r="O996" s="265"/>
      <c r="P996" s="265"/>
      <c r="Q996" s="265"/>
      <c r="R996" s="265"/>
      <c r="S996" s="265"/>
      <c r="T996" s="265"/>
      <c r="U996" s="265"/>
      <c r="V996" s="265"/>
      <c r="W996" s="265"/>
      <c r="X996" s="265"/>
      <c r="Y996" s="265"/>
      <c r="Z996" s="265"/>
    </row>
    <row r="997">
      <c r="A997" s="273"/>
      <c r="B997" s="274"/>
      <c r="C997" s="265"/>
      <c r="D997" s="265"/>
      <c r="E997" s="265"/>
      <c r="F997" s="265"/>
      <c r="G997" s="265"/>
      <c r="H997" s="265"/>
      <c r="I997" s="265"/>
      <c r="J997" s="265"/>
      <c r="K997" s="265"/>
      <c r="L997" s="265"/>
      <c r="M997" s="265"/>
      <c r="N997" s="265"/>
      <c r="O997" s="265"/>
      <c r="P997" s="265"/>
      <c r="Q997" s="265"/>
      <c r="R997" s="265"/>
      <c r="S997" s="265"/>
      <c r="T997" s="265"/>
      <c r="U997" s="265"/>
      <c r="V997" s="265"/>
      <c r="W997" s="265"/>
      <c r="X997" s="265"/>
      <c r="Y997" s="265"/>
      <c r="Z997" s="265"/>
    </row>
    <row r="998">
      <c r="A998" s="273"/>
      <c r="B998" s="274"/>
      <c r="C998" s="265"/>
      <c r="D998" s="265"/>
      <c r="E998" s="265"/>
      <c r="F998" s="265"/>
      <c r="G998" s="265"/>
      <c r="H998" s="265"/>
      <c r="I998" s="265"/>
      <c r="J998" s="265"/>
      <c r="K998" s="265"/>
      <c r="L998" s="265"/>
      <c r="M998" s="265"/>
      <c r="N998" s="265"/>
      <c r="O998" s="265"/>
      <c r="P998" s="265"/>
      <c r="Q998" s="265"/>
      <c r="R998" s="265"/>
      <c r="S998" s="265"/>
      <c r="T998" s="265"/>
      <c r="U998" s="265"/>
      <c r="V998" s="265"/>
      <c r="W998" s="265"/>
      <c r="X998" s="265"/>
      <c r="Y998" s="265"/>
      <c r="Z998" s="265"/>
    </row>
    <row r="999">
      <c r="A999" s="273"/>
      <c r="B999" s="274"/>
      <c r="C999" s="265"/>
      <c r="D999" s="265"/>
      <c r="E999" s="265"/>
      <c r="F999" s="265"/>
      <c r="G999" s="265"/>
      <c r="H999" s="265"/>
      <c r="I999" s="265"/>
      <c r="J999" s="265"/>
      <c r="K999" s="265"/>
      <c r="L999" s="265"/>
      <c r="M999" s="265"/>
      <c r="N999" s="265"/>
      <c r="O999" s="265"/>
      <c r="P999" s="265"/>
      <c r="Q999" s="265"/>
      <c r="R999" s="265"/>
      <c r="S999" s="265"/>
      <c r="T999" s="265"/>
      <c r="U999" s="265"/>
      <c r="V999" s="265"/>
      <c r="W999" s="265"/>
      <c r="X999" s="265"/>
      <c r="Y999" s="265"/>
      <c r="Z999" s="265"/>
    </row>
    <row r="1000">
      <c r="A1000" s="273"/>
      <c r="B1000" s="274"/>
      <c r="C1000" s="265"/>
      <c r="D1000" s="265"/>
      <c r="E1000" s="265"/>
      <c r="F1000" s="265"/>
      <c r="G1000" s="265"/>
      <c r="H1000" s="265"/>
      <c r="I1000" s="265"/>
      <c r="J1000" s="265"/>
      <c r="K1000" s="265"/>
      <c r="L1000" s="265"/>
      <c r="M1000" s="265"/>
      <c r="N1000" s="265"/>
      <c r="O1000" s="265"/>
      <c r="P1000" s="265"/>
      <c r="Q1000" s="265"/>
      <c r="R1000" s="265"/>
      <c r="S1000" s="265"/>
      <c r="T1000" s="265"/>
      <c r="U1000" s="265"/>
      <c r="V1000" s="265"/>
      <c r="W1000" s="265"/>
      <c r="X1000" s="265"/>
      <c r="Y1000" s="265"/>
      <c r="Z1000" s="265"/>
    </row>
    <row r="1001">
      <c r="A1001" s="273"/>
      <c r="B1001" s="274"/>
      <c r="C1001" s="265"/>
      <c r="D1001" s="265"/>
      <c r="E1001" s="265"/>
      <c r="F1001" s="265"/>
      <c r="G1001" s="265"/>
      <c r="H1001" s="265"/>
      <c r="I1001" s="265"/>
      <c r="J1001" s="265"/>
      <c r="K1001" s="265"/>
      <c r="L1001" s="265"/>
      <c r="M1001" s="265"/>
      <c r="N1001" s="265"/>
      <c r="O1001" s="265"/>
      <c r="P1001" s="265"/>
      <c r="Q1001" s="265"/>
      <c r="R1001" s="265"/>
      <c r="S1001" s="265"/>
      <c r="T1001" s="265"/>
      <c r="U1001" s="265"/>
      <c r="V1001" s="265"/>
      <c r="W1001" s="265"/>
      <c r="X1001" s="265"/>
      <c r="Y1001" s="265"/>
      <c r="Z1001" s="26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98.25"/>
  </cols>
  <sheetData>
    <row r="1">
      <c r="A1" s="275" t="s">
        <v>1222</v>
      </c>
      <c r="B1" s="276" t="s">
        <v>1223</v>
      </c>
    </row>
    <row r="2">
      <c r="B2" s="275" t="s">
        <v>1224</v>
      </c>
    </row>
    <row r="3">
      <c r="B3" s="276" t="s">
        <v>1225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3" width="20.75"/>
    <col customWidth="1" min="4" max="4" width="13.5"/>
    <col customWidth="1" min="5" max="5" width="8.25"/>
    <col customWidth="1" min="6" max="6" width="41.25"/>
    <col customWidth="1" min="7" max="7" width="84.13"/>
  </cols>
  <sheetData>
    <row r="1">
      <c r="A1" s="277" t="s">
        <v>785</v>
      </c>
      <c r="B1" s="277" t="s">
        <v>1226</v>
      </c>
      <c r="C1" s="277" t="s">
        <v>1227</v>
      </c>
      <c r="D1" s="277" t="s">
        <v>1228</v>
      </c>
      <c r="E1" s="277" t="s">
        <v>1229</v>
      </c>
      <c r="F1" s="277" t="s">
        <v>1230</v>
      </c>
      <c r="G1" s="277" t="s">
        <v>1231</v>
      </c>
      <c r="H1" s="278"/>
      <c r="I1" s="278"/>
      <c r="J1" s="278"/>
      <c r="K1" s="278"/>
      <c r="L1" s="278"/>
      <c r="M1" s="278"/>
      <c r="N1" s="278"/>
      <c r="O1" s="278"/>
      <c r="P1" s="278"/>
      <c r="Q1" s="278"/>
      <c r="R1" s="278"/>
      <c r="S1" s="278"/>
      <c r="T1" s="278"/>
      <c r="U1" s="278"/>
      <c r="V1" s="278"/>
      <c r="W1" s="278"/>
      <c r="X1" s="278"/>
      <c r="Y1" s="278"/>
      <c r="Z1" s="278"/>
      <c r="AA1" s="278"/>
      <c r="AB1" s="278"/>
      <c r="AC1" s="278"/>
      <c r="AD1" s="278"/>
    </row>
    <row r="2">
      <c r="A2" s="279" t="s">
        <v>1232</v>
      </c>
      <c r="B2" s="279" t="s">
        <v>1222</v>
      </c>
      <c r="C2" s="279" t="s">
        <v>1233</v>
      </c>
      <c r="D2" s="279" t="s">
        <v>98</v>
      </c>
      <c r="E2" s="279" t="s">
        <v>19</v>
      </c>
      <c r="F2" s="280" t="s">
        <v>181</v>
      </c>
      <c r="G2" s="279" t="s">
        <v>1234</v>
      </c>
      <c r="H2" s="278"/>
      <c r="I2" s="278"/>
      <c r="J2" s="278"/>
      <c r="K2" s="278"/>
      <c r="L2" s="278"/>
      <c r="M2" s="278"/>
      <c r="N2" s="278"/>
      <c r="O2" s="278"/>
      <c r="P2" s="278"/>
      <c r="Q2" s="278"/>
      <c r="R2" s="278"/>
      <c r="S2" s="278"/>
      <c r="T2" s="278"/>
      <c r="U2" s="278"/>
      <c r="V2" s="278"/>
      <c r="W2" s="278"/>
      <c r="X2" s="278"/>
      <c r="Y2" s="278"/>
      <c r="Z2" s="278"/>
      <c r="AA2" s="278"/>
      <c r="AB2" s="278"/>
      <c r="AC2" s="278"/>
      <c r="AD2" s="278"/>
    </row>
    <row r="3">
      <c r="A3" s="279" t="s">
        <v>254</v>
      </c>
      <c r="B3" s="279" t="s">
        <v>1222</v>
      </c>
      <c r="C3" s="279" t="s">
        <v>1235</v>
      </c>
      <c r="D3" s="279" t="s">
        <v>98</v>
      </c>
      <c r="E3" s="279" t="s">
        <v>19</v>
      </c>
      <c r="F3" s="280" t="s">
        <v>256</v>
      </c>
      <c r="G3" s="279" t="s">
        <v>1236</v>
      </c>
      <c r="H3" s="278"/>
      <c r="I3" s="278"/>
      <c r="J3" s="278"/>
      <c r="K3" s="278"/>
      <c r="L3" s="278"/>
      <c r="M3" s="278"/>
      <c r="N3" s="278"/>
      <c r="O3" s="278"/>
      <c r="P3" s="278"/>
      <c r="Q3" s="278"/>
      <c r="R3" s="278"/>
      <c r="S3" s="278"/>
      <c r="T3" s="278"/>
      <c r="U3" s="278"/>
      <c r="V3" s="278"/>
      <c r="W3" s="278"/>
      <c r="X3" s="278"/>
      <c r="Y3" s="278"/>
      <c r="Z3" s="278"/>
      <c r="AA3" s="278"/>
      <c r="AB3" s="278"/>
      <c r="AC3" s="278"/>
      <c r="AD3" s="278"/>
    </row>
    <row r="4">
      <c r="A4" s="279" t="s">
        <v>1237</v>
      </c>
      <c r="B4" s="279" t="s">
        <v>1222</v>
      </c>
      <c r="C4" s="279" t="s">
        <v>588</v>
      </c>
      <c r="D4" s="279" t="s">
        <v>28</v>
      </c>
      <c r="E4" s="279" t="s">
        <v>19</v>
      </c>
      <c r="F4" s="280" t="s">
        <v>589</v>
      </c>
      <c r="G4" s="279" t="s">
        <v>1238</v>
      </c>
      <c r="H4" s="278"/>
      <c r="I4" s="278"/>
      <c r="J4" s="278"/>
      <c r="K4" s="278"/>
      <c r="L4" s="278"/>
      <c r="M4" s="278"/>
      <c r="N4" s="278"/>
      <c r="O4" s="278"/>
      <c r="P4" s="278"/>
      <c r="Q4" s="278"/>
      <c r="R4" s="278"/>
      <c r="S4" s="278"/>
      <c r="T4" s="278"/>
      <c r="U4" s="278"/>
      <c r="V4" s="278"/>
      <c r="W4" s="278"/>
      <c r="X4" s="278"/>
      <c r="Y4" s="278"/>
      <c r="Z4" s="278"/>
      <c r="AA4" s="278"/>
      <c r="AB4" s="278"/>
      <c r="AC4" s="278"/>
      <c r="AD4" s="278"/>
    </row>
    <row r="5">
      <c r="A5" s="281" t="s">
        <v>564</v>
      </c>
      <c r="B5" s="279" t="s">
        <v>1222</v>
      </c>
      <c r="C5" s="281" t="s">
        <v>1239</v>
      </c>
      <c r="D5" s="281" t="s">
        <v>128</v>
      </c>
      <c r="E5" s="281" t="s">
        <v>184</v>
      </c>
      <c r="F5" s="282" t="s">
        <v>1240</v>
      </c>
      <c r="G5" s="281" t="s">
        <v>1241</v>
      </c>
      <c r="H5" s="278"/>
      <c r="I5" s="278"/>
      <c r="J5" s="278"/>
      <c r="K5" s="278"/>
      <c r="L5" s="278"/>
      <c r="M5" s="278"/>
      <c r="N5" s="278"/>
      <c r="O5" s="278"/>
      <c r="P5" s="278"/>
      <c r="Q5" s="278"/>
      <c r="R5" s="278"/>
      <c r="S5" s="278"/>
      <c r="T5" s="278"/>
      <c r="U5" s="278"/>
      <c r="V5" s="278"/>
      <c r="W5" s="278"/>
      <c r="X5" s="278"/>
      <c r="Y5" s="278"/>
      <c r="Z5" s="278"/>
      <c r="AA5" s="278"/>
      <c r="AB5" s="278"/>
      <c r="AC5" s="278"/>
      <c r="AD5" s="278"/>
    </row>
    <row r="6">
      <c r="A6" s="279" t="s">
        <v>613</v>
      </c>
      <c r="B6" s="279" t="s">
        <v>1222</v>
      </c>
      <c r="C6" s="279" t="s">
        <v>430</v>
      </c>
      <c r="D6" s="279" t="s">
        <v>28</v>
      </c>
      <c r="E6" s="279" t="s">
        <v>19</v>
      </c>
      <c r="F6" s="280" t="s">
        <v>1242</v>
      </c>
      <c r="G6" s="279" t="s">
        <v>1243</v>
      </c>
      <c r="H6" s="278"/>
      <c r="I6" s="278"/>
      <c r="J6" s="278"/>
      <c r="K6" s="278"/>
      <c r="L6" s="278"/>
      <c r="M6" s="278"/>
      <c r="N6" s="278"/>
      <c r="O6" s="278"/>
      <c r="P6" s="278"/>
      <c r="Q6" s="278"/>
      <c r="R6" s="278"/>
      <c r="S6" s="278"/>
      <c r="T6" s="278"/>
      <c r="U6" s="278"/>
      <c r="V6" s="278"/>
      <c r="W6" s="278"/>
      <c r="X6" s="278"/>
      <c r="Y6" s="278"/>
      <c r="Z6" s="278"/>
      <c r="AA6" s="278"/>
      <c r="AB6" s="278"/>
      <c r="AC6" s="278"/>
      <c r="AD6" s="278"/>
    </row>
    <row r="7">
      <c r="A7" s="279" t="s">
        <v>1244</v>
      </c>
      <c r="B7" s="279" t="s">
        <v>1222</v>
      </c>
      <c r="C7" s="279" t="s">
        <v>1245</v>
      </c>
      <c r="D7" s="279" t="s">
        <v>98</v>
      </c>
      <c r="E7" s="279" t="s">
        <v>19</v>
      </c>
      <c r="F7" s="280" t="s">
        <v>204</v>
      </c>
      <c r="G7" s="279" t="s">
        <v>1246</v>
      </c>
      <c r="H7" s="278"/>
      <c r="I7" s="278"/>
      <c r="J7" s="278"/>
      <c r="K7" s="278"/>
      <c r="L7" s="278"/>
      <c r="M7" s="278"/>
      <c r="N7" s="278"/>
      <c r="O7" s="278"/>
      <c r="P7" s="278"/>
      <c r="Q7" s="278"/>
      <c r="R7" s="278"/>
      <c r="S7" s="278"/>
      <c r="T7" s="278"/>
      <c r="U7" s="278"/>
      <c r="V7" s="278"/>
      <c r="W7" s="278"/>
      <c r="X7" s="278"/>
      <c r="Y7" s="278"/>
      <c r="Z7" s="278"/>
      <c r="AA7" s="278"/>
      <c r="AB7" s="278"/>
      <c r="AC7" s="278"/>
      <c r="AD7" s="278"/>
    </row>
    <row r="8">
      <c r="A8" s="279" t="s">
        <v>625</v>
      </c>
      <c r="B8" s="279" t="s">
        <v>1222</v>
      </c>
      <c r="C8" s="279" t="s">
        <v>1247</v>
      </c>
      <c r="D8" s="279" t="s">
        <v>817</v>
      </c>
      <c r="E8" s="279" t="s">
        <v>184</v>
      </c>
      <c r="F8" s="283" t="s">
        <v>1248</v>
      </c>
      <c r="G8" s="279" t="s">
        <v>1249</v>
      </c>
      <c r="H8" s="278"/>
      <c r="I8" s="278"/>
      <c r="J8" s="278"/>
      <c r="K8" s="278"/>
      <c r="L8" s="278"/>
      <c r="M8" s="278"/>
      <c r="N8" s="278"/>
      <c r="O8" s="278"/>
      <c r="P8" s="278"/>
      <c r="Q8" s="278"/>
      <c r="R8" s="278"/>
      <c r="S8" s="278"/>
      <c r="T8" s="278"/>
      <c r="U8" s="278"/>
      <c r="V8" s="278"/>
      <c r="W8" s="278"/>
      <c r="X8" s="278"/>
      <c r="Y8" s="278"/>
      <c r="Z8" s="278"/>
      <c r="AA8" s="278"/>
      <c r="AB8" s="278"/>
      <c r="AC8" s="278"/>
      <c r="AD8" s="278"/>
    </row>
    <row r="9">
      <c r="A9" s="284" t="s">
        <v>138</v>
      </c>
      <c r="B9" s="279" t="s">
        <v>1222</v>
      </c>
      <c r="C9" s="279" t="s">
        <v>1250</v>
      </c>
      <c r="D9" s="279" t="s">
        <v>98</v>
      </c>
      <c r="E9" s="279" t="s">
        <v>19</v>
      </c>
      <c r="F9" s="280" t="s">
        <v>151</v>
      </c>
      <c r="G9" s="279" t="s">
        <v>1251</v>
      </c>
      <c r="H9" s="278"/>
      <c r="I9" s="278"/>
      <c r="J9" s="278"/>
      <c r="K9" s="278"/>
      <c r="L9" s="278"/>
      <c r="M9" s="278"/>
      <c r="N9" s="278"/>
      <c r="O9" s="278"/>
      <c r="P9" s="278"/>
      <c r="Q9" s="278"/>
      <c r="R9" s="278"/>
      <c r="S9" s="278"/>
      <c r="T9" s="278"/>
      <c r="U9" s="278"/>
      <c r="V9" s="278"/>
      <c r="W9" s="278"/>
      <c r="X9" s="278"/>
      <c r="Y9" s="278"/>
      <c r="Z9" s="278"/>
      <c r="AA9" s="278"/>
      <c r="AB9" s="278"/>
      <c r="AC9" s="278"/>
      <c r="AD9" s="278"/>
    </row>
    <row r="10">
      <c r="A10" s="279" t="s">
        <v>1252</v>
      </c>
      <c r="B10" s="279" t="s">
        <v>1222</v>
      </c>
      <c r="C10" s="279" t="s">
        <v>1253</v>
      </c>
      <c r="D10" s="279" t="s">
        <v>142</v>
      </c>
      <c r="E10" s="279" t="s">
        <v>19</v>
      </c>
      <c r="F10" s="280" t="s">
        <v>171</v>
      </c>
      <c r="G10" s="279" t="s">
        <v>1254</v>
      </c>
      <c r="H10" s="278"/>
      <c r="I10" s="278"/>
      <c r="J10" s="278"/>
      <c r="K10" s="278"/>
      <c r="L10" s="278"/>
      <c r="M10" s="278"/>
      <c r="N10" s="278"/>
      <c r="O10" s="278"/>
      <c r="P10" s="278"/>
      <c r="Q10" s="278"/>
      <c r="R10" s="278"/>
      <c r="S10" s="278"/>
      <c r="T10" s="278"/>
      <c r="U10" s="278"/>
      <c r="V10" s="278"/>
      <c r="W10" s="278"/>
      <c r="X10" s="278"/>
      <c r="Y10" s="278"/>
      <c r="Z10" s="278"/>
      <c r="AA10" s="278"/>
      <c r="AB10" s="278"/>
      <c r="AC10" s="278"/>
      <c r="AD10" s="278"/>
    </row>
    <row r="11">
      <c r="A11" s="279" t="s">
        <v>618</v>
      </c>
      <c r="B11" s="279" t="s">
        <v>1222</v>
      </c>
      <c r="C11" s="279" t="s">
        <v>1255</v>
      </c>
      <c r="D11" s="279" t="s">
        <v>98</v>
      </c>
      <c r="E11" s="279" t="s">
        <v>184</v>
      </c>
      <c r="F11" s="280" t="s">
        <v>622</v>
      </c>
      <c r="G11" s="279" t="s">
        <v>1256</v>
      </c>
      <c r="H11" s="278"/>
      <c r="I11" s="278"/>
      <c r="J11" s="278"/>
      <c r="K11" s="278"/>
      <c r="L11" s="278"/>
      <c r="M11" s="278"/>
      <c r="N11" s="278"/>
      <c r="O11" s="278"/>
      <c r="P11" s="278"/>
      <c r="Q11" s="278"/>
      <c r="R11" s="278"/>
      <c r="S11" s="278"/>
      <c r="T11" s="278"/>
      <c r="U11" s="278"/>
      <c r="V11" s="278"/>
      <c r="W11" s="278"/>
      <c r="X11" s="278"/>
      <c r="Y11" s="278"/>
      <c r="Z11" s="278"/>
      <c r="AA11" s="278"/>
      <c r="AB11" s="278"/>
      <c r="AC11" s="278"/>
      <c r="AD11" s="278"/>
    </row>
    <row r="12">
      <c r="A12" s="279" t="s">
        <v>1257</v>
      </c>
      <c r="B12" s="279" t="s">
        <v>1222</v>
      </c>
      <c r="C12" s="279" t="s">
        <v>430</v>
      </c>
      <c r="D12" s="279" t="s">
        <v>28</v>
      </c>
      <c r="E12" s="279" t="s">
        <v>184</v>
      </c>
      <c r="F12" s="280" t="s">
        <v>1242</v>
      </c>
      <c r="G12" s="279" t="s">
        <v>1258</v>
      </c>
      <c r="H12" s="278"/>
      <c r="I12" s="278"/>
      <c r="J12" s="278"/>
      <c r="K12" s="278"/>
      <c r="L12" s="278"/>
      <c r="M12" s="278"/>
      <c r="N12" s="278"/>
      <c r="O12" s="278"/>
      <c r="P12" s="278"/>
      <c r="Q12" s="278"/>
      <c r="R12" s="278"/>
      <c r="S12" s="278"/>
      <c r="T12" s="278"/>
      <c r="U12" s="278"/>
      <c r="V12" s="278"/>
      <c r="W12" s="278"/>
      <c r="X12" s="278"/>
      <c r="Y12" s="278"/>
      <c r="Z12" s="278"/>
      <c r="AA12" s="278"/>
      <c r="AB12" s="278"/>
      <c r="AC12" s="278"/>
      <c r="AD12" s="278"/>
    </row>
    <row r="13">
      <c r="A13" s="279" t="s">
        <v>1259</v>
      </c>
      <c r="B13" s="279" t="s">
        <v>1222</v>
      </c>
      <c r="C13" s="279" t="s">
        <v>1260</v>
      </c>
      <c r="D13" s="279" t="s">
        <v>98</v>
      </c>
      <c r="E13" s="279" t="s">
        <v>19</v>
      </c>
      <c r="F13" s="285" t="s">
        <v>133</v>
      </c>
      <c r="G13" s="279" t="s">
        <v>1261</v>
      </c>
      <c r="H13" s="278"/>
      <c r="I13" s="278"/>
      <c r="J13" s="278"/>
      <c r="K13" s="278"/>
      <c r="L13" s="278"/>
      <c r="M13" s="278"/>
      <c r="N13" s="278"/>
      <c r="O13" s="278"/>
      <c r="P13" s="278"/>
      <c r="Q13" s="278"/>
      <c r="R13" s="278"/>
      <c r="S13" s="278"/>
      <c r="T13" s="278"/>
      <c r="U13" s="278"/>
      <c r="V13" s="278"/>
      <c r="W13" s="278"/>
      <c r="X13" s="278"/>
      <c r="Y13" s="278"/>
      <c r="Z13" s="278"/>
      <c r="AA13" s="278"/>
      <c r="AB13" s="278"/>
      <c r="AC13" s="278"/>
      <c r="AD13" s="278"/>
    </row>
    <row r="14">
      <c r="A14" s="279" t="s">
        <v>1262</v>
      </c>
      <c r="B14" s="279" t="s">
        <v>786</v>
      </c>
      <c r="C14" s="279" t="s">
        <v>1263</v>
      </c>
      <c r="D14" s="279" t="s">
        <v>1264</v>
      </c>
      <c r="E14" s="279" t="s">
        <v>184</v>
      </c>
      <c r="F14" s="285" t="s">
        <v>1265</v>
      </c>
      <c r="G14" s="279" t="s">
        <v>1266</v>
      </c>
      <c r="H14" s="278"/>
      <c r="I14" s="278"/>
      <c r="J14" s="278"/>
      <c r="K14" s="278"/>
      <c r="L14" s="278"/>
      <c r="M14" s="278"/>
      <c r="N14" s="278"/>
      <c r="O14" s="278"/>
      <c r="P14" s="278"/>
      <c r="Q14" s="278"/>
      <c r="R14" s="278"/>
      <c r="S14" s="278"/>
      <c r="T14" s="278"/>
      <c r="U14" s="278"/>
      <c r="V14" s="278"/>
      <c r="W14" s="278"/>
      <c r="X14" s="278"/>
      <c r="Y14" s="278"/>
      <c r="Z14" s="278"/>
      <c r="AA14" s="278"/>
      <c r="AB14" s="278"/>
      <c r="AC14" s="278"/>
      <c r="AD14" s="278"/>
    </row>
    <row r="15">
      <c r="A15" s="279" t="s">
        <v>1267</v>
      </c>
      <c r="B15" s="279" t="s">
        <v>786</v>
      </c>
      <c r="C15" s="279" t="s">
        <v>1268</v>
      </c>
      <c r="D15" s="279" t="s">
        <v>460</v>
      </c>
      <c r="E15" s="279" t="s">
        <v>184</v>
      </c>
      <c r="F15" s="285" t="s">
        <v>1269</v>
      </c>
      <c r="G15" s="279" t="s">
        <v>1270</v>
      </c>
      <c r="H15" s="278"/>
      <c r="I15" s="278"/>
      <c r="J15" s="278"/>
      <c r="K15" s="278"/>
      <c r="L15" s="278"/>
      <c r="M15" s="278"/>
      <c r="N15" s="278"/>
      <c r="O15" s="278"/>
      <c r="P15" s="278"/>
      <c r="Q15" s="278"/>
      <c r="R15" s="278"/>
      <c r="S15" s="278"/>
      <c r="T15" s="278"/>
      <c r="U15" s="278"/>
      <c r="V15" s="278"/>
      <c r="W15" s="278"/>
      <c r="X15" s="278"/>
      <c r="Y15" s="278"/>
      <c r="Z15" s="278"/>
      <c r="AA15" s="278"/>
      <c r="AB15" s="278"/>
      <c r="AC15" s="278"/>
      <c r="AD15" s="278"/>
    </row>
    <row r="16">
      <c r="A16" s="279" t="s">
        <v>1271</v>
      </c>
      <c r="B16" s="279" t="s">
        <v>786</v>
      </c>
      <c r="C16" s="279" t="s">
        <v>1272</v>
      </c>
      <c r="D16" s="279" t="s">
        <v>460</v>
      </c>
      <c r="E16" s="279" t="s">
        <v>19</v>
      </c>
      <c r="F16" s="285" t="s">
        <v>1273</v>
      </c>
      <c r="G16" s="279" t="s">
        <v>1274</v>
      </c>
      <c r="H16" s="278"/>
      <c r="I16" s="278"/>
      <c r="J16" s="278"/>
      <c r="K16" s="278"/>
      <c r="L16" s="278"/>
      <c r="M16" s="278"/>
      <c r="N16" s="278"/>
      <c r="O16" s="278"/>
      <c r="P16" s="278"/>
      <c r="Q16" s="278"/>
      <c r="R16" s="278"/>
      <c r="S16" s="278"/>
      <c r="T16" s="278"/>
      <c r="U16" s="278"/>
      <c r="V16" s="278"/>
      <c r="W16" s="278"/>
      <c r="X16" s="278"/>
      <c r="Y16" s="278"/>
      <c r="Z16" s="278"/>
      <c r="AA16" s="278"/>
      <c r="AB16" s="278"/>
      <c r="AC16" s="278"/>
      <c r="AD16" s="278"/>
    </row>
    <row r="17">
      <c r="A17" s="278"/>
      <c r="B17" s="278"/>
      <c r="C17" s="278"/>
      <c r="D17" s="278"/>
      <c r="E17" s="278"/>
      <c r="F17" s="278"/>
      <c r="G17" s="278"/>
      <c r="H17" s="278"/>
      <c r="I17" s="278"/>
      <c r="J17" s="278"/>
      <c r="K17" s="278"/>
      <c r="L17" s="278"/>
      <c r="M17" s="278"/>
      <c r="N17" s="278"/>
      <c r="O17" s="278"/>
      <c r="P17" s="278"/>
      <c r="Q17" s="278"/>
      <c r="R17" s="278"/>
      <c r="S17" s="278"/>
      <c r="T17" s="278"/>
      <c r="U17" s="278"/>
      <c r="V17" s="278"/>
      <c r="W17" s="278"/>
      <c r="X17" s="278"/>
      <c r="Y17" s="278"/>
      <c r="Z17" s="278"/>
      <c r="AA17" s="278"/>
      <c r="AB17" s="278"/>
      <c r="AC17" s="278"/>
      <c r="AD17" s="278"/>
    </row>
    <row r="18">
      <c r="A18" s="278"/>
      <c r="B18" s="278"/>
      <c r="C18" s="278"/>
      <c r="D18" s="278"/>
      <c r="E18" s="278"/>
      <c r="F18" s="278"/>
      <c r="G18" s="278"/>
      <c r="H18" s="278"/>
      <c r="I18" s="278"/>
      <c r="J18" s="278"/>
      <c r="K18" s="278"/>
      <c r="L18" s="278"/>
      <c r="M18" s="278"/>
      <c r="N18" s="278"/>
      <c r="O18" s="278"/>
      <c r="P18" s="278"/>
      <c r="Q18" s="278"/>
      <c r="R18" s="278"/>
      <c r="S18" s="278"/>
      <c r="T18" s="278"/>
      <c r="U18" s="278"/>
      <c r="V18" s="278"/>
      <c r="W18" s="278"/>
      <c r="X18" s="278"/>
      <c r="Y18" s="278"/>
      <c r="Z18" s="278"/>
      <c r="AA18" s="278"/>
      <c r="AB18" s="278"/>
      <c r="AC18" s="278"/>
      <c r="AD18" s="278"/>
    </row>
    <row r="19">
      <c r="A19" s="278"/>
      <c r="B19" s="278"/>
      <c r="C19" s="278"/>
      <c r="D19" s="278"/>
      <c r="E19" s="278"/>
      <c r="F19" s="278"/>
      <c r="G19" s="278"/>
      <c r="H19" s="278"/>
      <c r="I19" s="278"/>
      <c r="J19" s="278"/>
      <c r="K19" s="278"/>
      <c r="L19" s="278"/>
      <c r="M19" s="278"/>
      <c r="N19" s="278"/>
      <c r="O19" s="278"/>
      <c r="P19" s="278"/>
      <c r="Q19" s="278"/>
      <c r="R19" s="278"/>
      <c r="S19" s="278"/>
      <c r="T19" s="278"/>
      <c r="U19" s="278"/>
      <c r="V19" s="278"/>
      <c r="W19" s="278"/>
      <c r="X19" s="278"/>
      <c r="Y19" s="278"/>
      <c r="Z19" s="278"/>
      <c r="AA19" s="278"/>
      <c r="AB19" s="278"/>
      <c r="AC19" s="278"/>
      <c r="AD19" s="278"/>
    </row>
    <row r="20">
      <c r="A20" s="278"/>
      <c r="B20" s="278"/>
      <c r="C20" s="278"/>
      <c r="D20" s="278"/>
      <c r="E20" s="278"/>
      <c r="F20" s="278"/>
      <c r="G20" s="278"/>
      <c r="H20" s="278"/>
      <c r="I20" s="278"/>
      <c r="J20" s="278"/>
      <c r="K20" s="278"/>
      <c r="L20" s="278"/>
      <c r="M20" s="278"/>
      <c r="N20" s="278"/>
      <c r="O20" s="278"/>
      <c r="P20" s="278"/>
      <c r="Q20" s="278"/>
      <c r="R20" s="278"/>
      <c r="S20" s="278"/>
      <c r="T20" s="278"/>
      <c r="U20" s="278"/>
      <c r="V20" s="278"/>
      <c r="W20" s="278"/>
      <c r="X20" s="278"/>
      <c r="Y20" s="278"/>
      <c r="Z20" s="278"/>
      <c r="AA20" s="278"/>
      <c r="AB20" s="278"/>
      <c r="AC20" s="278"/>
      <c r="AD20" s="278"/>
    </row>
    <row r="21">
      <c r="A21" s="278"/>
      <c r="B21" s="278"/>
      <c r="C21" s="278"/>
      <c r="D21" s="278"/>
      <c r="E21" s="278"/>
      <c r="F21" s="278"/>
      <c r="G21" s="278"/>
      <c r="H21" s="278"/>
      <c r="I21" s="278"/>
      <c r="J21" s="278"/>
      <c r="K21" s="278"/>
      <c r="L21" s="278"/>
      <c r="M21" s="278"/>
      <c r="N21" s="278"/>
      <c r="O21" s="278"/>
      <c r="P21" s="278"/>
      <c r="Q21" s="278"/>
      <c r="R21" s="278"/>
      <c r="S21" s="278"/>
      <c r="T21" s="278"/>
      <c r="U21" s="278"/>
      <c r="V21" s="278"/>
      <c r="W21" s="278"/>
      <c r="X21" s="278"/>
      <c r="Y21" s="278"/>
      <c r="Z21" s="278"/>
      <c r="AA21" s="278"/>
      <c r="AB21" s="278"/>
      <c r="AC21" s="278"/>
      <c r="AD21" s="278"/>
    </row>
    <row r="22">
      <c r="A22" s="278"/>
      <c r="B22" s="278"/>
      <c r="C22" s="278"/>
      <c r="D22" s="278"/>
      <c r="E22" s="278"/>
      <c r="F22" s="278"/>
      <c r="G22" s="278"/>
      <c r="H22" s="278"/>
      <c r="I22" s="278"/>
      <c r="J22" s="278"/>
      <c r="K22" s="278"/>
      <c r="L22" s="278"/>
      <c r="M22" s="278"/>
      <c r="N22" s="278"/>
      <c r="O22" s="278"/>
      <c r="P22" s="278"/>
      <c r="Q22" s="278"/>
      <c r="R22" s="278"/>
      <c r="S22" s="278"/>
      <c r="T22" s="278"/>
      <c r="U22" s="278"/>
      <c r="V22" s="278"/>
      <c r="W22" s="278"/>
      <c r="X22" s="278"/>
      <c r="Y22" s="278"/>
      <c r="Z22" s="278"/>
      <c r="AA22" s="278"/>
      <c r="AB22" s="278"/>
      <c r="AC22" s="278"/>
      <c r="AD22" s="278"/>
    </row>
    <row r="23">
      <c r="A23" s="278"/>
      <c r="B23" s="278"/>
      <c r="C23" s="278"/>
      <c r="D23" s="278"/>
      <c r="E23" s="278"/>
      <c r="F23" s="278"/>
      <c r="G23" s="278"/>
      <c r="H23" s="278"/>
      <c r="I23" s="278"/>
      <c r="J23" s="278"/>
      <c r="K23" s="278"/>
      <c r="L23" s="278"/>
      <c r="M23" s="278"/>
      <c r="N23" s="278"/>
      <c r="O23" s="278"/>
      <c r="P23" s="278"/>
      <c r="Q23" s="278"/>
      <c r="R23" s="278"/>
      <c r="S23" s="278"/>
      <c r="T23" s="278"/>
      <c r="U23" s="278"/>
      <c r="V23" s="278"/>
      <c r="W23" s="278"/>
      <c r="X23" s="278"/>
      <c r="Y23" s="278"/>
      <c r="Z23" s="278"/>
      <c r="AA23" s="278"/>
      <c r="AB23" s="278"/>
      <c r="AC23" s="278"/>
      <c r="AD23" s="278"/>
    </row>
    <row r="24">
      <c r="A24" s="278"/>
      <c r="B24" s="278"/>
      <c r="C24" s="278"/>
      <c r="D24" s="278"/>
      <c r="E24" s="278"/>
      <c r="F24" s="278"/>
      <c r="G24" s="278"/>
      <c r="H24" s="278"/>
      <c r="I24" s="278"/>
      <c r="J24" s="278"/>
      <c r="K24" s="278"/>
      <c r="L24" s="278"/>
      <c r="M24" s="278"/>
      <c r="N24" s="278"/>
      <c r="O24" s="278"/>
      <c r="P24" s="278"/>
      <c r="Q24" s="278"/>
      <c r="R24" s="278"/>
      <c r="S24" s="278"/>
      <c r="T24" s="278"/>
      <c r="U24" s="278"/>
      <c r="V24" s="278"/>
      <c r="W24" s="278"/>
      <c r="X24" s="278"/>
      <c r="Y24" s="278"/>
      <c r="Z24" s="278"/>
      <c r="AA24" s="278"/>
      <c r="AB24" s="278"/>
      <c r="AC24" s="278"/>
      <c r="AD24" s="278"/>
    </row>
    <row r="25">
      <c r="A25" s="278"/>
      <c r="B25" s="278"/>
      <c r="C25" s="278"/>
      <c r="D25" s="278"/>
      <c r="E25" s="278"/>
      <c r="F25" s="278"/>
      <c r="G25" s="278"/>
      <c r="H25" s="278"/>
      <c r="I25" s="278"/>
      <c r="J25" s="278"/>
      <c r="K25" s="278"/>
      <c r="L25" s="278"/>
      <c r="M25" s="278"/>
      <c r="N25" s="278"/>
      <c r="O25" s="278"/>
      <c r="P25" s="278"/>
      <c r="Q25" s="278"/>
      <c r="R25" s="278"/>
      <c r="S25" s="278"/>
      <c r="T25" s="278"/>
      <c r="U25" s="278"/>
      <c r="V25" s="278"/>
      <c r="W25" s="278"/>
      <c r="X25" s="278"/>
      <c r="Y25" s="278"/>
      <c r="Z25" s="278"/>
      <c r="AA25" s="278"/>
      <c r="AB25" s="278"/>
      <c r="AC25" s="278"/>
      <c r="AD25" s="278"/>
    </row>
    <row r="26">
      <c r="A26" s="278"/>
      <c r="B26" s="278"/>
      <c r="C26" s="278"/>
      <c r="D26" s="278"/>
      <c r="E26" s="278"/>
      <c r="F26" s="278"/>
      <c r="G26" s="278"/>
      <c r="H26" s="278"/>
      <c r="I26" s="278"/>
      <c r="J26" s="278"/>
      <c r="K26" s="278"/>
      <c r="L26" s="278"/>
      <c r="M26" s="278"/>
      <c r="N26" s="278"/>
      <c r="O26" s="278"/>
      <c r="P26" s="278"/>
      <c r="Q26" s="278"/>
      <c r="R26" s="278"/>
      <c r="S26" s="278"/>
      <c r="T26" s="278"/>
      <c r="U26" s="278"/>
      <c r="V26" s="278"/>
      <c r="W26" s="278"/>
      <c r="X26" s="278"/>
      <c r="Y26" s="278"/>
      <c r="Z26" s="278"/>
      <c r="AA26" s="278"/>
      <c r="AB26" s="278"/>
      <c r="AC26" s="278"/>
      <c r="AD26" s="278"/>
    </row>
    <row r="27">
      <c r="A27" s="278"/>
      <c r="B27" s="278"/>
      <c r="C27" s="278"/>
      <c r="D27" s="278"/>
      <c r="E27" s="278"/>
      <c r="F27" s="278"/>
      <c r="G27" s="278"/>
      <c r="H27" s="278"/>
      <c r="I27" s="278"/>
      <c r="J27" s="278"/>
      <c r="K27" s="278"/>
      <c r="L27" s="278"/>
      <c r="M27" s="278"/>
      <c r="N27" s="278"/>
      <c r="O27" s="278"/>
      <c r="P27" s="278"/>
      <c r="Q27" s="278"/>
      <c r="R27" s="278"/>
      <c r="S27" s="278"/>
      <c r="T27" s="278"/>
      <c r="U27" s="278"/>
      <c r="V27" s="278"/>
      <c r="W27" s="278"/>
      <c r="X27" s="278"/>
      <c r="Y27" s="278"/>
      <c r="Z27" s="278"/>
      <c r="AA27" s="278"/>
      <c r="AB27" s="278"/>
      <c r="AC27" s="278"/>
      <c r="AD27" s="278"/>
    </row>
    <row r="28">
      <c r="A28" s="278"/>
      <c r="B28" s="278"/>
      <c r="C28" s="278"/>
      <c r="D28" s="278"/>
      <c r="E28" s="278"/>
      <c r="F28" s="278"/>
      <c r="G28" s="278"/>
      <c r="H28" s="278"/>
      <c r="I28" s="278"/>
      <c r="J28" s="278"/>
      <c r="K28" s="278"/>
      <c r="L28" s="278"/>
      <c r="M28" s="278"/>
      <c r="N28" s="278"/>
      <c r="O28" s="278"/>
      <c r="P28" s="278"/>
      <c r="Q28" s="278"/>
      <c r="R28" s="278"/>
      <c r="S28" s="278"/>
      <c r="T28" s="278"/>
      <c r="U28" s="278"/>
      <c r="V28" s="278"/>
      <c r="W28" s="278"/>
      <c r="X28" s="278"/>
      <c r="Y28" s="278"/>
      <c r="Z28" s="278"/>
      <c r="AA28" s="278"/>
      <c r="AB28" s="278"/>
      <c r="AC28" s="278"/>
      <c r="AD28" s="278"/>
    </row>
    <row r="29">
      <c r="A29" s="278"/>
      <c r="B29" s="278"/>
      <c r="C29" s="278"/>
      <c r="D29" s="278"/>
      <c r="E29" s="278"/>
      <c r="F29" s="278"/>
      <c r="G29" s="278"/>
      <c r="H29" s="278"/>
      <c r="I29" s="278"/>
      <c r="J29" s="278"/>
      <c r="K29" s="278"/>
      <c r="L29" s="278"/>
      <c r="M29" s="278"/>
      <c r="N29" s="278"/>
      <c r="O29" s="278"/>
      <c r="P29" s="278"/>
      <c r="Q29" s="278"/>
      <c r="R29" s="278"/>
      <c r="S29" s="278"/>
      <c r="T29" s="278"/>
      <c r="U29" s="278"/>
      <c r="V29" s="278"/>
      <c r="W29" s="278"/>
      <c r="X29" s="278"/>
      <c r="Y29" s="278"/>
      <c r="Z29" s="278"/>
      <c r="AA29" s="278"/>
      <c r="AB29" s="278"/>
      <c r="AC29" s="278"/>
      <c r="AD29" s="278"/>
    </row>
    <row r="30">
      <c r="A30" s="278"/>
      <c r="B30" s="278"/>
      <c r="C30" s="278"/>
      <c r="D30" s="278"/>
      <c r="E30" s="278"/>
      <c r="F30" s="278"/>
      <c r="G30" s="278"/>
      <c r="H30" s="278"/>
      <c r="I30" s="278"/>
      <c r="J30" s="278"/>
      <c r="K30" s="278"/>
      <c r="L30" s="278"/>
      <c r="M30" s="278"/>
      <c r="N30" s="278"/>
      <c r="O30" s="278"/>
      <c r="P30" s="278"/>
      <c r="Q30" s="278"/>
      <c r="R30" s="278"/>
      <c r="S30" s="278"/>
      <c r="T30" s="278"/>
      <c r="U30" s="278"/>
      <c r="V30" s="278"/>
      <c r="W30" s="278"/>
      <c r="X30" s="278"/>
      <c r="Y30" s="278"/>
      <c r="Z30" s="278"/>
      <c r="AA30" s="278"/>
      <c r="AB30" s="278"/>
      <c r="AC30" s="278"/>
      <c r="AD30" s="278"/>
    </row>
    <row r="31">
      <c r="A31" s="278"/>
      <c r="B31" s="278"/>
      <c r="C31" s="278"/>
      <c r="D31" s="278"/>
      <c r="E31" s="278"/>
      <c r="F31" s="278"/>
      <c r="G31" s="278"/>
      <c r="H31" s="278"/>
      <c r="I31" s="278"/>
      <c r="J31" s="278"/>
      <c r="K31" s="278"/>
      <c r="L31" s="278"/>
      <c r="M31" s="278"/>
      <c r="N31" s="278"/>
      <c r="O31" s="278"/>
      <c r="P31" s="278"/>
      <c r="Q31" s="278"/>
      <c r="R31" s="278"/>
      <c r="S31" s="278"/>
      <c r="T31" s="278"/>
      <c r="U31" s="278"/>
      <c r="V31" s="278"/>
      <c r="W31" s="278"/>
      <c r="X31" s="278"/>
      <c r="Y31" s="278"/>
      <c r="Z31" s="278"/>
      <c r="AA31" s="278"/>
      <c r="AB31" s="278"/>
      <c r="AC31" s="278"/>
      <c r="AD31" s="278"/>
    </row>
    <row r="32">
      <c r="A32" s="278"/>
      <c r="B32" s="278"/>
      <c r="C32" s="278"/>
      <c r="D32" s="278"/>
      <c r="E32" s="278"/>
      <c r="F32" s="278"/>
      <c r="G32" s="278"/>
      <c r="H32" s="278"/>
      <c r="I32" s="278"/>
      <c r="J32" s="278"/>
      <c r="K32" s="278"/>
      <c r="L32" s="278"/>
      <c r="M32" s="278"/>
      <c r="N32" s="278"/>
      <c r="O32" s="278"/>
      <c r="P32" s="278"/>
      <c r="Q32" s="278"/>
      <c r="R32" s="278"/>
      <c r="S32" s="278"/>
      <c r="T32" s="278"/>
      <c r="U32" s="278"/>
      <c r="V32" s="278"/>
      <c r="W32" s="278"/>
      <c r="X32" s="278"/>
      <c r="Y32" s="278"/>
      <c r="Z32" s="278"/>
      <c r="AA32" s="278"/>
      <c r="AB32" s="278"/>
      <c r="AC32" s="278"/>
      <c r="AD32" s="278"/>
    </row>
    <row r="33">
      <c r="A33" s="278"/>
      <c r="B33" s="278"/>
      <c r="C33" s="278"/>
      <c r="D33" s="278"/>
      <c r="E33" s="278"/>
      <c r="F33" s="278"/>
      <c r="G33" s="278"/>
      <c r="H33" s="278"/>
      <c r="I33" s="278"/>
      <c r="J33" s="278"/>
      <c r="K33" s="278"/>
      <c r="L33" s="278"/>
      <c r="M33" s="278"/>
      <c r="N33" s="278"/>
      <c r="O33" s="278"/>
      <c r="P33" s="278"/>
      <c r="Q33" s="278"/>
      <c r="R33" s="278"/>
      <c r="S33" s="278"/>
      <c r="T33" s="278"/>
      <c r="U33" s="278"/>
      <c r="V33" s="278"/>
      <c r="W33" s="278"/>
      <c r="X33" s="278"/>
      <c r="Y33" s="278"/>
      <c r="Z33" s="278"/>
      <c r="AA33" s="278"/>
      <c r="AB33" s="278"/>
      <c r="AC33" s="278"/>
      <c r="AD33" s="278"/>
    </row>
    <row r="34">
      <c r="A34" s="278"/>
      <c r="B34" s="278"/>
      <c r="C34" s="278"/>
      <c r="D34" s="278"/>
      <c r="E34" s="278"/>
      <c r="F34" s="278"/>
      <c r="G34" s="278"/>
      <c r="H34" s="278"/>
      <c r="I34" s="278"/>
      <c r="J34" s="278"/>
      <c r="K34" s="278"/>
      <c r="L34" s="278"/>
      <c r="M34" s="278"/>
      <c r="N34" s="278"/>
      <c r="O34" s="278"/>
      <c r="P34" s="278"/>
      <c r="Q34" s="278"/>
      <c r="R34" s="278"/>
      <c r="S34" s="278"/>
      <c r="T34" s="278"/>
      <c r="U34" s="278"/>
      <c r="V34" s="278"/>
      <c r="W34" s="278"/>
      <c r="X34" s="278"/>
      <c r="Y34" s="278"/>
      <c r="Z34" s="278"/>
      <c r="AA34" s="278"/>
      <c r="AB34" s="278"/>
      <c r="AC34" s="278"/>
      <c r="AD34" s="278"/>
    </row>
    <row r="35">
      <c r="A35" s="278"/>
      <c r="B35" s="278"/>
      <c r="C35" s="278"/>
      <c r="D35" s="278"/>
      <c r="E35" s="278"/>
      <c r="F35" s="278"/>
      <c r="G35" s="278"/>
      <c r="H35" s="278"/>
      <c r="I35" s="278"/>
      <c r="J35" s="278"/>
      <c r="K35" s="278"/>
      <c r="L35" s="278"/>
      <c r="M35" s="278"/>
      <c r="N35" s="278"/>
      <c r="O35" s="278"/>
      <c r="P35" s="278"/>
      <c r="Q35" s="278"/>
      <c r="R35" s="278"/>
      <c r="S35" s="278"/>
      <c r="T35" s="278"/>
      <c r="U35" s="278"/>
      <c r="V35" s="278"/>
      <c r="W35" s="278"/>
      <c r="X35" s="278"/>
      <c r="Y35" s="278"/>
      <c r="Z35" s="278"/>
      <c r="AA35" s="278"/>
      <c r="AB35" s="278"/>
      <c r="AC35" s="278"/>
      <c r="AD35" s="278"/>
    </row>
    <row r="36">
      <c r="A36" s="278"/>
      <c r="B36" s="278"/>
      <c r="C36" s="278"/>
      <c r="D36" s="278"/>
      <c r="E36" s="278"/>
      <c r="F36" s="278"/>
      <c r="G36" s="278"/>
      <c r="H36" s="278"/>
      <c r="I36" s="278"/>
      <c r="J36" s="278"/>
      <c r="K36" s="278"/>
      <c r="L36" s="278"/>
      <c r="M36" s="278"/>
      <c r="N36" s="278"/>
      <c r="O36" s="278"/>
      <c r="P36" s="278"/>
      <c r="Q36" s="278"/>
      <c r="R36" s="278"/>
      <c r="S36" s="278"/>
      <c r="T36" s="278"/>
      <c r="U36" s="278"/>
      <c r="V36" s="278"/>
      <c r="W36" s="278"/>
      <c r="X36" s="278"/>
      <c r="Y36" s="278"/>
      <c r="Z36" s="278"/>
      <c r="AA36" s="278"/>
      <c r="AB36" s="278"/>
      <c r="AC36" s="278"/>
      <c r="AD36" s="278"/>
    </row>
    <row r="37">
      <c r="A37" s="278"/>
      <c r="B37" s="278"/>
      <c r="C37" s="278"/>
      <c r="D37" s="278"/>
      <c r="E37" s="278"/>
      <c r="F37" s="278"/>
      <c r="G37" s="278"/>
      <c r="H37" s="278"/>
      <c r="I37" s="278"/>
      <c r="J37" s="278"/>
      <c r="K37" s="278"/>
      <c r="L37" s="278"/>
      <c r="M37" s="278"/>
      <c r="N37" s="278"/>
      <c r="O37" s="278"/>
      <c r="P37" s="278"/>
      <c r="Q37" s="278"/>
      <c r="R37" s="278"/>
      <c r="S37" s="278"/>
      <c r="T37" s="278"/>
      <c r="U37" s="278"/>
      <c r="V37" s="278"/>
      <c r="W37" s="278"/>
      <c r="X37" s="278"/>
      <c r="Y37" s="278"/>
      <c r="Z37" s="278"/>
      <c r="AA37" s="278"/>
      <c r="AB37" s="278"/>
      <c r="AC37" s="278"/>
      <c r="AD37" s="278"/>
    </row>
    <row r="38">
      <c r="A38" s="278"/>
      <c r="B38" s="278"/>
      <c r="C38" s="278"/>
      <c r="D38" s="278"/>
      <c r="E38" s="278"/>
      <c r="F38" s="278"/>
      <c r="G38" s="278"/>
      <c r="H38" s="278"/>
      <c r="I38" s="278"/>
      <c r="J38" s="278"/>
      <c r="K38" s="278"/>
      <c r="L38" s="278"/>
      <c r="M38" s="278"/>
      <c r="N38" s="278"/>
      <c r="O38" s="278"/>
      <c r="P38" s="278"/>
      <c r="Q38" s="278"/>
      <c r="R38" s="278"/>
      <c r="S38" s="278"/>
      <c r="T38" s="278"/>
      <c r="U38" s="278"/>
      <c r="V38" s="278"/>
      <c r="W38" s="278"/>
      <c r="X38" s="278"/>
      <c r="Y38" s="278"/>
      <c r="Z38" s="278"/>
      <c r="AA38" s="278"/>
      <c r="AB38" s="278"/>
      <c r="AC38" s="278"/>
      <c r="AD38" s="278"/>
    </row>
    <row r="39">
      <c r="A39" s="278"/>
      <c r="B39" s="278"/>
      <c r="C39" s="278"/>
      <c r="D39" s="278"/>
      <c r="E39" s="278"/>
      <c r="F39" s="278"/>
      <c r="G39" s="278"/>
      <c r="H39" s="278"/>
      <c r="I39" s="278"/>
      <c r="J39" s="278"/>
      <c r="K39" s="278"/>
      <c r="L39" s="278"/>
      <c r="M39" s="278"/>
      <c r="N39" s="278"/>
      <c r="O39" s="278"/>
      <c r="P39" s="278"/>
      <c r="Q39" s="278"/>
      <c r="R39" s="278"/>
      <c r="S39" s="278"/>
      <c r="T39" s="278"/>
      <c r="U39" s="278"/>
      <c r="V39" s="278"/>
      <c r="W39" s="278"/>
      <c r="X39" s="278"/>
      <c r="Y39" s="278"/>
      <c r="Z39" s="278"/>
      <c r="AA39" s="278"/>
      <c r="AB39" s="278"/>
      <c r="AC39" s="278"/>
      <c r="AD39" s="278"/>
    </row>
    <row r="40">
      <c r="A40" s="278"/>
      <c r="B40" s="278"/>
      <c r="C40" s="278"/>
      <c r="D40" s="278"/>
      <c r="E40" s="278"/>
      <c r="F40" s="278"/>
      <c r="G40" s="278"/>
      <c r="H40" s="278"/>
      <c r="I40" s="278"/>
      <c r="J40" s="278"/>
      <c r="K40" s="278"/>
      <c r="L40" s="278"/>
      <c r="M40" s="278"/>
      <c r="N40" s="278"/>
      <c r="O40" s="278"/>
      <c r="P40" s="278"/>
      <c r="Q40" s="278"/>
      <c r="R40" s="278"/>
      <c r="S40" s="278"/>
      <c r="T40" s="278"/>
      <c r="U40" s="278"/>
      <c r="V40" s="278"/>
      <c r="W40" s="278"/>
      <c r="X40" s="278"/>
      <c r="Y40" s="278"/>
      <c r="Z40" s="278"/>
      <c r="AA40" s="278"/>
      <c r="AB40" s="278"/>
      <c r="AC40" s="278"/>
      <c r="AD40" s="278"/>
    </row>
    <row r="41">
      <c r="A41" s="278"/>
      <c r="B41" s="278"/>
      <c r="C41" s="278"/>
      <c r="D41" s="278"/>
      <c r="E41" s="278"/>
      <c r="F41" s="278"/>
      <c r="G41" s="278"/>
      <c r="H41" s="278"/>
      <c r="I41" s="278"/>
      <c r="J41" s="278"/>
      <c r="K41" s="278"/>
      <c r="L41" s="278"/>
      <c r="M41" s="278"/>
      <c r="N41" s="278"/>
      <c r="O41" s="278"/>
      <c r="P41" s="278"/>
      <c r="Q41" s="278"/>
      <c r="R41" s="278"/>
      <c r="S41" s="278"/>
      <c r="T41" s="278"/>
      <c r="U41" s="278"/>
      <c r="V41" s="278"/>
      <c r="W41" s="278"/>
      <c r="X41" s="278"/>
      <c r="Y41" s="278"/>
      <c r="Z41" s="278"/>
      <c r="AA41" s="278"/>
      <c r="AB41" s="278"/>
      <c r="AC41" s="278"/>
      <c r="AD41" s="278"/>
    </row>
    <row r="42">
      <c r="A42" s="278"/>
      <c r="B42" s="278"/>
      <c r="C42" s="278"/>
      <c r="D42" s="278"/>
      <c r="E42" s="278"/>
      <c r="F42" s="278"/>
      <c r="G42" s="278"/>
      <c r="H42" s="278"/>
      <c r="I42" s="278"/>
      <c r="J42" s="278"/>
      <c r="K42" s="278"/>
      <c r="L42" s="278"/>
      <c r="M42" s="278"/>
      <c r="N42" s="278"/>
      <c r="O42" s="278"/>
      <c r="P42" s="278"/>
      <c r="Q42" s="278"/>
      <c r="R42" s="278"/>
      <c r="S42" s="278"/>
      <c r="T42" s="278"/>
      <c r="U42" s="278"/>
      <c r="V42" s="278"/>
      <c r="W42" s="278"/>
      <c r="X42" s="278"/>
      <c r="Y42" s="278"/>
      <c r="Z42" s="278"/>
      <c r="AA42" s="278"/>
      <c r="AB42" s="278"/>
      <c r="AC42" s="278"/>
      <c r="AD42" s="278"/>
    </row>
    <row r="43">
      <c r="A43" s="278"/>
      <c r="B43" s="278"/>
      <c r="C43" s="278"/>
      <c r="D43" s="278"/>
      <c r="E43" s="278"/>
      <c r="F43" s="278"/>
      <c r="G43" s="278"/>
      <c r="H43" s="278"/>
      <c r="I43" s="278"/>
      <c r="J43" s="278"/>
      <c r="K43" s="278"/>
      <c r="L43" s="278"/>
      <c r="M43" s="278"/>
      <c r="N43" s="278"/>
      <c r="O43" s="278"/>
      <c r="P43" s="278"/>
      <c r="Q43" s="278"/>
      <c r="R43" s="278"/>
      <c r="S43" s="278"/>
      <c r="T43" s="278"/>
      <c r="U43" s="278"/>
      <c r="V43" s="278"/>
      <c r="W43" s="278"/>
      <c r="X43" s="278"/>
      <c r="Y43" s="278"/>
      <c r="Z43" s="278"/>
      <c r="AA43" s="278"/>
      <c r="AB43" s="278"/>
      <c r="AC43" s="278"/>
      <c r="AD43" s="278"/>
    </row>
    <row r="44">
      <c r="A44" s="278"/>
      <c r="B44" s="278"/>
      <c r="C44" s="278"/>
      <c r="D44" s="278"/>
      <c r="E44" s="278"/>
      <c r="F44" s="278"/>
      <c r="G44" s="278"/>
      <c r="H44" s="278"/>
      <c r="I44" s="278"/>
      <c r="J44" s="278"/>
      <c r="K44" s="278"/>
      <c r="L44" s="278"/>
      <c r="M44" s="278"/>
      <c r="N44" s="278"/>
      <c r="O44" s="278"/>
      <c r="P44" s="278"/>
      <c r="Q44" s="278"/>
      <c r="R44" s="278"/>
      <c r="S44" s="278"/>
      <c r="T44" s="278"/>
      <c r="U44" s="278"/>
      <c r="V44" s="278"/>
      <c r="W44" s="278"/>
      <c r="X44" s="278"/>
      <c r="Y44" s="278"/>
      <c r="Z44" s="278"/>
      <c r="AA44" s="278"/>
      <c r="AB44" s="278"/>
      <c r="AC44" s="278"/>
      <c r="AD44" s="278"/>
    </row>
    <row r="45">
      <c r="A45" s="278"/>
      <c r="B45" s="278"/>
      <c r="C45" s="278"/>
      <c r="D45" s="278"/>
      <c r="E45" s="278"/>
      <c r="F45" s="278"/>
      <c r="G45" s="278"/>
      <c r="H45" s="278"/>
      <c r="I45" s="278"/>
      <c r="J45" s="278"/>
      <c r="K45" s="278"/>
      <c r="L45" s="278"/>
      <c r="M45" s="278"/>
      <c r="N45" s="278"/>
      <c r="O45" s="278"/>
      <c r="P45" s="278"/>
      <c r="Q45" s="278"/>
      <c r="R45" s="278"/>
      <c r="S45" s="278"/>
      <c r="T45" s="278"/>
      <c r="U45" s="278"/>
      <c r="V45" s="278"/>
      <c r="W45" s="278"/>
      <c r="X45" s="278"/>
      <c r="Y45" s="278"/>
      <c r="Z45" s="278"/>
      <c r="AA45" s="278"/>
      <c r="AB45" s="278"/>
      <c r="AC45" s="278"/>
      <c r="AD45" s="278"/>
    </row>
    <row r="46">
      <c r="A46" s="278"/>
      <c r="B46" s="278"/>
      <c r="C46" s="278"/>
      <c r="D46" s="278"/>
      <c r="E46" s="278"/>
      <c r="F46" s="278"/>
      <c r="G46" s="278"/>
      <c r="H46" s="278"/>
      <c r="I46" s="278"/>
      <c r="J46" s="278"/>
      <c r="K46" s="278"/>
      <c r="L46" s="278"/>
      <c r="M46" s="278"/>
      <c r="N46" s="278"/>
      <c r="O46" s="278"/>
      <c r="P46" s="278"/>
      <c r="Q46" s="278"/>
      <c r="R46" s="278"/>
      <c r="S46" s="278"/>
      <c r="T46" s="278"/>
      <c r="U46" s="278"/>
      <c r="V46" s="278"/>
      <c r="W46" s="278"/>
      <c r="X46" s="278"/>
      <c r="Y46" s="278"/>
      <c r="Z46" s="278"/>
      <c r="AA46" s="278"/>
      <c r="AB46" s="278"/>
      <c r="AC46" s="278"/>
      <c r="AD46" s="278"/>
    </row>
    <row r="47">
      <c r="A47" s="278"/>
      <c r="B47" s="278"/>
      <c r="C47" s="278"/>
      <c r="D47" s="278"/>
      <c r="E47" s="278"/>
      <c r="F47" s="278"/>
      <c r="G47" s="278"/>
      <c r="H47" s="278"/>
      <c r="I47" s="278"/>
      <c r="J47" s="278"/>
      <c r="K47" s="278"/>
      <c r="L47" s="278"/>
      <c r="M47" s="278"/>
      <c r="N47" s="278"/>
      <c r="O47" s="278"/>
      <c r="P47" s="278"/>
      <c r="Q47" s="278"/>
      <c r="R47" s="278"/>
      <c r="S47" s="278"/>
      <c r="T47" s="278"/>
      <c r="U47" s="278"/>
      <c r="V47" s="278"/>
      <c r="W47" s="278"/>
      <c r="X47" s="278"/>
      <c r="Y47" s="278"/>
      <c r="Z47" s="278"/>
      <c r="AA47" s="278"/>
      <c r="AB47" s="278"/>
      <c r="AC47" s="278"/>
      <c r="AD47" s="278"/>
    </row>
    <row r="48">
      <c r="A48" s="278"/>
      <c r="B48" s="278"/>
      <c r="C48" s="278"/>
      <c r="D48" s="278"/>
      <c r="E48" s="278"/>
      <c r="F48" s="278"/>
      <c r="G48" s="278"/>
      <c r="H48" s="278"/>
      <c r="I48" s="278"/>
      <c r="J48" s="278"/>
      <c r="K48" s="278"/>
      <c r="L48" s="278"/>
      <c r="M48" s="278"/>
      <c r="N48" s="278"/>
      <c r="O48" s="278"/>
      <c r="P48" s="278"/>
      <c r="Q48" s="278"/>
      <c r="R48" s="278"/>
      <c r="S48" s="278"/>
      <c r="T48" s="278"/>
      <c r="U48" s="278"/>
      <c r="V48" s="278"/>
      <c r="W48" s="278"/>
      <c r="X48" s="278"/>
      <c r="Y48" s="278"/>
      <c r="Z48" s="278"/>
      <c r="AA48" s="278"/>
      <c r="AB48" s="278"/>
      <c r="AC48" s="278"/>
      <c r="AD48" s="278"/>
    </row>
    <row r="49">
      <c r="A49" s="278"/>
      <c r="B49" s="278"/>
      <c r="C49" s="278"/>
      <c r="D49" s="278"/>
      <c r="E49" s="278"/>
      <c r="F49" s="278"/>
      <c r="G49" s="278"/>
      <c r="H49" s="278"/>
      <c r="I49" s="278"/>
      <c r="J49" s="278"/>
      <c r="K49" s="278"/>
      <c r="L49" s="278"/>
      <c r="M49" s="278"/>
      <c r="N49" s="278"/>
      <c r="O49" s="278"/>
      <c r="P49" s="278"/>
      <c r="Q49" s="278"/>
      <c r="R49" s="278"/>
      <c r="S49" s="278"/>
      <c r="T49" s="278"/>
      <c r="U49" s="278"/>
      <c r="V49" s="278"/>
      <c r="W49" s="278"/>
      <c r="X49" s="278"/>
      <c r="Y49" s="278"/>
      <c r="Z49" s="278"/>
      <c r="AA49" s="278"/>
      <c r="AB49" s="278"/>
      <c r="AC49" s="278"/>
      <c r="AD49" s="278"/>
    </row>
    <row r="50">
      <c r="A50" s="278"/>
      <c r="B50" s="278"/>
      <c r="C50" s="278"/>
      <c r="D50" s="278"/>
      <c r="E50" s="278"/>
      <c r="F50" s="278"/>
      <c r="G50" s="278"/>
      <c r="H50" s="278"/>
      <c r="I50" s="278"/>
      <c r="J50" s="278"/>
      <c r="K50" s="278"/>
      <c r="L50" s="278"/>
      <c r="M50" s="278"/>
      <c r="N50" s="278"/>
      <c r="O50" s="278"/>
      <c r="P50" s="278"/>
      <c r="Q50" s="278"/>
      <c r="R50" s="278"/>
      <c r="S50" s="278"/>
      <c r="T50" s="278"/>
      <c r="U50" s="278"/>
      <c r="V50" s="278"/>
      <c r="W50" s="278"/>
      <c r="X50" s="278"/>
      <c r="Y50" s="278"/>
      <c r="Z50" s="278"/>
      <c r="AA50" s="278"/>
      <c r="AB50" s="278"/>
      <c r="AC50" s="278"/>
      <c r="AD50" s="278"/>
    </row>
    <row r="51">
      <c r="A51" s="278"/>
      <c r="B51" s="278"/>
      <c r="C51" s="278"/>
      <c r="D51" s="278"/>
      <c r="E51" s="278"/>
      <c r="F51" s="278"/>
      <c r="G51" s="278"/>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row>
    <row r="52">
      <c r="A52" s="278"/>
      <c r="B52" s="278"/>
      <c r="C52" s="278"/>
      <c r="D52" s="278"/>
      <c r="E52" s="278"/>
      <c r="F52" s="278"/>
      <c r="G52" s="278"/>
      <c r="H52" s="278"/>
      <c r="I52" s="278"/>
      <c r="J52" s="278"/>
      <c r="K52" s="278"/>
      <c r="L52" s="278"/>
      <c r="M52" s="278"/>
      <c r="N52" s="278"/>
      <c r="O52" s="278"/>
      <c r="P52" s="278"/>
      <c r="Q52" s="278"/>
      <c r="R52" s="278"/>
      <c r="S52" s="278"/>
      <c r="T52" s="278"/>
      <c r="U52" s="278"/>
      <c r="V52" s="278"/>
      <c r="W52" s="278"/>
      <c r="X52" s="278"/>
      <c r="Y52" s="278"/>
      <c r="Z52" s="278"/>
      <c r="AA52" s="278"/>
      <c r="AB52" s="278"/>
      <c r="AC52" s="278"/>
      <c r="AD52" s="278"/>
    </row>
    <row r="53">
      <c r="A53" s="278"/>
      <c r="B53" s="278"/>
      <c r="C53" s="278"/>
      <c r="D53" s="278"/>
      <c r="E53" s="278"/>
      <c r="F53" s="278"/>
      <c r="G53" s="278"/>
      <c r="H53" s="278"/>
      <c r="I53" s="278"/>
      <c r="J53" s="278"/>
      <c r="K53" s="278"/>
      <c r="L53" s="278"/>
      <c r="M53" s="278"/>
      <c r="N53" s="278"/>
      <c r="O53" s="278"/>
      <c r="P53" s="278"/>
      <c r="Q53" s="278"/>
      <c r="R53" s="278"/>
      <c r="S53" s="278"/>
      <c r="T53" s="278"/>
      <c r="U53" s="278"/>
      <c r="V53" s="278"/>
      <c r="W53" s="278"/>
      <c r="X53" s="278"/>
      <c r="Y53" s="278"/>
      <c r="Z53" s="278"/>
      <c r="AA53" s="278"/>
      <c r="AB53" s="278"/>
      <c r="AC53" s="278"/>
      <c r="AD53" s="278"/>
    </row>
    <row r="54">
      <c r="A54" s="278"/>
      <c r="B54" s="278"/>
      <c r="C54" s="278"/>
      <c r="D54" s="278"/>
      <c r="E54" s="278"/>
      <c r="F54" s="278"/>
      <c r="G54" s="278"/>
      <c r="H54" s="278"/>
      <c r="I54" s="278"/>
      <c r="J54" s="278"/>
      <c r="K54" s="278"/>
      <c r="L54" s="278"/>
      <c r="M54" s="278"/>
      <c r="N54" s="278"/>
      <c r="O54" s="278"/>
      <c r="P54" s="278"/>
      <c r="Q54" s="278"/>
      <c r="R54" s="278"/>
      <c r="S54" s="278"/>
      <c r="T54" s="278"/>
      <c r="U54" s="278"/>
      <c r="V54" s="278"/>
      <c r="W54" s="278"/>
      <c r="X54" s="278"/>
      <c r="Y54" s="278"/>
      <c r="Z54" s="278"/>
      <c r="AA54" s="278"/>
      <c r="AB54" s="278"/>
      <c r="AC54" s="278"/>
      <c r="AD54" s="278"/>
    </row>
    <row r="55">
      <c r="A55" s="278"/>
      <c r="B55" s="278"/>
      <c r="C55" s="278"/>
      <c r="D55" s="278"/>
      <c r="E55" s="278"/>
      <c r="F55" s="278"/>
      <c r="G55" s="278"/>
      <c r="H55" s="278"/>
      <c r="I55" s="278"/>
      <c r="J55" s="278"/>
      <c r="K55" s="278"/>
      <c r="L55" s="278"/>
      <c r="M55" s="278"/>
      <c r="N55" s="278"/>
      <c r="O55" s="278"/>
      <c r="P55" s="278"/>
      <c r="Q55" s="278"/>
      <c r="R55" s="278"/>
      <c r="S55" s="278"/>
      <c r="T55" s="278"/>
      <c r="U55" s="278"/>
      <c r="V55" s="278"/>
      <c r="W55" s="278"/>
      <c r="X55" s="278"/>
      <c r="Y55" s="278"/>
      <c r="Z55" s="278"/>
      <c r="AA55" s="278"/>
      <c r="AB55" s="278"/>
      <c r="AC55" s="278"/>
      <c r="AD55" s="278"/>
    </row>
    <row r="56">
      <c r="A56" s="278"/>
      <c r="B56" s="278"/>
      <c r="C56" s="278"/>
      <c r="D56" s="278"/>
      <c r="E56" s="278"/>
      <c r="F56" s="278"/>
      <c r="G56" s="278"/>
      <c r="H56" s="278"/>
      <c r="I56" s="278"/>
      <c r="J56" s="278"/>
      <c r="K56" s="278"/>
      <c r="L56" s="278"/>
      <c r="M56" s="278"/>
      <c r="N56" s="278"/>
      <c r="O56" s="278"/>
      <c r="P56" s="278"/>
      <c r="Q56" s="278"/>
      <c r="R56" s="278"/>
      <c r="S56" s="278"/>
      <c r="T56" s="278"/>
      <c r="U56" s="278"/>
      <c r="V56" s="278"/>
      <c r="W56" s="278"/>
      <c r="X56" s="278"/>
      <c r="Y56" s="278"/>
      <c r="Z56" s="278"/>
      <c r="AA56" s="278"/>
      <c r="AB56" s="278"/>
      <c r="AC56" s="278"/>
      <c r="AD56" s="278"/>
    </row>
    <row r="57">
      <c r="A57" s="278"/>
      <c r="B57" s="278"/>
      <c r="C57" s="278"/>
      <c r="D57" s="278"/>
      <c r="E57" s="278"/>
      <c r="F57" s="278"/>
      <c r="G57" s="278"/>
      <c r="H57" s="278"/>
      <c r="I57" s="278"/>
      <c r="J57" s="278"/>
      <c r="K57" s="278"/>
      <c r="L57" s="278"/>
      <c r="M57" s="278"/>
      <c r="N57" s="278"/>
      <c r="O57" s="278"/>
      <c r="P57" s="278"/>
      <c r="Q57" s="278"/>
      <c r="R57" s="278"/>
      <c r="S57" s="278"/>
      <c r="T57" s="278"/>
      <c r="U57" s="278"/>
      <c r="V57" s="278"/>
      <c r="W57" s="278"/>
      <c r="X57" s="278"/>
      <c r="Y57" s="278"/>
      <c r="Z57" s="278"/>
      <c r="AA57" s="278"/>
      <c r="AB57" s="278"/>
      <c r="AC57" s="278"/>
      <c r="AD57" s="278"/>
    </row>
    <row r="58">
      <c r="A58" s="278"/>
      <c r="B58" s="278"/>
      <c r="C58" s="278"/>
      <c r="D58" s="278"/>
      <c r="E58" s="278"/>
      <c r="F58" s="278"/>
      <c r="G58" s="278"/>
      <c r="H58" s="278"/>
      <c r="I58" s="278"/>
      <c r="J58" s="278"/>
      <c r="K58" s="278"/>
      <c r="L58" s="278"/>
      <c r="M58" s="278"/>
      <c r="N58" s="278"/>
      <c r="O58" s="278"/>
      <c r="P58" s="278"/>
      <c r="Q58" s="278"/>
      <c r="R58" s="278"/>
      <c r="S58" s="278"/>
      <c r="T58" s="278"/>
      <c r="U58" s="278"/>
      <c r="V58" s="278"/>
      <c r="W58" s="278"/>
      <c r="X58" s="278"/>
      <c r="Y58" s="278"/>
      <c r="Z58" s="278"/>
      <c r="AA58" s="278"/>
      <c r="AB58" s="278"/>
      <c r="AC58" s="278"/>
      <c r="AD58" s="278"/>
    </row>
    <row r="59">
      <c r="A59" s="278"/>
      <c r="B59" s="278"/>
      <c r="C59" s="278"/>
      <c r="D59" s="278"/>
      <c r="E59" s="278"/>
      <c r="F59" s="278"/>
      <c r="G59" s="278"/>
      <c r="H59" s="278"/>
      <c r="I59" s="278"/>
      <c r="J59" s="278"/>
      <c r="K59" s="278"/>
      <c r="L59" s="278"/>
      <c r="M59" s="278"/>
      <c r="N59" s="278"/>
      <c r="O59" s="278"/>
      <c r="P59" s="278"/>
      <c r="Q59" s="278"/>
      <c r="R59" s="278"/>
      <c r="S59" s="278"/>
      <c r="T59" s="278"/>
      <c r="U59" s="278"/>
      <c r="V59" s="278"/>
      <c r="W59" s="278"/>
      <c r="X59" s="278"/>
      <c r="Y59" s="278"/>
      <c r="Z59" s="278"/>
      <c r="AA59" s="278"/>
      <c r="AB59" s="278"/>
      <c r="AC59" s="278"/>
      <c r="AD59" s="278"/>
    </row>
    <row r="60">
      <c r="A60" s="278"/>
      <c r="B60" s="278"/>
      <c r="C60" s="278"/>
      <c r="D60" s="278"/>
      <c r="E60" s="278"/>
      <c r="F60" s="278"/>
      <c r="G60" s="278"/>
      <c r="H60" s="278"/>
      <c r="I60" s="278"/>
      <c r="J60" s="278"/>
      <c r="K60" s="278"/>
      <c r="L60" s="278"/>
      <c r="M60" s="278"/>
      <c r="N60" s="278"/>
      <c r="O60" s="278"/>
      <c r="P60" s="278"/>
      <c r="Q60" s="278"/>
      <c r="R60" s="278"/>
      <c r="S60" s="278"/>
      <c r="T60" s="278"/>
      <c r="U60" s="278"/>
      <c r="V60" s="278"/>
      <c r="W60" s="278"/>
      <c r="X60" s="278"/>
      <c r="Y60" s="278"/>
      <c r="Z60" s="278"/>
      <c r="AA60" s="278"/>
      <c r="AB60" s="278"/>
      <c r="AC60" s="278"/>
      <c r="AD60" s="278"/>
    </row>
    <row r="61">
      <c r="A61" s="278"/>
      <c r="B61" s="278"/>
      <c r="C61" s="278"/>
      <c r="D61" s="278"/>
      <c r="E61" s="278"/>
      <c r="F61" s="278"/>
      <c r="G61" s="278"/>
      <c r="H61" s="278"/>
      <c r="I61" s="278"/>
      <c r="J61" s="278"/>
      <c r="K61" s="278"/>
      <c r="L61" s="278"/>
      <c r="M61" s="278"/>
      <c r="N61" s="278"/>
      <c r="O61" s="278"/>
      <c r="P61" s="278"/>
      <c r="Q61" s="278"/>
      <c r="R61" s="278"/>
      <c r="S61" s="278"/>
      <c r="T61" s="278"/>
      <c r="U61" s="278"/>
      <c r="V61" s="278"/>
      <c r="W61" s="278"/>
      <c r="X61" s="278"/>
      <c r="Y61" s="278"/>
      <c r="Z61" s="278"/>
      <c r="AA61" s="278"/>
      <c r="AB61" s="278"/>
      <c r="AC61" s="278"/>
      <c r="AD61" s="278"/>
    </row>
    <row r="62">
      <c r="A62" s="278"/>
      <c r="B62" s="278"/>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8"/>
      <c r="AC62" s="278"/>
      <c r="AD62" s="278"/>
    </row>
    <row r="63">
      <c r="A63" s="278"/>
      <c r="B63" s="278"/>
      <c r="C63" s="278"/>
      <c r="D63" s="278"/>
      <c r="E63" s="278"/>
      <c r="F63" s="278"/>
      <c r="G63" s="278"/>
      <c r="H63" s="278"/>
      <c r="I63" s="278"/>
      <c r="J63" s="278"/>
      <c r="K63" s="278"/>
      <c r="L63" s="278"/>
      <c r="M63" s="278"/>
      <c r="N63" s="278"/>
      <c r="O63" s="278"/>
      <c r="P63" s="278"/>
      <c r="Q63" s="278"/>
      <c r="R63" s="278"/>
      <c r="S63" s="278"/>
      <c r="T63" s="278"/>
      <c r="U63" s="278"/>
      <c r="V63" s="278"/>
      <c r="W63" s="278"/>
      <c r="X63" s="278"/>
      <c r="Y63" s="278"/>
      <c r="Z63" s="278"/>
      <c r="AA63" s="278"/>
      <c r="AB63" s="278"/>
      <c r="AC63" s="278"/>
      <c r="AD63" s="278"/>
    </row>
    <row r="64">
      <c r="A64" s="278"/>
      <c r="B64" s="278"/>
      <c r="C64" s="278"/>
      <c r="D64" s="278"/>
      <c r="E64" s="278"/>
      <c r="F64" s="278"/>
      <c r="G64" s="278"/>
      <c r="H64" s="278"/>
      <c r="I64" s="278"/>
      <c r="J64" s="278"/>
      <c r="K64" s="278"/>
      <c r="L64" s="278"/>
      <c r="M64" s="278"/>
      <c r="N64" s="278"/>
      <c r="O64" s="278"/>
      <c r="P64" s="278"/>
      <c r="Q64" s="278"/>
      <c r="R64" s="278"/>
      <c r="S64" s="278"/>
      <c r="T64" s="278"/>
      <c r="U64" s="278"/>
      <c r="V64" s="278"/>
      <c r="W64" s="278"/>
      <c r="X64" s="278"/>
      <c r="Y64" s="278"/>
      <c r="Z64" s="278"/>
      <c r="AA64" s="278"/>
      <c r="AB64" s="278"/>
      <c r="AC64" s="278"/>
      <c r="AD64" s="278"/>
    </row>
    <row r="65">
      <c r="A65" s="278"/>
      <c r="B65" s="278"/>
      <c r="C65" s="278"/>
      <c r="D65" s="278"/>
      <c r="E65" s="278"/>
      <c r="F65" s="278"/>
      <c r="G65" s="278"/>
      <c r="H65" s="278"/>
      <c r="I65" s="278"/>
      <c r="J65" s="278"/>
      <c r="K65" s="278"/>
      <c r="L65" s="278"/>
      <c r="M65" s="278"/>
      <c r="N65" s="278"/>
      <c r="O65" s="278"/>
      <c r="P65" s="278"/>
      <c r="Q65" s="278"/>
      <c r="R65" s="278"/>
      <c r="S65" s="278"/>
      <c r="T65" s="278"/>
      <c r="U65" s="278"/>
      <c r="V65" s="278"/>
      <c r="W65" s="278"/>
      <c r="X65" s="278"/>
      <c r="Y65" s="278"/>
      <c r="Z65" s="278"/>
      <c r="AA65" s="278"/>
      <c r="AB65" s="278"/>
      <c r="AC65" s="278"/>
      <c r="AD65" s="278"/>
    </row>
    <row r="66">
      <c r="A66" s="278"/>
      <c r="B66" s="278"/>
      <c r="C66" s="278"/>
      <c r="D66" s="278"/>
      <c r="E66" s="278"/>
      <c r="F66" s="278"/>
      <c r="G66" s="278"/>
      <c r="H66" s="278"/>
      <c r="I66" s="278"/>
      <c r="J66" s="278"/>
      <c r="K66" s="278"/>
      <c r="L66" s="278"/>
      <c r="M66" s="278"/>
      <c r="N66" s="278"/>
      <c r="O66" s="278"/>
      <c r="P66" s="278"/>
      <c r="Q66" s="278"/>
      <c r="R66" s="278"/>
      <c r="S66" s="278"/>
      <c r="T66" s="278"/>
      <c r="U66" s="278"/>
      <c r="V66" s="278"/>
      <c r="W66" s="278"/>
      <c r="X66" s="278"/>
      <c r="Y66" s="278"/>
      <c r="Z66" s="278"/>
      <c r="AA66" s="278"/>
      <c r="AB66" s="278"/>
      <c r="AC66" s="278"/>
      <c r="AD66" s="278"/>
    </row>
    <row r="67">
      <c r="A67" s="278"/>
      <c r="B67" s="278"/>
      <c r="C67" s="278"/>
      <c r="D67" s="278"/>
      <c r="E67" s="278"/>
      <c r="F67" s="278"/>
      <c r="G67" s="278"/>
      <c r="H67" s="278"/>
      <c r="I67" s="278"/>
      <c r="J67" s="278"/>
      <c r="K67" s="278"/>
      <c r="L67" s="278"/>
      <c r="M67" s="278"/>
      <c r="N67" s="278"/>
      <c r="O67" s="278"/>
      <c r="P67" s="278"/>
      <c r="Q67" s="278"/>
      <c r="R67" s="278"/>
      <c r="S67" s="278"/>
      <c r="T67" s="278"/>
      <c r="U67" s="278"/>
      <c r="V67" s="278"/>
      <c r="W67" s="278"/>
      <c r="X67" s="278"/>
      <c r="Y67" s="278"/>
      <c r="Z67" s="278"/>
      <c r="AA67" s="278"/>
      <c r="AB67" s="278"/>
      <c r="AC67" s="278"/>
      <c r="AD67" s="278"/>
    </row>
    <row r="68">
      <c r="A68" s="278"/>
      <c r="B68" s="278"/>
      <c r="C68" s="278"/>
      <c r="D68" s="278"/>
      <c r="E68" s="278"/>
      <c r="F68" s="278"/>
      <c r="G68" s="278"/>
      <c r="H68" s="278"/>
      <c r="I68" s="278"/>
      <c r="J68" s="278"/>
      <c r="K68" s="278"/>
      <c r="L68" s="278"/>
      <c r="M68" s="278"/>
      <c r="N68" s="278"/>
      <c r="O68" s="278"/>
      <c r="P68" s="278"/>
      <c r="Q68" s="278"/>
      <c r="R68" s="278"/>
      <c r="S68" s="278"/>
      <c r="T68" s="278"/>
      <c r="U68" s="278"/>
      <c r="V68" s="278"/>
      <c r="W68" s="278"/>
      <c r="X68" s="278"/>
      <c r="Y68" s="278"/>
      <c r="Z68" s="278"/>
      <c r="AA68" s="278"/>
      <c r="AB68" s="278"/>
      <c r="AC68" s="278"/>
      <c r="AD68" s="278"/>
    </row>
    <row r="69">
      <c r="A69" s="278"/>
      <c r="B69" s="278"/>
      <c r="C69" s="278"/>
      <c r="D69" s="278"/>
      <c r="E69" s="278"/>
      <c r="F69" s="278"/>
      <c r="G69" s="278"/>
      <c r="H69" s="278"/>
      <c r="I69" s="278"/>
      <c r="J69" s="278"/>
      <c r="K69" s="278"/>
      <c r="L69" s="278"/>
      <c r="M69" s="278"/>
      <c r="N69" s="278"/>
      <c r="O69" s="278"/>
      <c r="P69" s="278"/>
      <c r="Q69" s="278"/>
      <c r="R69" s="278"/>
      <c r="S69" s="278"/>
      <c r="T69" s="278"/>
      <c r="U69" s="278"/>
      <c r="V69" s="278"/>
      <c r="W69" s="278"/>
      <c r="X69" s="278"/>
      <c r="Y69" s="278"/>
      <c r="Z69" s="278"/>
      <c r="AA69" s="278"/>
      <c r="AB69" s="278"/>
      <c r="AC69" s="278"/>
      <c r="AD69" s="278"/>
    </row>
    <row r="70">
      <c r="A70" s="278"/>
      <c r="B70" s="278"/>
      <c r="C70" s="278"/>
      <c r="D70" s="278"/>
      <c r="E70" s="278"/>
      <c r="F70" s="278"/>
      <c r="G70" s="278"/>
      <c r="H70" s="278"/>
      <c r="I70" s="278"/>
      <c r="J70" s="278"/>
      <c r="K70" s="278"/>
      <c r="L70" s="278"/>
      <c r="M70" s="278"/>
      <c r="N70" s="278"/>
      <c r="O70" s="278"/>
      <c r="P70" s="278"/>
      <c r="Q70" s="278"/>
      <c r="R70" s="278"/>
      <c r="S70" s="278"/>
      <c r="T70" s="278"/>
      <c r="U70" s="278"/>
      <c r="V70" s="278"/>
      <c r="W70" s="278"/>
      <c r="X70" s="278"/>
      <c r="Y70" s="278"/>
      <c r="Z70" s="278"/>
      <c r="AA70" s="278"/>
      <c r="AB70" s="278"/>
      <c r="AC70" s="278"/>
      <c r="AD70" s="278"/>
    </row>
    <row r="71">
      <c r="A71" s="278"/>
      <c r="B71" s="278"/>
      <c r="C71" s="278"/>
      <c r="D71" s="278"/>
      <c r="E71" s="278"/>
      <c r="F71" s="278"/>
      <c r="G71" s="278"/>
      <c r="H71" s="278"/>
      <c r="I71" s="278"/>
      <c r="J71" s="278"/>
      <c r="K71" s="278"/>
      <c r="L71" s="278"/>
      <c r="M71" s="278"/>
      <c r="N71" s="278"/>
      <c r="O71" s="278"/>
      <c r="P71" s="278"/>
      <c r="Q71" s="278"/>
      <c r="R71" s="278"/>
      <c r="S71" s="278"/>
      <c r="T71" s="278"/>
      <c r="U71" s="278"/>
      <c r="V71" s="278"/>
      <c r="W71" s="278"/>
      <c r="X71" s="278"/>
      <c r="Y71" s="278"/>
      <c r="Z71" s="278"/>
      <c r="AA71" s="278"/>
      <c r="AB71" s="278"/>
      <c r="AC71" s="278"/>
      <c r="AD71" s="278"/>
    </row>
    <row r="72">
      <c r="A72" s="278"/>
      <c r="B72" s="278"/>
      <c r="C72" s="278"/>
      <c r="D72" s="278"/>
      <c r="E72" s="278"/>
      <c r="F72" s="278"/>
      <c r="G72" s="278"/>
      <c r="H72" s="278"/>
      <c r="I72" s="278"/>
      <c r="J72" s="278"/>
      <c r="K72" s="278"/>
      <c r="L72" s="278"/>
      <c r="M72" s="278"/>
      <c r="N72" s="278"/>
      <c r="O72" s="278"/>
      <c r="P72" s="278"/>
      <c r="Q72" s="278"/>
      <c r="R72" s="278"/>
      <c r="S72" s="278"/>
      <c r="T72" s="278"/>
      <c r="U72" s="278"/>
      <c r="V72" s="278"/>
      <c r="W72" s="278"/>
      <c r="X72" s="278"/>
      <c r="Y72" s="278"/>
      <c r="Z72" s="278"/>
      <c r="AA72" s="278"/>
      <c r="AB72" s="278"/>
      <c r="AC72" s="278"/>
      <c r="AD72" s="278"/>
    </row>
    <row r="73">
      <c r="A73" s="278"/>
      <c r="B73" s="278"/>
      <c r="C73" s="278"/>
      <c r="D73" s="278"/>
      <c r="E73" s="278"/>
      <c r="F73" s="278"/>
      <c r="G73" s="278"/>
      <c r="H73" s="278"/>
      <c r="I73" s="278"/>
      <c r="J73" s="278"/>
      <c r="K73" s="278"/>
      <c r="L73" s="278"/>
      <c r="M73" s="278"/>
      <c r="N73" s="278"/>
      <c r="O73" s="278"/>
      <c r="P73" s="278"/>
      <c r="Q73" s="278"/>
      <c r="R73" s="278"/>
      <c r="S73" s="278"/>
      <c r="T73" s="278"/>
      <c r="U73" s="278"/>
      <c r="V73" s="278"/>
      <c r="W73" s="278"/>
      <c r="X73" s="278"/>
      <c r="Y73" s="278"/>
      <c r="Z73" s="278"/>
      <c r="AA73" s="278"/>
      <c r="AB73" s="278"/>
      <c r="AC73" s="278"/>
      <c r="AD73" s="278"/>
    </row>
    <row r="74">
      <c r="A74" s="278"/>
      <c r="B74" s="278"/>
      <c r="C74" s="278"/>
      <c r="D74" s="278"/>
      <c r="E74" s="278"/>
      <c r="F74" s="278"/>
      <c r="G74" s="278"/>
      <c r="H74" s="278"/>
      <c r="I74" s="278"/>
      <c r="J74" s="278"/>
      <c r="K74" s="278"/>
      <c r="L74" s="278"/>
      <c r="M74" s="278"/>
      <c r="N74" s="278"/>
      <c r="O74" s="278"/>
      <c r="P74" s="278"/>
      <c r="Q74" s="278"/>
      <c r="R74" s="278"/>
      <c r="S74" s="278"/>
      <c r="T74" s="278"/>
      <c r="U74" s="278"/>
      <c r="V74" s="278"/>
      <c r="W74" s="278"/>
      <c r="X74" s="278"/>
      <c r="Y74" s="278"/>
      <c r="Z74" s="278"/>
      <c r="AA74" s="278"/>
      <c r="AB74" s="278"/>
      <c r="AC74" s="278"/>
      <c r="AD74" s="278"/>
    </row>
    <row r="75">
      <c r="A75" s="278"/>
      <c r="B75" s="278"/>
      <c r="C75" s="278"/>
      <c r="D75" s="278"/>
      <c r="E75" s="278"/>
      <c r="F75" s="278"/>
      <c r="G75" s="278"/>
      <c r="H75" s="278"/>
      <c r="I75" s="278"/>
      <c r="J75" s="278"/>
      <c r="K75" s="278"/>
      <c r="L75" s="278"/>
      <c r="M75" s="278"/>
      <c r="N75" s="278"/>
      <c r="O75" s="278"/>
      <c r="P75" s="278"/>
      <c r="Q75" s="278"/>
      <c r="R75" s="278"/>
      <c r="S75" s="278"/>
      <c r="T75" s="278"/>
      <c r="U75" s="278"/>
      <c r="V75" s="278"/>
      <c r="W75" s="278"/>
      <c r="X75" s="278"/>
      <c r="Y75" s="278"/>
      <c r="Z75" s="278"/>
      <c r="AA75" s="278"/>
      <c r="AB75" s="278"/>
      <c r="AC75" s="278"/>
      <c r="AD75" s="278"/>
    </row>
    <row r="76">
      <c r="A76" s="278"/>
      <c r="B76" s="278"/>
      <c r="C76" s="278"/>
      <c r="D76" s="278"/>
      <c r="E76" s="278"/>
      <c r="F76" s="278"/>
      <c r="G76" s="278"/>
      <c r="H76" s="278"/>
      <c r="I76" s="278"/>
      <c r="J76" s="278"/>
      <c r="K76" s="278"/>
      <c r="L76" s="278"/>
      <c r="M76" s="278"/>
      <c r="N76" s="278"/>
      <c r="O76" s="278"/>
      <c r="P76" s="278"/>
      <c r="Q76" s="278"/>
      <c r="R76" s="278"/>
      <c r="S76" s="278"/>
      <c r="T76" s="278"/>
      <c r="U76" s="278"/>
      <c r="V76" s="278"/>
      <c r="W76" s="278"/>
      <c r="X76" s="278"/>
      <c r="Y76" s="278"/>
      <c r="Z76" s="278"/>
      <c r="AA76" s="278"/>
      <c r="AB76" s="278"/>
      <c r="AC76" s="278"/>
      <c r="AD76" s="278"/>
    </row>
    <row r="77">
      <c r="A77" s="278"/>
      <c r="B77" s="278"/>
      <c r="C77" s="278"/>
      <c r="D77" s="278"/>
      <c r="E77" s="278"/>
      <c r="F77" s="278"/>
      <c r="G77" s="278"/>
      <c r="H77" s="278"/>
      <c r="I77" s="278"/>
      <c r="J77" s="278"/>
      <c r="K77" s="278"/>
      <c r="L77" s="278"/>
      <c r="M77" s="278"/>
      <c r="N77" s="278"/>
      <c r="O77" s="278"/>
      <c r="P77" s="278"/>
      <c r="Q77" s="278"/>
      <c r="R77" s="278"/>
      <c r="S77" s="278"/>
      <c r="T77" s="278"/>
      <c r="U77" s="278"/>
      <c r="V77" s="278"/>
      <c r="W77" s="278"/>
      <c r="X77" s="278"/>
      <c r="Y77" s="278"/>
      <c r="Z77" s="278"/>
      <c r="AA77" s="278"/>
      <c r="AB77" s="278"/>
      <c r="AC77" s="278"/>
      <c r="AD77" s="278"/>
    </row>
    <row r="78">
      <c r="A78" s="278"/>
      <c r="B78" s="278"/>
      <c r="C78" s="278"/>
      <c r="D78" s="278"/>
      <c r="E78" s="278"/>
      <c r="F78" s="278"/>
      <c r="G78" s="278"/>
      <c r="H78" s="278"/>
      <c r="I78" s="278"/>
      <c r="J78" s="278"/>
      <c r="K78" s="278"/>
      <c r="L78" s="278"/>
      <c r="M78" s="278"/>
      <c r="N78" s="278"/>
      <c r="O78" s="278"/>
      <c r="P78" s="278"/>
      <c r="Q78" s="278"/>
      <c r="R78" s="278"/>
      <c r="S78" s="278"/>
      <c r="T78" s="278"/>
      <c r="U78" s="278"/>
      <c r="V78" s="278"/>
      <c r="W78" s="278"/>
      <c r="X78" s="278"/>
      <c r="Y78" s="278"/>
      <c r="Z78" s="278"/>
      <c r="AA78" s="278"/>
      <c r="AB78" s="278"/>
      <c r="AC78" s="278"/>
      <c r="AD78" s="278"/>
    </row>
    <row r="79">
      <c r="A79" s="278"/>
      <c r="B79" s="278"/>
      <c r="C79" s="278"/>
      <c r="D79" s="278"/>
      <c r="E79" s="278"/>
      <c r="F79" s="278"/>
      <c r="G79" s="278"/>
      <c r="H79" s="278"/>
      <c r="I79" s="278"/>
      <c r="J79" s="278"/>
      <c r="K79" s="278"/>
      <c r="L79" s="278"/>
      <c r="M79" s="278"/>
      <c r="N79" s="278"/>
      <c r="O79" s="278"/>
      <c r="P79" s="278"/>
      <c r="Q79" s="278"/>
      <c r="R79" s="278"/>
      <c r="S79" s="278"/>
      <c r="T79" s="278"/>
      <c r="U79" s="278"/>
      <c r="V79" s="278"/>
      <c r="W79" s="278"/>
      <c r="X79" s="278"/>
      <c r="Y79" s="278"/>
      <c r="Z79" s="278"/>
      <c r="AA79" s="278"/>
      <c r="AB79" s="278"/>
      <c r="AC79" s="278"/>
      <c r="AD79" s="278"/>
    </row>
    <row r="80">
      <c r="A80" s="278"/>
      <c r="B80" s="278"/>
      <c r="C80" s="278"/>
      <c r="D80" s="278"/>
      <c r="E80" s="278"/>
      <c r="F80" s="278"/>
      <c r="G80" s="278"/>
      <c r="H80" s="278"/>
      <c r="I80" s="278"/>
      <c r="J80" s="278"/>
      <c r="K80" s="278"/>
      <c r="L80" s="278"/>
      <c r="M80" s="278"/>
      <c r="N80" s="278"/>
      <c r="O80" s="278"/>
      <c r="P80" s="278"/>
      <c r="Q80" s="278"/>
      <c r="R80" s="278"/>
      <c r="S80" s="278"/>
      <c r="T80" s="278"/>
      <c r="U80" s="278"/>
      <c r="V80" s="278"/>
      <c r="W80" s="278"/>
      <c r="X80" s="278"/>
      <c r="Y80" s="278"/>
      <c r="Z80" s="278"/>
      <c r="AA80" s="278"/>
      <c r="AB80" s="278"/>
      <c r="AC80" s="278"/>
      <c r="AD80" s="278"/>
    </row>
    <row r="81">
      <c r="A81" s="278"/>
      <c r="B81" s="278"/>
      <c r="C81" s="278"/>
      <c r="D81" s="278"/>
      <c r="E81" s="278"/>
      <c r="F81" s="278"/>
      <c r="G81" s="278"/>
      <c r="H81" s="278"/>
      <c r="I81" s="278"/>
      <c r="J81" s="278"/>
      <c r="K81" s="278"/>
      <c r="L81" s="278"/>
      <c r="M81" s="278"/>
      <c r="N81" s="278"/>
      <c r="O81" s="278"/>
      <c r="P81" s="278"/>
      <c r="Q81" s="278"/>
      <c r="R81" s="278"/>
      <c r="S81" s="278"/>
      <c r="T81" s="278"/>
      <c r="U81" s="278"/>
      <c r="V81" s="278"/>
      <c r="W81" s="278"/>
      <c r="X81" s="278"/>
      <c r="Y81" s="278"/>
      <c r="Z81" s="278"/>
      <c r="AA81" s="278"/>
      <c r="AB81" s="278"/>
      <c r="AC81" s="278"/>
      <c r="AD81" s="278"/>
    </row>
    <row r="82">
      <c r="A82" s="278"/>
      <c r="B82" s="278"/>
      <c r="C82" s="278"/>
      <c r="D82" s="278"/>
      <c r="E82" s="278"/>
      <c r="F82" s="278"/>
      <c r="G82" s="278"/>
      <c r="H82" s="278"/>
      <c r="I82" s="278"/>
      <c r="J82" s="278"/>
      <c r="K82" s="278"/>
      <c r="L82" s="278"/>
      <c r="M82" s="278"/>
      <c r="N82" s="278"/>
      <c r="O82" s="278"/>
      <c r="P82" s="278"/>
      <c r="Q82" s="278"/>
      <c r="R82" s="278"/>
      <c r="S82" s="278"/>
      <c r="T82" s="278"/>
      <c r="U82" s="278"/>
      <c r="V82" s="278"/>
      <c r="W82" s="278"/>
      <c r="X82" s="278"/>
      <c r="Y82" s="278"/>
      <c r="Z82" s="278"/>
      <c r="AA82" s="278"/>
      <c r="AB82" s="278"/>
      <c r="AC82" s="278"/>
      <c r="AD82" s="278"/>
    </row>
    <row r="83">
      <c r="A83" s="278"/>
      <c r="B83" s="278"/>
      <c r="C83" s="278"/>
      <c r="D83" s="278"/>
      <c r="E83" s="278"/>
      <c r="F83" s="278"/>
      <c r="G83" s="278"/>
      <c r="H83" s="278"/>
      <c r="I83" s="278"/>
      <c r="J83" s="278"/>
      <c r="K83" s="278"/>
      <c r="L83" s="278"/>
      <c r="M83" s="278"/>
      <c r="N83" s="278"/>
      <c r="O83" s="278"/>
      <c r="P83" s="278"/>
      <c r="Q83" s="278"/>
      <c r="R83" s="278"/>
      <c r="S83" s="278"/>
      <c r="T83" s="278"/>
      <c r="U83" s="278"/>
      <c r="V83" s="278"/>
      <c r="W83" s="278"/>
      <c r="X83" s="278"/>
      <c r="Y83" s="278"/>
      <c r="Z83" s="278"/>
      <c r="AA83" s="278"/>
      <c r="AB83" s="278"/>
      <c r="AC83" s="278"/>
      <c r="AD83" s="278"/>
    </row>
    <row r="84">
      <c r="A84" s="278"/>
      <c r="B84" s="278"/>
      <c r="C84" s="278"/>
      <c r="D84" s="278"/>
      <c r="E84" s="278"/>
      <c r="F84" s="278"/>
      <c r="G84" s="278"/>
      <c r="H84" s="278"/>
      <c r="I84" s="278"/>
      <c r="J84" s="278"/>
      <c r="K84" s="278"/>
      <c r="L84" s="278"/>
      <c r="M84" s="278"/>
      <c r="N84" s="278"/>
      <c r="O84" s="278"/>
      <c r="P84" s="278"/>
      <c r="Q84" s="278"/>
      <c r="R84" s="278"/>
      <c r="S84" s="278"/>
      <c r="T84" s="278"/>
      <c r="U84" s="278"/>
      <c r="V84" s="278"/>
      <c r="W84" s="278"/>
      <c r="X84" s="278"/>
      <c r="Y84" s="278"/>
      <c r="Z84" s="278"/>
      <c r="AA84" s="278"/>
      <c r="AB84" s="278"/>
      <c r="AC84" s="278"/>
      <c r="AD84" s="278"/>
    </row>
    <row r="85">
      <c r="A85" s="278"/>
      <c r="B85" s="278"/>
      <c r="C85" s="278"/>
      <c r="D85" s="278"/>
      <c r="E85" s="278"/>
      <c r="F85" s="278"/>
      <c r="G85" s="278"/>
      <c r="H85" s="278"/>
      <c r="I85" s="278"/>
      <c r="J85" s="278"/>
      <c r="K85" s="278"/>
      <c r="L85" s="278"/>
      <c r="M85" s="278"/>
      <c r="N85" s="278"/>
      <c r="O85" s="278"/>
      <c r="P85" s="278"/>
      <c r="Q85" s="278"/>
      <c r="R85" s="278"/>
      <c r="S85" s="278"/>
      <c r="T85" s="278"/>
      <c r="U85" s="278"/>
      <c r="V85" s="278"/>
      <c r="W85" s="278"/>
      <c r="X85" s="278"/>
      <c r="Y85" s="278"/>
      <c r="Z85" s="278"/>
      <c r="AA85" s="278"/>
      <c r="AB85" s="278"/>
      <c r="AC85" s="278"/>
      <c r="AD85" s="278"/>
    </row>
    <row r="86">
      <c r="A86" s="278"/>
      <c r="B86" s="278"/>
      <c r="C86" s="278"/>
      <c r="D86" s="278"/>
      <c r="E86" s="278"/>
      <c r="F86" s="278"/>
      <c r="G86" s="278"/>
      <c r="H86" s="278"/>
      <c r="I86" s="278"/>
      <c r="J86" s="278"/>
      <c r="K86" s="278"/>
      <c r="L86" s="278"/>
      <c r="M86" s="278"/>
      <c r="N86" s="278"/>
      <c r="O86" s="278"/>
      <c r="P86" s="278"/>
      <c r="Q86" s="278"/>
      <c r="R86" s="278"/>
      <c r="S86" s="278"/>
      <c r="T86" s="278"/>
      <c r="U86" s="278"/>
      <c r="V86" s="278"/>
      <c r="W86" s="278"/>
      <c r="X86" s="278"/>
      <c r="Y86" s="278"/>
      <c r="Z86" s="278"/>
      <c r="AA86" s="278"/>
      <c r="AB86" s="278"/>
      <c r="AC86" s="278"/>
      <c r="AD86" s="278"/>
    </row>
    <row r="87">
      <c r="A87" s="278"/>
      <c r="B87" s="278"/>
      <c r="C87" s="278"/>
      <c r="D87" s="278"/>
      <c r="E87" s="278"/>
      <c r="F87" s="278"/>
      <c r="G87" s="278"/>
      <c r="H87" s="278"/>
      <c r="I87" s="278"/>
      <c r="J87" s="278"/>
      <c r="K87" s="278"/>
      <c r="L87" s="278"/>
      <c r="M87" s="278"/>
      <c r="N87" s="278"/>
      <c r="O87" s="278"/>
      <c r="P87" s="278"/>
      <c r="Q87" s="278"/>
      <c r="R87" s="278"/>
      <c r="S87" s="278"/>
      <c r="T87" s="278"/>
      <c r="U87" s="278"/>
      <c r="V87" s="278"/>
      <c r="W87" s="278"/>
      <c r="X87" s="278"/>
      <c r="Y87" s="278"/>
      <c r="Z87" s="278"/>
      <c r="AA87" s="278"/>
      <c r="AB87" s="278"/>
      <c r="AC87" s="278"/>
      <c r="AD87" s="278"/>
    </row>
    <row r="88">
      <c r="A88" s="278"/>
      <c r="B88" s="278"/>
      <c r="C88" s="278"/>
      <c r="D88" s="278"/>
      <c r="E88" s="278"/>
      <c r="F88" s="278"/>
      <c r="G88" s="278"/>
      <c r="H88" s="278"/>
      <c r="I88" s="278"/>
      <c r="J88" s="278"/>
      <c r="K88" s="278"/>
      <c r="L88" s="278"/>
      <c r="M88" s="278"/>
      <c r="N88" s="278"/>
      <c r="O88" s="278"/>
      <c r="P88" s="278"/>
      <c r="Q88" s="278"/>
      <c r="R88" s="278"/>
      <c r="S88" s="278"/>
      <c r="T88" s="278"/>
      <c r="U88" s="278"/>
      <c r="V88" s="278"/>
      <c r="W88" s="278"/>
      <c r="X88" s="278"/>
      <c r="Y88" s="278"/>
      <c r="Z88" s="278"/>
      <c r="AA88" s="278"/>
      <c r="AB88" s="278"/>
      <c r="AC88" s="278"/>
      <c r="AD88" s="278"/>
    </row>
    <row r="89">
      <c r="A89" s="278"/>
      <c r="B89" s="278"/>
      <c r="C89" s="278"/>
      <c r="D89" s="278"/>
      <c r="E89" s="278"/>
      <c r="F89" s="278"/>
      <c r="G89" s="278"/>
      <c r="H89" s="278"/>
      <c r="I89" s="278"/>
      <c r="J89" s="278"/>
      <c r="K89" s="278"/>
      <c r="L89" s="278"/>
      <c r="M89" s="278"/>
      <c r="N89" s="278"/>
      <c r="O89" s="278"/>
      <c r="P89" s="278"/>
      <c r="Q89" s="278"/>
      <c r="R89" s="278"/>
      <c r="S89" s="278"/>
      <c r="T89" s="278"/>
      <c r="U89" s="278"/>
      <c r="V89" s="278"/>
      <c r="W89" s="278"/>
      <c r="X89" s="278"/>
      <c r="Y89" s="278"/>
      <c r="Z89" s="278"/>
      <c r="AA89" s="278"/>
      <c r="AB89" s="278"/>
      <c r="AC89" s="278"/>
      <c r="AD89" s="278"/>
    </row>
    <row r="90">
      <c r="A90" s="278"/>
      <c r="B90" s="278"/>
      <c r="C90" s="278"/>
      <c r="D90" s="278"/>
      <c r="E90" s="278"/>
      <c r="F90" s="278"/>
      <c r="G90" s="278"/>
      <c r="H90" s="278"/>
      <c r="I90" s="278"/>
      <c r="J90" s="278"/>
      <c r="K90" s="278"/>
      <c r="L90" s="278"/>
      <c r="M90" s="278"/>
      <c r="N90" s="278"/>
      <c r="O90" s="278"/>
      <c r="P90" s="278"/>
      <c r="Q90" s="278"/>
      <c r="R90" s="278"/>
      <c r="S90" s="278"/>
      <c r="T90" s="278"/>
      <c r="U90" s="278"/>
      <c r="V90" s="278"/>
      <c r="W90" s="278"/>
      <c r="X90" s="278"/>
      <c r="Y90" s="278"/>
      <c r="Z90" s="278"/>
      <c r="AA90" s="278"/>
      <c r="AB90" s="278"/>
      <c r="AC90" s="278"/>
      <c r="AD90" s="278"/>
    </row>
    <row r="91">
      <c r="A91" s="278"/>
      <c r="B91" s="278"/>
      <c r="C91" s="278"/>
      <c r="D91" s="278"/>
      <c r="E91" s="278"/>
      <c r="F91" s="278"/>
      <c r="G91" s="278"/>
      <c r="H91" s="278"/>
      <c r="I91" s="278"/>
      <c r="J91" s="278"/>
      <c r="K91" s="278"/>
      <c r="L91" s="278"/>
      <c r="M91" s="278"/>
      <c r="N91" s="278"/>
      <c r="O91" s="278"/>
      <c r="P91" s="278"/>
      <c r="Q91" s="278"/>
      <c r="R91" s="278"/>
      <c r="S91" s="278"/>
      <c r="T91" s="278"/>
      <c r="U91" s="278"/>
      <c r="V91" s="278"/>
      <c r="W91" s="278"/>
      <c r="X91" s="278"/>
      <c r="Y91" s="278"/>
      <c r="Z91" s="278"/>
      <c r="AA91" s="278"/>
      <c r="AB91" s="278"/>
      <c r="AC91" s="278"/>
      <c r="AD91" s="278"/>
    </row>
    <row r="92">
      <c r="A92" s="278"/>
      <c r="B92" s="278"/>
      <c r="C92" s="278"/>
      <c r="D92" s="278"/>
      <c r="E92" s="278"/>
      <c r="F92" s="278"/>
      <c r="G92" s="278"/>
      <c r="H92" s="278"/>
      <c r="I92" s="278"/>
      <c r="J92" s="278"/>
      <c r="K92" s="278"/>
      <c r="L92" s="278"/>
      <c r="M92" s="278"/>
      <c r="N92" s="278"/>
      <c r="O92" s="278"/>
      <c r="P92" s="278"/>
      <c r="Q92" s="278"/>
      <c r="R92" s="278"/>
      <c r="S92" s="278"/>
      <c r="T92" s="278"/>
      <c r="U92" s="278"/>
      <c r="V92" s="278"/>
      <c r="W92" s="278"/>
      <c r="X92" s="278"/>
      <c r="Y92" s="278"/>
      <c r="Z92" s="278"/>
      <c r="AA92" s="278"/>
      <c r="AB92" s="278"/>
      <c r="AC92" s="278"/>
      <c r="AD92" s="278"/>
    </row>
    <row r="93">
      <c r="A93" s="278"/>
      <c r="B93" s="278"/>
      <c r="C93" s="278"/>
      <c r="D93" s="278"/>
      <c r="E93" s="278"/>
      <c r="F93" s="278"/>
      <c r="G93" s="278"/>
      <c r="H93" s="278"/>
      <c r="I93" s="278"/>
      <c r="J93" s="278"/>
      <c r="K93" s="278"/>
      <c r="L93" s="278"/>
      <c r="M93" s="278"/>
      <c r="N93" s="278"/>
      <c r="O93" s="278"/>
      <c r="P93" s="278"/>
      <c r="Q93" s="278"/>
      <c r="R93" s="278"/>
      <c r="S93" s="278"/>
      <c r="T93" s="278"/>
      <c r="U93" s="278"/>
      <c r="V93" s="278"/>
      <c r="W93" s="278"/>
      <c r="X93" s="278"/>
      <c r="Y93" s="278"/>
      <c r="Z93" s="278"/>
      <c r="AA93" s="278"/>
      <c r="AB93" s="278"/>
      <c r="AC93" s="278"/>
      <c r="AD93" s="278"/>
    </row>
    <row r="94">
      <c r="A94" s="278"/>
      <c r="B94" s="278"/>
      <c r="C94" s="278"/>
      <c r="D94" s="278"/>
      <c r="E94" s="278"/>
      <c r="F94" s="278"/>
      <c r="G94" s="278"/>
      <c r="H94" s="278"/>
      <c r="I94" s="278"/>
      <c r="J94" s="278"/>
      <c r="K94" s="278"/>
      <c r="L94" s="278"/>
      <c r="M94" s="278"/>
      <c r="N94" s="278"/>
      <c r="O94" s="278"/>
      <c r="P94" s="278"/>
      <c r="Q94" s="278"/>
      <c r="R94" s="278"/>
      <c r="S94" s="278"/>
      <c r="T94" s="278"/>
      <c r="U94" s="278"/>
      <c r="V94" s="278"/>
      <c r="W94" s="278"/>
      <c r="X94" s="278"/>
      <c r="Y94" s="278"/>
      <c r="Z94" s="278"/>
      <c r="AA94" s="278"/>
      <c r="AB94" s="278"/>
      <c r="AC94" s="278"/>
      <c r="AD94" s="278"/>
    </row>
    <row r="95">
      <c r="A95" s="278"/>
      <c r="B95" s="278"/>
      <c r="C95" s="278"/>
      <c r="D95" s="278"/>
      <c r="E95" s="278"/>
      <c r="F95" s="278"/>
      <c r="G95" s="278"/>
      <c r="H95" s="278"/>
      <c r="I95" s="278"/>
      <c r="J95" s="278"/>
      <c r="K95" s="278"/>
      <c r="L95" s="278"/>
      <c r="M95" s="278"/>
      <c r="N95" s="278"/>
      <c r="O95" s="278"/>
      <c r="P95" s="278"/>
      <c r="Q95" s="278"/>
      <c r="R95" s="278"/>
      <c r="S95" s="278"/>
      <c r="T95" s="278"/>
      <c r="U95" s="278"/>
      <c r="V95" s="278"/>
      <c r="W95" s="278"/>
      <c r="X95" s="278"/>
      <c r="Y95" s="278"/>
      <c r="Z95" s="278"/>
      <c r="AA95" s="278"/>
      <c r="AB95" s="278"/>
      <c r="AC95" s="278"/>
      <c r="AD95" s="278"/>
    </row>
    <row r="96">
      <c r="A96" s="278"/>
      <c r="B96" s="278"/>
      <c r="C96" s="278"/>
      <c r="D96" s="278"/>
      <c r="E96" s="278"/>
      <c r="F96" s="278"/>
      <c r="G96" s="278"/>
      <c r="H96" s="278"/>
      <c r="I96" s="278"/>
      <c r="J96" s="278"/>
      <c r="K96" s="278"/>
      <c r="L96" s="278"/>
      <c r="M96" s="278"/>
      <c r="N96" s="278"/>
      <c r="O96" s="278"/>
      <c r="P96" s="278"/>
      <c r="Q96" s="278"/>
      <c r="R96" s="278"/>
      <c r="S96" s="278"/>
      <c r="T96" s="278"/>
      <c r="U96" s="278"/>
      <c r="V96" s="278"/>
      <c r="W96" s="278"/>
      <c r="X96" s="278"/>
      <c r="Y96" s="278"/>
      <c r="Z96" s="278"/>
      <c r="AA96" s="278"/>
      <c r="AB96" s="278"/>
      <c r="AC96" s="278"/>
      <c r="AD96" s="278"/>
    </row>
    <row r="97">
      <c r="A97" s="278"/>
      <c r="B97" s="278"/>
      <c r="C97" s="278"/>
      <c r="D97" s="278"/>
      <c r="E97" s="278"/>
      <c r="F97" s="278"/>
      <c r="G97" s="278"/>
      <c r="H97" s="278"/>
      <c r="I97" s="278"/>
      <c r="J97" s="278"/>
      <c r="K97" s="278"/>
      <c r="L97" s="278"/>
      <c r="M97" s="278"/>
      <c r="N97" s="278"/>
      <c r="O97" s="278"/>
      <c r="P97" s="278"/>
      <c r="Q97" s="278"/>
      <c r="R97" s="278"/>
      <c r="S97" s="278"/>
      <c r="T97" s="278"/>
      <c r="U97" s="278"/>
      <c r="V97" s="278"/>
      <c r="W97" s="278"/>
      <c r="X97" s="278"/>
      <c r="Y97" s="278"/>
      <c r="Z97" s="278"/>
      <c r="AA97" s="278"/>
      <c r="AB97" s="278"/>
      <c r="AC97" s="278"/>
      <c r="AD97" s="278"/>
    </row>
    <row r="98">
      <c r="A98" s="278"/>
      <c r="B98" s="278"/>
      <c r="C98" s="278"/>
      <c r="D98" s="278"/>
      <c r="E98" s="278"/>
      <c r="F98" s="278"/>
      <c r="G98" s="278"/>
      <c r="H98" s="278"/>
      <c r="I98" s="278"/>
      <c r="J98" s="278"/>
      <c r="K98" s="278"/>
      <c r="L98" s="278"/>
      <c r="M98" s="278"/>
      <c r="N98" s="278"/>
      <c r="O98" s="278"/>
      <c r="P98" s="278"/>
      <c r="Q98" s="278"/>
      <c r="R98" s="278"/>
      <c r="S98" s="278"/>
      <c r="T98" s="278"/>
      <c r="U98" s="278"/>
      <c r="V98" s="278"/>
      <c r="W98" s="278"/>
      <c r="X98" s="278"/>
      <c r="Y98" s="278"/>
      <c r="Z98" s="278"/>
      <c r="AA98" s="278"/>
      <c r="AB98" s="278"/>
      <c r="AC98" s="278"/>
      <c r="AD98" s="278"/>
    </row>
    <row r="99">
      <c r="A99" s="278"/>
      <c r="B99" s="278"/>
      <c r="C99" s="278"/>
      <c r="D99" s="278"/>
      <c r="E99" s="278"/>
      <c r="F99" s="278"/>
      <c r="G99" s="278"/>
      <c r="H99" s="278"/>
      <c r="I99" s="278"/>
      <c r="J99" s="278"/>
      <c r="K99" s="278"/>
      <c r="L99" s="278"/>
      <c r="M99" s="278"/>
      <c r="N99" s="278"/>
      <c r="O99" s="278"/>
      <c r="P99" s="278"/>
      <c r="Q99" s="278"/>
      <c r="R99" s="278"/>
      <c r="S99" s="278"/>
      <c r="T99" s="278"/>
      <c r="U99" s="278"/>
      <c r="V99" s="278"/>
      <c r="W99" s="278"/>
      <c r="X99" s="278"/>
      <c r="Y99" s="278"/>
      <c r="Z99" s="278"/>
      <c r="AA99" s="278"/>
      <c r="AB99" s="278"/>
      <c r="AC99" s="278"/>
      <c r="AD99" s="278"/>
    </row>
    <row r="100">
      <c r="A100" s="278"/>
      <c r="B100" s="278"/>
      <c r="C100" s="278"/>
      <c r="D100" s="278"/>
      <c r="E100" s="278"/>
      <c r="F100" s="278"/>
      <c r="G100" s="278"/>
      <c r="H100" s="278"/>
      <c r="I100" s="278"/>
      <c r="J100" s="278"/>
      <c r="K100" s="278"/>
      <c r="L100" s="278"/>
      <c r="M100" s="278"/>
      <c r="N100" s="278"/>
      <c r="O100" s="278"/>
      <c r="P100" s="278"/>
      <c r="Q100" s="278"/>
      <c r="R100" s="278"/>
      <c r="S100" s="278"/>
      <c r="T100" s="278"/>
      <c r="U100" s="278"/>
      <c r="V100" s="278"/>
      <c r="W100" s="278"/>
      <c r="X100" s="278"/>
      <c r="Y100" s="278"/>
      <c r="Z100" s="278"/>
      <c r="AA100" s="278"/>
      <c r="AB100" s="278"/>
      <c r="AC100" s="278"/>
      <c r="AD100" s="278"/>
    </row>
    <row r="101">
      <c r="A101" s="278"/>
      <c r="B101" s="278"/>
      <c r="C101" s="278"/>
      <c r="D101" s="278"/>
      <c r="E101" s="278"/>
      <c r="F101" s="278"/>
      <c r="G101" s="278"/>
      <c r="H101" s="278"/>
      <c r="I101" s="278"/>
      <c r="J101" s="278"/>
      <c r="K101" s="278"/>
      <c r="L101" s="278"/>
      <c r="M101" s="278"/>
      <c r="N101" s="278"/>
      <c r="O101" s="278"/>
      <c r="P101" s="278"/>
      <c r="Q101" s="278"/>
      <c r="R101" s="278"/>
      <c r="S101" s="278"/>
      <c r="T101" s="278"/>
      <c r="U101" s="278"/>
      <c r="V101" s="278"/>
      <c r="W101" s="278"/>
      <c r="X101" s="278"/>
      <c r="Y101" s="278"/>
      <c r="Z101" s="278"/>
      <c r="AA101" s="278"/>
      <c r="AB101" s="278"/>
      <c r="AC101" s="278"/>
      <c r="AD101" s="278"/>
    </row>
    <row r="102">
      <c r="A102" s="278"/>
      <c r="B102" s="278"/>
      <c r="C102" s="278"/>
      <c r="D102" s="278"/>
      <c r="E102" s="278"/>
      <c r="F102" s="278"/>
      <c r="G102" s="278"/>
      <c r="H102" s="278"/>
      <c r="I102" s="278"/>
      <c r="J102" s="278"/>
      <c r="K102" s="278"/>
      <c r="L102" s="278"/>
      <c r="M102" s="278"/>
      <c r="N102" s="278"/>
      <c r="O102" s="278"/>
      <c r="P102" s="278"/>
      <c r="Q102" s="278"/>
      <c r="R102" s="278"/>
      <c r="S102" s="278"/>
      <c r="T102" s="278"/>
      <c r="U102" s="278"/>
      <c r="V102" s="278"/>
      <c r="W102" s="278"/>
      <c r="X102" s="278"/>
      <c r="Y102" s="278"/>
      <c r="Z102" s="278"/>
      <c r="AA102" s="278"/>
      <c r="AB102" s="278"/>
      <c r="AC102" s="278"/>
      <c r="AD102" s="278"/>
    </row>
    <row r="103">
      <c r="A103" s="278"/>
      <c r="B103" s="278"/>
      <c r="C103" s="278"/>
      <c r="D103" s="278"/>
      <c r="E103" s="278"/>
      <c r="F103" s="278"/>
      <c r="G103" s="278"/>
      <c r="H103" s="278"/>
      <c r="I103" s="278"/>
      <c r="J103" s="278"/>
      <c r="K103" s="278"/>
      <c r="L103" s="278"/>
      <c r="M103" s="278"/>
      <c r="N103" s="278"/>
      <c r="O103" s="278"/>
      <c r="P103" s="278"/>
      <c r="Q103" s="278"/>
      <c r="R103" s="278"/>
      <c r="S103" s="278"/>
      <c r="T103" s="278"/>
      <c r="U103" s="278"/>
      <c r="V103" s="278"/>
      <c r="W103" s="278"/>
      <c r="X103" s="278"/>
      <c r="Y103" s="278"/>
      <c r="Z103" s="278"/>
      <c r="AA103" s="278"/>
      <c r="AB103" s="278"/>
      <c r="AC103" s="278"/>
      <c r="AD103" s="278"/>
    </row>
    <row r="104">
      <c r="A104" s="278"/>
      <c r="B104" s="278"/>
      <c r="C104" s="278"/>
      <c r="D104" s="278"/>
      <c r="E104" s="278"/>
      <c r="F104" s="278"/>
      <c r="G104" s="278"/>
      <c r="H104" s="278"/>
      <c r="I104" s="278"/>
      <c r="J104" s="278"/>
      <c r="K104" s="278"/>
      <c r="L104" s="278"/>
      <c r="M104" s="278"/>
      <c r="N104" s="278"/>
      <c r="O104" s="278"/>
      <c r="P104" s="278"/>
      <c r="Q104" s="278"/>
      <c r="R104" s="278"/>
      <c r="S104" s="278"/>
      <c r="T104" s="278"/>
      <c r="U104" s="278"/>
      <c r="V104" s="278"/>
      <c r="W104" s="278"/>
      <c r="X104" s="278"/>
      <c r="Y104" s="278"/>
      <c r="Z104" s="278"/>
      <c r="AA104" s="278"/>
      <c r="AB104" s="278"/>
      <c r="AC104" s="278"/>
      <c r="AD104" s="278"/>
    </row>
    <row r="105">
      <c r="A105" s="278"/>
      <c r="B105" s="278"/>
      <c r="C105" s="278"/>
      <c r="D105" s="278"/>
      <c r="E105" s="278"/>
      <c r="F105" s="278"/>
      <c r="G105" s="278"/>
      <c r="H105" s="278"/>
      <c r="I105" s="278"/>
      <c r="J105" s="278"/>
      <c r="K105" s="278"/>
      <c r="L105" s="278"/>
      <c r="M105" s="278"/>
      <c r="N105" s="278"/>
      <c r="O105" s="278"/>
      <c r="P105" s="278"/>
      <c r="Q105" s="278"/>
      <c r="R105" s="278"/>
      <c r="S105" s="278"/>
      <c r="T105" s="278"/>
      <c r="U105" s="278"/>
      <c r="V105" s="278"/>
      <c r="W105" s="278"/>
      <c r="X105" s="278"/>
      <c r="Y105" s="278"/>
      <c r="Z105" s="278"/>
      <c r="AA105" s="278"/>
      <c r="AB105" s="278"/>
      <c r="AC105" s="278"/>
      <c r="AD105" s="278"/>
    </row>
    <row r="106">
      <c r="A106" s="278"/>
      <c r="B106" s="278"/>
      <c r="C106" s="278"/>
      <c r="D106" s="278"/>
      <c r="E106" s="278"/>
      <c r="F106" s="278"/>
      <c r="G106" s="278"/>
      <c r="H106" s="278"/>
      <c r="I106" s="278"/>
      <c r="J106" s="278"/>
      <c r="K106" s="278"/>
      <c r="L106" s="278"/>
      <c r="M106" s="278"/>
      <c r="N106" s="278"/>
      <c r="O106" s="278"/>
      <c r="P106" s="278"/>
      <c r="Q106" s="278"/>
      <c r="R106" s="278"/>
      <c r="S106" s="278"/>
      <c r="T106" s="278"/>
      <c r="U106" s="278"/>
      <c r="V106" s="278"/>
      <c r="W106" s="278"/>
      <c r="X106" s="278"/>
      <c r="Y106" s="278"/>
      <c r="Z106" s="278"/>
      <c r="AA106" s="278"/>
      <c r="AB106" s="278"/>
      <c r="AC106" s="278"/>
      <c r="AD106" s="278"/>
    </row>
    <row r="107">
      <c r="A107" s="278"/>
      <c r="B107" s="278"/>
      <c r="C107" s="278"/>
      <c r="D107" s="278"/>
      <c r="E107" s="278"/>
      <c r="F107" s="278"/>
      <c r="G107" s="278"/>
      <c r="H107" s="278"/>
      <c r="I107" s="278"/>
      <c r="J107" s="278"/>
      <c r="K107" s="278"/>
      <c r="L107" s="278"/>
      <c r="M107" s="278"/>
      <c r="N107" s="278"/>
      <c r="O107" s="278"/>
      <c r="P107" s="278"/>
      <c r="Q107" s="278"/>
      <c r="R107" s="278"/>
      <c r="S107" s="278"/>
      <c r="T107" s="278"/>
      <c r="U107" s="278"/>
      <c r="V107" s="278"/>
      <c r="W107" s="278"/>
      <c r="X107" s="278"/>
      <c r="Y107" s="278"/>
      <c r="Z107" s="278"/>
      <c r="AA107" s="278"/>
      <c r="AB107" s="278"/>
      <c r="AC107" s="278"/>
      <c r="AD107" s="278"/>
    </row>
    <row r="108">
      <c r="A108" s="278"/>
      <c r="B108" s="278"/>
      <c r="C108" s="278"/>
      <c r="D108" s="278"/>
      <c r="E108" s="278"/>
      <c r="F108" s="278"/>
      <c r="G108" s="278"/>
      <c r="H108" s="278"/>
      <c r="I108" s="278"/>
      <c r="J108" s="278"/>
      <c r="K108" s="278"/>
      <c r="L108" s="278"/>
      <c r="M108" s="278"/>
      <c r="N108" s="278"/>
      <c r="O108" s="278"/>
      <c r="P108" s="278"/>
      <c r="Q108" s="278"/>
      <c r="R108" s="278"/>
      <c r="S108" s="278"/>
      <c r="T108" s="278"/>
      <c r="U108" s="278"/>
      <c r="V108" s="278"/>
      <c r="W108" s="278"/>
      <c r="X108" s="278"/>
      <c r="Y108" s="278"/>
      <c r="Z108" s="278"/>
      <c r="AA108" s="278"/>
      <c r="AB108" s="278"/>
      <c r="AC108" s="278"/>
      <c r="AD108" s="278"/>
    </row>
    <row r="109">
      <c r="A109" s="278"/>
      <c r="B109" s="278"/>
      <c r="C109" s="278"/>
      <c r="D109" s="278"/>
      <c r="E109" s="278"/>
      <c r="F109" s="278"/>
      <c r="G109" s="278"/>
      <c r="H109" s="278"/>
      <c r="I109" s="278"/>
      <c r="J109" s="278"/>
      <c r="K109" s="278"/>
      <c r="L109" s="278"/>
      <c r="M109" s="278"/>
      <c r="N109" s="278"/>
      <c r="O109" s="278"/>
      <c r="P109" s="278"/>
      <c r="Q109" s="278"/>
      <c r="R109" s="278"/>
      <c r="S109" s="278"/>
      <c r="T109" s="278"/>
      <c r="U109" s="278"/>
      <c r="V109" s="278"/>
      <c r="W109" s="278"/>
      <c r="X109" s="278"/>
      <c r="Y109" s="278"/>
      <c r="Z109" s="278"/>
      <c r="AA109" s="278"/>
      <c r="AB109" s="278"/>
      <c r="AC109" s="278"/>
      <c r="AD109" s="278"/>
    </row>
    <row r="110">
      <c r="A110" s="278"/>
      <c r="B110" s="278"/>
      <c r="C110" s="278"/>
      <c r="D110" s="278"/>
      <c r="E110" s="278"/>
      <c r="F110" s="278"/>
      <c r="G110" s="278"/>
      <c r="H110" s="278"/>
      <c r="I110" s="278"/>
      <c r="J110" s="278"/>
      <c r="K110" s="278"/>
      <c r="L110" s="278"/>
      <c r="M110" s="278"/>
      <c r="N110" s="278"/>
      <c r="O110" s="278"/>
      <c r="P110" s="278"/>
      <c r="Q110" s="278"/>
      <c r="R110" s="278"/>
      <c r="S110" s="278"/>
      <c r="T110" s="278"/>
      <c r="U110" s="278"/>
      <c r="V110" s="278"/>
      <c r="W110" s="278"/>
      <c r="X110" s="278"/>
      <c r="Y110" s="278"/>
      <c r="Z110" s="278"/>
      <c r="AA110" s="278"/>
      <c r="AB110" s="278"/>
      <c r="AC110" s="278"/>
      <c r="AD110" s="278"/>
    </row>
    <row r="111">
      <c r="A111" s="278"/>
      <c r="B111" s="278"/>
      <c r="C111" s="278"/>
      <c r="D111" s="278"/>
      <c r="E111" s="278"/>
      <c r="F111" s="278"/>
      <c r="G111" s="278"/>
      <c r="H111" s="278"/>
      <c r="I111" s="278"/>
      <c r="J111" s="278"/>
      <c r="K111" s="278"/>
      <c r="L111" s="278"/>
      <c r="M111" s="278"/>
      <c r="N111" s="278"/>
      <c r="O111" s="278"/>
      <c r="P111" s="278"/>
      <c r="Q111" s="278"/>
      <c r="R111" s="278"/>
      <c r="S111" s="278"/>
      <c r="T111" s="278"/>
      <c r="U111" s="278"/>
      <c r="V111" s="278"/>
      <c r="W111" s="278"/>
      <c r="X111" s="278"/>
      <c r="Y111" s="278"/>
      <c r="Z111" s="278"/>
      <c r="AA111" s="278"/>
      <c r="AB111" s="278"/>
      <c r="AC111" s="278"/>
      <c r="AD111" s="278"/>
    </row>
    <row r="112">
      <c r="A112" s="278"/>
      <c r="B112" s="278"/>
      <c r="C112" s="278"/>
      <c r="D112" s="278"/>
      <c r="E112" s="278"/>
      <c r="F112" s="278"/>
      <c r="G112" s="278"/>
      <c r="H112" s="278"/>
      <c r="I112" s="278"/>
      <c r="J112" s="278"/>
      <c r="K112" s="278"/>
      <c r="L112" s="278"/>
      <c r="M112" s="278"/>
      <c r="N112" s="278"/>
      <c r="O112" s="278"/>
      <c r="P112" s="278"/>
      <c r="Q112" s="278"/>
      <c r="R112" s="278"/>
      <c r="S112" s="278"/>
      <c r="T112" s="278"/>
      <c r="U112" s="278"/>
      <c r="V112" s="278"/>
      <c r="W112" s="278"/>
      <c r="X112" s="278"/>
      <c r="Y112" s="278"/>
      <c r="Z112" s="278"/>
      <c r="AA112" s="278"/>
      <c r="AB112" s="278"/>
      <c r="AC112" s="278"/>
      <c r="AD112" s="278"/>
    </row>
    <row r="113">
      <c r="A113" s="278"/>
      <c r="B113" s="278"/>
      <c r="C113" s="278"/>
      <c r="D113" s="278"/>
      <c r="E113" s="278"/>
      <c r="F113" s="278"/>
      <c r="G113" s="278"/>
      <c r="H113" s="278"/>
      <c r="I113" s="278"/>
      <c r="J113" s="278"/>
      <c r="K113" s="278"/>
      <c r="L113" s="278"/>
      <c r="M113" s="278"/>
      <c r="N113" s="278"/>
      <c r="O113" s="278"/>
      <c r="P113" s="278"/>
      <c r="Q113" s="278"/>
      <c r="R113" s="278"/>
      <c r="S113" s="278"/>
      <c r="T113" s="278"/>
      <c r="U113" s="278"/>
      <c r="V113" s="278"/>
      <c r="W113" s="278"/>
      <c r="X113" s="278"/>
      <c r="Y113" s="278"/>
      <c r="Z113" s="278"/>
      <c r="AA113" s="278"/>
      <c r="AB113" s="278"/>
      <c r="AC113" s="278"/>
      <c r="AD113" s="278"/>
    </row>
    <row r="114">
      <c r="A114" s="278"/>
      <c r="B114" s="278"/>
      <c r="C114" s="278"/>
      <c r="D114" s="278"/>
      <c r="E114" s="278"/>
      <c r="F114" s="278"/>
      <c r="G114" s="278"/>
      <c r="H114" s="278"/>
      <c r="I114" s="278"/>
      <c r="J114" s="278"/>
      <c r="K114" s="278"/>
      <c r="L114" s="278"/>
      <c r="M114" s="278"/>
      <c r="N114" s="278"/>
      <c r="O114" s="278"/>
      <c r="P114" s="278"/>
      <c r="Q114" s="278"/>
      <c r="R114" s="278"/>
      <c r="S114" s="278"/>
      <c r="T114" s="278"/>
      <c r="U114" s="278"/>
      <c r="V114" s="278"/>
      <c r="W114" s="278"/>
      <c r="X114" s="278"/>
      <c r="Y114" s="278"/>
      <c r="Z114" s="278"/>
      <c r="AA114" s="278"/>
      <c r="AB114" s="278"/>
      <c r="AC114" s="278"/>
      <c r="AD114" s="278"/>
    </row>
    <row r="115">
      <c r="A115" s="278"/>
      <c r="B115" s="278"/>
      <c r="C115" s="278"/>
      <c r="D115" s="278"/>
      <c r="E115" s="278"/>
      <c r="F115" s="278"/>
      <c r="G115" s="278"/>
      <c r="H115" s="278"/>
      <c r="I115" s="278"/>
      <c r="J115" s="278"/>
      <c r="K115" s="278"/>
      <c r="L115" s="278"/>
      <c r="M115" s="278"/>
      <c r="N115" s="278"/>
      <c r="O115" s="278"/>
      <c r="P115" s="278"/>
      <c r="Q115" s="278"/>
      <c r="R115" s="278"/>
      <c r="S115" s="278"/>
      <c r="T115" s="278"/>
      <c r="U115" s="278"/>
      <c r="V115" s="278"/>
      <c r="W115" s="278"/>
      <c r="X115" s="278"/>
      <c r="Y115" s="278"/>
      <c r="Z115" s="278"/>
      <c r="AA115" s="278"/>
      <c r="AB115" s="278"/>
      <c r="AC115" s="278"/>
      <c r="AD115" s="278"/>
    </row>
    <row r="116">
      <c r="A116" s="278"/>
      <c r="B116" s="278"/>
      <c r="C116" s="278"/>
      <c r="D116" s="278"/>
      <c r="E116" s="278"/>
      <c r="F116" s="278"/>
      <c r="G116" s="278"/>
      <c r="H116" s="278"/>
      <c r="I116" s="278"/>
      <c r="J116" s="278"/>
      <c r="K116" s="278"/>
      <c r="L116" s="278"/>
      <c r="M116" s="278"/>
      <c r="N116" s="278"/>
      <c r="O116" s="278"/>
      <c r="P116" s="278"/>
      <c r="Q116" s="278"/>
      <c r="R116" s="278"/>
      <c r="S116" s="278"/>
      <c r="T116" s="278"/>
      <c r="U116" s="278"/>
      <c r="V116" s="278"/>
      <c r="W116" s="278"/>
      <c r="X116" s="278"/>
      <c r="Y116" s="278"/>
      <c r="Z116" s="278"/>
      <c r="AA116" s="278"/>
      <c r="AB116" s="278"/>
      <c r="AC116" s="278"/>
      <c r="AD116" s="278"/>
    </row>
    <row r="117">
      <c r="A117" s="278"/>
      <c r="B117" s="278"/>
      <c r="C117" s="278"/>
      <c r="D117" s="278"/>
      <c r="E117" s="278"/>
      <c r="F117" s="278"/>
      <c r="G117" s="278"/>
      <c r="H117" s="278"/>
      <c r="I117" s="278"/>
      <c r="J117" s="278"/>
      <c r="K117" s="278"/>
      <c r="L117" s="278"/>
      <c r="M117" s="278"/>
      <c r="N117" s="278"/>
      <c r="O117" s="278"/>
      <c r="P117" s="278"/>
      <c r="Q117" s="278"/>
      <c r="R117" s="278"/>
      <c r="S117" s="278"/>
      <c r="T117" s="278"/>
      <c r="U117" s="278"/>
      <c r="V117" s="278"/>
      <c r="W117" s="278"/>
      <c r="X117" s="278"/>
      <c r="Y117" s="278"/>
      <c r="Z117" s="278"/>
      <c r="AA117" s="278"/>
      <c r="AB117" s="278"/>
      <c r="AC117" s="278"/>
      <c r="AD117" s="278"/>
    </row>
    <row r="118">
      <c r="A118" s="278"/>
      <c r="B118" s="278"/>
      <c r="C118" s="278"/>
      <c r="D118" s="278"/>
      <c r="E118" s="278"/>
      <c r="F118" s="278"/>
      <c r="G118" s="278"/>
      <c r="H118" s="278"/>
      <c r="I118" s="278"/>
      <c r="J118" s="278"/>
      <c r="K118" s="278"/>
      <c r="L118" s="278"/>
      <c r="M118" s="278"/>
      <c r="N118" s="278"/>
      <c r="O118" s="278"/>
      <c r="P118" s="278"/>
      <c r="Q118" s="278"/>
      <c r="R118" s="278"/>
      <c r="S118" s="278"/>
      <c r="T118" s="278"/>
      <c r="U118" s="278"/>
      <c r="V118" s="278"/>
      <c r="W118" s="278"/>
      <c r="X118" s="278"/>
      <c r="Y118" s="278"/>
      <c r="Z118" s="278"/>
      <c r="AA118" s="278"/>
      <c r="AB118" s="278"/>
      <c r="AC118" s="278"/>
      <c r="AD118" s="278"/>
    </row>
    <row r="119">
      <c r="A119" s="278"/>
      <c r="B119" s="278"/>
      <c r="C119" s="278"/>
      <c r="D119" s="278"/>
      <c r="E119" s="278"/>
      <c r="F119" s="278"/>
      <c r="G119" s="278"/>
      <c r="H119" s="278"/>
      <c r="I119" s="278"/>
      <c r="J119" s="278"/>
      <c r="K119" s="278"/>
      <c r="L119" s="278"/>
      <c r="M119" s="278"/>
      <c r="N119" s="278"/>
      <c r="O119" s="278"/>
      <c r="P119" s="278"/>
      <c r="Q119" s="278"/>
      <c r="R119" s="278"/>
      <c r="S119" s="278"/>
      <c r="T119" s="278"/>
      <c r="U119" s="278"/>
      <c r="V119" s="278"/>
      <c r="W119" s="278"/>
      <c r="X119" s="278"/>
      <c r="Y119" s="278"/>
      <c r="Z119" s="278"/>
      <c r="AA119" s="278"/>
      <c r="AB119" s="278"/>
      <c r="AC119" s="278"/>
      <c r="AD119" s="278"/>
    </row>
    <row r="120">
      <c r="A120" s="278"/>
      <c r="B120" s="278"/>
      <c r="C120" s="278"/>
      <c r="D120" s="278"/>
      <c r="E120" s="278"/>
      <c r="F120" s="278"/>
      <c r="G120" s="278"/>
      <c r="H120" s="278"/>
      <c r="I120" s="278"/>
      <c r="J120" s="278"/>
      <c r="K120" s="278"/>
      <c r="L120" s="278"/>
      <c r="M120" s="278"/>
      <c r="N120" s="278"/>
      <c r="O120" s="278"/>
      <c r="P120" s="278"/>
      <c r="Q120" s="278"/>
      <c r="R120" s="278"/>
      <c r="S120" s="278"/>
      <c r="T120" s="278"/>
      <c r="U120" s="278"/>
      <c r="V120" s="278"/>
      <c r="W120" s="278"/>
      <c r="X120" s="278"/>
      <c r="Y120" s="278"/>
      <c r="Z120" s="278"/>
      <c r="AA120" s="278"/>
      <c r="AB120" s="278"/>
      <c r="AC120" s="278"/>
      <c r="AD120" s="278"/>
    </row>
    <row r="121">
      <c r="A121" s="278"/>
      <c r="B121" s="278"/>
      <c r="C121" s="278"/>
      <c r="D121" s="278"/>
      <c r="E121" s="278"/>
      <c r="F121" s="278"/>
      <c r="G121" s="278"/>
      <c r="H121" s="278"/>
      <c r="I121" s="278"/>
      <c r="J121" s="278"/>
      <c r="K121" s="278"/>
      <c r="L121" s="278"/>
      <c r="M121" s="278"/>
      <c r="N121" s="278"/>
      <c r="O121" s="278"/>
      <c r="P121" s="278"/>
      <c r="Q121" s="278"/>
      <c r="R121" s="278"/>
      <c r="S121" s="278"/>
      <c r="T121" s="278"/>
      <c r="U121" s="278"/>
      <c r="V121" s="278"/>
      <c r="W121" s="278"/>
      <c r="X121" s="278"/>
      <c r="Y121" s="278"/>
      <c r="Z121" s="278"/>
      <c r="AA121" s="278"/>
      <c r="AB121" s="278"/>
      <c r="AC121" s="278"/>
      <c r="AD121" s="278"/>
    </row>
    <row r="122">
      <c r="A122" s="278"/>
      <c r="B122" s="278"/>
      <c r="C122" s="278"/>
      <c r="D122" s="278"/>
      <c r="E122" s="278"/>
      <c r="F122" s="278"/>
      <c r="G122" s="278"/>
      <c r="H122" s="278"/>
      <c r="I122" s="278"/>
      <c r="J122" s="278"/>
      <c r="K122" s="278"/>
      <c r="L122" s="278"/>
      <c r="M122" s="278"/>
      <c r="N122" s="278"/>
      <c r="O122" s="278"/>
      <c r="P122" s="278"/>
      <c r="Q122" s="278"/>
      <c r="R122" s="278"/>
      <c r="S122" s="278"/>
      <c r="T122" s="278"/>
      <c r="U122" s="278"/>
      <c r="V122" s="278"/>
      <c r="W122" s="278"/>
      <c r="X122" s="278"/>
      <c r="Y122" s="278"/>
      <c r="Z122" s="278"/>
      <c r="AA122" s="278"/>
      <c r="AB122" s="278"/>
      <c r="AC122" s="278"/>
      <c r="AD122" s="278"/>
    </row>
    <row r="123">
      <c r="A123" s="278"/>
      <c r="B123" s="278"/>
      <c r="C123" s="278"/>
      <c r="D123" s="278"/>
      <c r="E123" s="278"/>
      <c r="F123" s="278"/>
      <c r="G123" s="278"/>
      <c r="H123" s="278"/>
      <c r="I123" s="278"/>
      <c r="J123" s="278"/>
      <c r="K123" s="278"/>
      <c r="L123" s="278"/>
      <c r="M123" s="278"/>
      <c r="N123" s="278"/>
      <c r="O123" s="278"/>
      <c r="P123" s="278"/>
      <c r="Q123" s="278"/>
      <c r="R123" s="278"/>
      <c r="S123" s="278"/>
      <c r="T123" s="278"/>
      <c r="U123" s="278"/>
      <c r="V123" s="278"/>
      <c r="W123" s="278"/>
      <c r="X123" s="278"/>
      <c r="Y123" s="278"/>
      <c r="Z123" s="278"/>
      <c r="AA123" s="278"/>
      <c r="AB123" s="278"/>
      <c r="AC123" s="278"/>
      <c r="AD123" s="278"/>
    </row>
    <row r="124">
      <c r="A124" s="278"/>
      <c r="B124" s="278"/>
      <c r="C124" s="278"/>
      <c r="D124" s="278"/>
      <c r="E124" s="278"/>
      <c r="F124" s="278"/>
      <c r="G124" s="278"/>
      <c r="H124" s="278"/>
      <c r="I124" s="278"/>
      <c r="J124" s="278"/>
      <c r="K124" s="278"/>
      <c r="L124" s="278"/>
      <c r="M124" s="278"/>
      <c r="N124" s="278"/>
      <c r="O124" s="278"/>
      <c r="P124" s="278"/>
      <c r="Q124" s="278"/>
      <c r="R124" s="278"/>
      <c r="S124" s="278"/>
      <c r="T124" s="278"/>
      <c r="U124" s="278"/>
      <c r="V124" s="278"/>
      <c r="W124" s="278"/>
      <c r="X124" s="278"/>
      <c r="Y124" s="278"/>
      <c r="Z124" s="278"/>
      <c r="AA124" s="278"/>
      <c r="AB124" s="278"/>
      <c r="AC124" s="278"/>
      <c r="AD124" s="278"/>
    </row>
    <row r="125">
      <c r="A125" s="278"/>
      <c r="B125" s="278"/>
      <c r="C125" s="278"/>
      <c r="D125" s="278"/>
      <c r="E125" s="278"/>
      <c r="F125" s="278"/>
      <c r="G125" s="278"/>
      <c r="H125" s="278"/>
      <c r="I125" s="278"/>
      <c r="J125" s="278"/>
      <c r="K125" s="278"/>
      <c r="L125" s="278"/>
      <c r="M125" s="278"/>
      <c r="N125" s="278"/>
      <c r="O125" s="278"/>
      <c r="P125" s="278"/>
      <c r="Q125" s="278"/>
      <c r="R125" s="278"/>
      <c r="S125" s="278"/>
      <c r="T125" s="278"/>
      <c r="U125" s="278"/>
      <c r="V125" s="278"/>
      <c r="W125" s="278"/>
      <c r="X125" s="278"/>
      <c r="Y125" s="278"/>
      <c r="Z125" s="278"/>
      <c r="AA125" s="278"/>
      <c r="AB125" s="278"/>
      <c r="AC125" s="278"/>
      <c r="AD125" s="278"/>
    </row>
    <row r="126">
      <c r="A126" s="278"/>
      <c r="B126" s="278"/>
      <c r="C126" s="278"/>
      <c r="D126" s="278"/>
      <c r="E126" s="278"/>
      <c r="F126" s="278"/>
      <c r="G126" s="278"/>
      <c r="H126" s="278"/>
      <c r="I126" s="278"/>
      <c r="J126" s="278"/>
      <c r="K126" s="278"/>
      <c r="L126" s="278"/>
      <c r="M126" s="278"/>
      <c r="N126" s="278"/>
      <c r="O126" s="278"/>
      <c r="P126" s="278"/>
      <c r="Q126" s="278"/>
      <c r="R126" s="278"/>
      <c r="S126" s="278"/>
      <c r="T126" s="278"/>
      <c r="U126" s="278"/>
      <c r="V126" s="278"/>
      <c r="W126" s="278"/>
      <c r="X126" s="278"/>
      <c r="Y126" s="278"/>
      <c r="Z126" s="278"/>
      <c r="AA126" s="278"/>
      <c r="AB126" s="278"/>
      <c r="AC126" s="278"/>
      <c r="AD126" s="278"/>
    </row>
    <row r="127">
      <c r="A127" s="278"/>
      <c r="B127" s="278"/>
      <c r="C127" s="278"/>
      <c r="D127" s="278"/>
      <c r="E127" s="278"/>
      <c r="F127" s="278"/>
      <c r="G127" s="278"/>
      <c r="H127" s="278"/>
      <c r="I127" s="278"/>
      <c r="J127" s="278"/>
      <c r="K127" s="278"/>
      <c r="L127" s="278"/>
      <c r="M127" s="278"/>
      <c r="N127" s="278"/>
      <c r="O127" s="278"/>
      <c r="P127" s="278"/>
      <c r="Q127" s="278"/>
      <c r="R127" s="278"/>
      <c r="S127" s="278"/>
      <c r="T127" s="278"/>
      <c r="U127" s="278"/>
      <c r="V127" s="278"/>
      <c r="W127" s="278"/>
      <c r="X127" s="278"/>
      <c r="Y127" s="278"/>
      <c r="Z127" s="278"/>
      <c r="AA127" s="278"/>
      <c r="AB127" s="278"/>
      <c r="AC127" s="278"/>
      <c r="AD127" s="278"/>
    </row>
    <row r="128">
      <c r="A128" s="278"/>
      <c r="B128" s="278"/>
      <c r="C128" s="278"/>
      <c r="D128" s="278"/>
      <c r="E128" s="278"/>
      <c r="F128" s="278"/>
      <c r="G128" s="278"/>
      <c r="H128" s="278"/>
      <c r="I128" s="278"/>
      <c r="J128" s="278"/>
      <c r="K128" s="278"/>
      <c r="L128" s="278"/>
      <c r="M128" s="278"/>
      <c r="N128" s="278"/>
      <c r="O128" s="278"/>
      <c r="P128" s="278"/>
      <c r="Q128" s="278"/>
      <c r="R128" s="278"/>
      <c r="S128" s="278"/>
      <c r="T128" s="278"/>
      <c r="U128" s="278"/>
      <c r="V128" s="278"/>
      <c r="W128" s="278"/>
      <c r="X128" s="278"/>
      <c r="Y128" s="278"/>
      <c r="Z128" s="278"/>
      <c r="AA128" s="278"/>
      <c r="AB128" s="278"/>
      <c r="AC128" s="278"/>
      <c r="AD128" s="278"/>
    </row>
    <row r="129">
      <c r="A129" s="278"/>
      <c r="B129" s="278"/>
      <c r="C129" s="278"/>
      <c r="D129" s="278"/>
      <c r="E129" s="278"/>
      <c r="F129" s="278"/>
      <c r="G129" s="278"/>
      <c r="H129" s="278"/>
      <c r="I129" s="278"/>
      <c r="J129" s="278"/>
      <c r="K129" s="278"/>
      <c r="L129" s="278"/>
      <c r="M129" s="278"/>
      <c r="N129" s="278"/>
      <c r="O129" s="278"/>
      <c r="P129" s="278"/>
      <c r="Q129" s="278"/>
      <c r="R129" s="278"/>
      <c r="S129" s="278"/>
      <c r="T129" s="278"/>
      <c r="U129" s="278"/>
      <c r="V129" s="278"/>
      <c r="W129" s="278"/>
      <c r="X129" s="278"/>
      <c r="Y129" s="278"/>
      <c r="Z129" s="278"/>
      <c r="AA129" s="278"/>
      <c r="AB129" s="278"/>
      <c r="AC129" s="278"/>
      <c r="AD129" s="278"/>
    </row>
    <row r="130">
      <c r="A130" s="278"/>
      <c r="B130" s="278"/>
      <c r="C130" s="278"/>
      <c r="D130" s="278"/>
      <c r="E130" s="278"/>
      <c r="F130" s="278"/>
      <c r="G130" s="278"/>
      <c r="H130" s="278"/>
      <c r="I130" s="278"/>
      <c r="J130" s="278"/>
      <c r="K130" s="278"/>
      <c r="L130" s="278"/>
      <c r="M130" s="278"/>
      <c r="N130" s="278"/>
      <c r="O130" s="278"/>
      <c r="P130" s="278"/>
      <c r="Q130" s="278"/>
      <c r="R130" s="278"/>
      <c r="S130" s="278"/>
      <c r="T130" s="278"/>
      <c r="U130" s="278"/>
      <c r="V130" s="278"/>
      <c r="W130" s="278"/>
      <c r="X130" s="278"/>
      <c r="Y130" s="278"/>
      <c r="Z130" s="278"/>
      <c r="AA130" s="278"/>
      <c r="AB130" s="278"/>
      <c r="AC130" s="278"/>
      <c r="AD130" s="278"/>
    </row>
    <row r="131">
      <c r="A131" s="278"/>
      <c r="B131" s="278"/>
      <c r="C131" s="278"/>
      <c r="D131" s="278"/>
      <c r="E131" s="278"/>
      <c r="F131" s="278"/>
      <c r="G131" s="278"/>
      <c r="H131" s="278"/>
      <c r="I131" s="278"/>
      <c r="J131" s="278"/>
      <c r="K131" s="278"/>
      <c r="L131" s="278"/>
      <c r="M131" s="278"/>
      <c r="N131" s="278"/>
      <c r="O131" s="278"/>
      <c r="P131" s="278"/>
      <c r="Q131" s="278"/>
      <c r="R131" s="278"/>
      <c r="S131" s="278"/>
      <c r="T131" s="278"/>
      <c r="U131" s="278"/>
      <c r="V131" s="278"/>
      <c r="W131" s="278"/>
      <c r="X131" s="278"/>
      <c r="Y131" s="278"/>
      <c r="Z131" s="278"/>
      <c r="AA131" s="278"/>
      <c r="AB131" s="278"/>
      <c r="AC131" s="278"/>
      <c r="AD131" s="278"/>
    </row>
    <row r="132">
      <c r="A132" s="278"/>
      <c r="B132" s="278"/>
      <c r="C132" s="278"/>
      <c r="D132" s="278"/>
      <c r="E132" s="278"/>
      <c r="F132" s="278"/>
      <c r="G132" s="278"/>
      <c r="H132" s="278"/>
      <c r="I132" s="278"/>
      <c r="J132" s="278"/>
      <c r="K132" s="278"/>
      <c r="L132" s="278"/>
      <c r="M132" s="278"/>
      <c r="N132" s="278"/>
      <c r="O132" s="278"/>
      <c r="P132" s="278"/>
      <c r="Q132" s="278"/>
      <c r="R132" s="278"/>
      <c r="S132" s="278"/>
      <c r="T132" s="278"/>
      <c r="U132" s="278"/>
      <c r="V132" s="278"/>
      <c r="W132" s="278"/>
      <c r="X132" s="278"/>
      <c r="Y132" s="278"/>
      <c r="Z132" s="278"/>
      <c r="AA132" s="278"/>
      <c r="AB132" s="278"/>
      <c r="AC132" s="278"/>
      <c r="AD132" s="278"/>
    </row>
    <row r="133">
      <c r="A133" s="278"/>
      <c r="B133" s="278"/>
      <c r="C133" s="278"/>
      <c r="D133" s="278"/>
      <c r="E133" s="278"/>
      <c r="F133" s="278"/>
      <c r="G133" s="278"/>
      <c r="H133" s="278"/>
      <c r="I133" s="278"/>
      <c r="J133" s="278"/>
      <c r="K133" s="278"/>
      <c r="L133" s="278"/>
      <c r="M133" s="278"/>
      <c r="N133" s="278"/>
      <c r="O133" s="278"/>
      <c r="P133" s="278"/>
      <c r="Q133" s="278"/>
      <c r="R133" s="278"/>
      <c r="S133" s="278"/>
      <c r="T133" s="278"/>
      <c r="U133" s="278"/>
      <c r="V133" s="278"/>
      <c r="W133" s="278"/>
      <c r="X133" s="278"/>
      <c r="Y133" s="278"/>
      <c r="Z133" s="278"/>
      <c r="AA133" s="278"/>
      <c r="AB133" s="278"/>
      <c r="AC133" s="278"/>
      <c r="AD133" s="278"/>
    </row>
    <row r="134">
      <c r="A134" s="278"/>
      <c r="B134" s="278"/>
      <c r="C134" s="278"/>
      <c r="D134" s="278"/>
      <c r="E134" s="278"/>
      <c r="F134" s="278"/>
      <c r="G134" s="278"/>
      <c r="H134" s="278"/>
      <c r="I134" s="278"/>
      <c r="J134" s="278"/>
      <c r="K134" s="278"/>
      <c r="L134" s="278"/>
      <c r="M134" s="278"/>
      <c r="N134" s="278"/>
      <c r="O134" s="278"/>
      <c r="P134" s="278"/>
      <c r="Q134" s="278"/>
      <c r="R134" s="278"/>
      <c r="S134" s="278"/>
      <c r="T134" s="278"/>
      <c r="U134" s="278"/>
      <c r="V134" s="278"/>
      <c r="W134" s="278"/>
      <c r="X134" s="278"/>
      <c r="Y134" s="278"/>
      <c r="Z134" s="278"/>
      <c r="AA134" s="278"/>
      <c r="AB134" s="278"/>
      <c r="AC134" s="278"/>
      <c r="AD134" s="278"/>
    </row>
    <row r="135">
      <c r="A135" s="278"/>
      <c r="B135" s="278"/>
      <c r="C135" s="278"/>
      <c r="D135" s="278"/>
      <c r="E135" s="278"/>
      <c r="F135" s="278"/>
      <c r="G135" s="278"/>
      <c r="H135" s="278"/>
      <c r="I135" s="278"/>
      <c r="J135" s="278"/>
      <c r="K135" s="278"/>
      <c r="L135" s="278"/>
      <c r="M135" s="278"/>
      <c r="N135" s="278"/>
      <c r="O135" s="278"/>
      <c r="P135" s="278"/>
      <c r="Q135" s="278"/>
      <c r="R135" s="278"/>
      <c r="S135" s="278"/>
      <c r="T135" s="278"/>
      <c r="U135" s="278"/>
      <c r="V135" s="278"/>
      <c r="W135" s="278"/>
      <c r="X135" s="278"/>
      <c r="Y135" s="278"/>
      <c r="Z135" s="278"/>
      <c r="AA135" s="278"/>
      <c r="AB135" s="278"/>
      <c r="AC135" s="278"/>
      <c r="AD135" s="278"/>
    </row>
    <row r="136">
      <c r="A136" s="278"/>
      <c r="B136" s="278"/>
      <c r="C136" s="278"/>
      <c r="D136" s="278"/>
      <c r="E136" s="278"/>
      <c r="F136" s="278"/>
      <c r="G136" s="278"/>
      <c r="H136" s="278"/>
      <c r="I136" s="278"/>
      <c r="J136" s="278"/>
      <c r="K136" s="278"/>
      <c r="L136" s="278"/>
      <c r="M136" s="278"/>
      <c r="N136" s="278"/>
      <c r="O136" s="278"/>
      <c r="P136" s="278"/>
      <c r="Q136" s="278"/>
      <c r="R136" s="278"/>
      <c r="S136" s="278"/>
      <c r="T136" s="278"/>
      <c r="U136" s="278"/>
      <c r="V136" s="278"/>
      <c r="W136" s="278"/>
      <c r="X136" s="278"/>
      <c r="Y136" s="278"/>
      <c r="Z136" s="278"/>
      <c r="AA136" s="278"/>
      <c r="AB136" s="278"/>
      <c r="AC136" s="278"/>
      <c r="AD136" s="278"/>
    </row>
    <row r="137">
      <c r="A137" s="278"/>
      <c r="B137" s="278"/>
      <c r="C137" s="278"/>
      <c r="D137" s="278"/>
      <c r="E137" s="278"/>
      <c r="F137" s="278"/>
      <c r="G137" s="278"/>
      <c r="H137" s="278"/>
      <c r="I137" s="278"/>
      <c r="J137" s="278"/>
      <c r="K137" s="278"/>
      <c r="L137" s="278"/>
      <c r="M137" s="278"/>
      <c r="N137" s="278"/>
      <c r="O137" s="278"/>
      <c r="P137" s="278"/>
      <c r="Q137" s="278"/>
      <c r="R137" s="278"/>
      <c r="S137" s="278"/>
      <c r="T137" s="278"/>
      <c r="U137" s="278"/>
      <c r="V137" s="278"/>
      <c r="W137" s="278"/>
      <c r="X137" s="278"/>
      <c r="Y137" s="278"/>
      <c r="Z137" s="278"/>
      <c r="AA137" s="278"/>
      <c r="AB137" s="278"/>
      <c r="AC137" s="278"/>
      <c r="AD137" s="278"/>
    </row>
    <row r="138">
      <c r="A138" s="278"/>
      <c r="B138" s="278"/>
      <c r="C138" s="278"/>
      <c r="D138" s="278"/>
      <c r="E138" s="278"/>
      <c r="F138" s="278"/>
      <c r="G138" s="278"/>
      <c r="H138" s="278"/>
      <c r="I138" s="278"/>
      <c r="J138" s="278"/>
      <c r="K138" s="278"/>
      <c r="L138" s="278"/>
      <c r="M138" s="278"/>
      <c r="N138" s="278"/>
      <c r="O138" s="278"/>
      <c r="P138" s="278"/>
      <c r="Q138" s="278"/>
      <c r="R138" s="278"/>
      <c r="S138" s="278"/>
      <c r="T138" s="278"/>
      <c r="U138" s="278"/>
      <c r="V138" s="278"/>
      <c r="W138" s="278"/>
      <c r="X138" s="278"/>
      <c r="Y138" s="278"/>
      <c r="Z138" s="278"/>
      <c r="AA138" s="278"/>
      <c r="AB138" s="278"/>
      <c r="AC138" s="278"/>
      <c r="AD138" s="278"/>
    </row>
    <row r="139">
      <c r="A139" s="278"/>
      <c r="B139" s="278"/>
      <c r="C139" s="278"/>
      <c r="D139" s="278"/>
      <c r="E139" s="278"/>
      <c r="F139" s="278"/>
      <c r="G139" s="278"/>
      <c r="H139" s="278"/>
      <c r="I139" s="278"/>
      <c r="J139" s="278"/>
      <c r="K139" s="278"/>
      <c r="L139" s="278"/>
      <c r="M139" s="278"/>
      <c r="N139" s="278"/>
      <c r="O139" s="278"/>
      <c r="P139" s="278"/>
      <c r="Q139" s="278"/>
      <c r="R139" s="278"/>
      <c r="S139" s="278"/>
      <c r="T139" s="278"/>
      <c r="U139" s="278"/>
      <c r="V139" s="278"/>
      <c r="W139" s="278"/>
      <c r="X139" s="278"/>
      <c r="Y139" s="278"/>
      <c r="Z139" s="278"/>
      <c r="AA139" s="278"/>
      <c r="AB139" s="278"/>
      <c r="AC139" s="278"/>
      <c r="AD139" s="278"/>
    </row>
    <row r="140">
      <c r="A140" s="278"/>
      <c r="B140" s="278"/>
      <c r="C140" s="278"/>
      <c r="D140" s="278"/>
      <c r="E140" s="278"/>
      <c r="F140" s="278"/>
      <c r="G140" s="278"/>
      <c r="H140" s="278"/>
      <c r="I140" s="278"/>
      <c r="J140" s="278"/>
      <c r="K140" s="278"/>
      <c r="L140" s="278"/>
      <c r="M140" s="278"/>
      <c r="N140" s="278"/>
      <c r="O140" s="278"/>
      <c r="P140" s="278"/>
      <c r="Q140" s="278"/>
      <c r="R140" s="278"/>
      <c r="S140" s="278"/>
      <c r="T140" s="278"/>
      <c r="U140" s="278"/>
      <c r="V140" s="278"/>
      <c r="W140" s="278"/>
      <c r="X140" s="278"/>
      <c r="Y140" s="278"/>
      <c r="Z140" s="278"/>
      <c r="AA140" s="278"/>
      <c r="AB140" s="278"/>
      <c r="AC140" s="278"/>
      <c r="AD140" s="278"/>
    </row>
    <row r="141">
      <c r="A141" s="278"/>
      <c r="B141" s="278"/>
      <c r="C141" s="278"/>
      <c r="D141" s="278"/>
      <c r="E141" s="278"/>
      <c r="F141" s="278"/>
      <c r="G141" s="278"/>
      <c r="H141" s="278"/>
      <c r="I141" s="278"/>
      <c r="J141" s="278"/>
      <c r="K141" s="278"/>
      <c r="L141" s="278"/>
      <c r="M141" s="278"/>
      <c r="N141" s="278"/>
      <c r="O141" s="278"/>
      <c r="P141" s="278"/>
      <c r="Q141" s="278"/>
      <c r="R141" s="278"/>
      <c r="S141" s="278"/>
      <c r="T141" s="278"/>
      <c r="U141" s="278"/>
      <c r="V141" s="278"/>
      <c r="W141" s="278"/>
      <c r="X141" s="278"/>
      <c r="Y141" s="278"/>
      <c r="Z141" s="278"/>
      <c r="AA141" s="278"/>
      <c r="AB141" s="278"/>
      <c r="AC141" s="278"/>
      <c r="AD141" s="278"/>
    </row>
    <row r="142">
      <c r="A142" s="278"/>
      <c r="B142" s="278"/>
      <c r="C142" s="278"/>
      <c r="D142" s="278"/>
      <c r="E142" s="278"/>
      <c r="F142" s="278"/>
      <c r="G142" s="278"/>
      <c r="H142" s="278"/>
      <c r="I142" s="278"/>
      <c r="J142" s="278"/>
      <c r="K142" s="278"/>
      <c r="L142" s="278"/>
      <c r="M142" s="278"/>
      <c r="N142" s="278"/>
      <c r="O142" s="278"/>
      <c r="P142" s="278"/>
      <c r="Q142" s="278"/>
      <c r="R142" s="278"/>
      <c r="S142" s="278"/>
      <c r="T142" s="278"/>
      <c r="U142" s="278"/>
      <c r="V142" s="278"/>
      <c r="W142" s="278"/>
      <c r="X142" s="278"/>
      <c r="Y142" s="278"/>
      <c r="Z142" s="278"/>
      <c r="AA142" s="278"/>
      <c r="AB142" s="278"/>
      <c r="AC142" s="278"/>
      <c r="AD142" s="278"/>
    </row>
    <row r="143">
      <c r="A143" s="278"/>
      <c r="B143" s="278"/>
      <c r="C143" s="278"/>
      <c r="D143" s="278"/>
      <c r="E143" s="278"/>
      <c r="F143" s="278"/>
      <c r="G143" s="278"/>
      <c r="H143" s="278"/>
      <c r="I143" s="278"/>
      <c r="J143" s="278"/>
      <c r="K143" s="278"/>
      <c r="L143" s="278"/>
      <c r="M143" s="278"/>
      <c r="N143" s="278"/>
      <c r="O143" s="278"/>
      <c r="P143" s="278"/>
      <c r="Q143" s="278"/>
      <c r="R143" s="278"/>
      <c r="S143" s="278"/>
      <c r="T143" s="278"/>
      <c r="U143" s="278"/>
      <c r="V143" s="278"/>
      <c r="W143" s="278"/>
      <c r="X143" s="278"/>
      <c r="Y143" s="278"/>
      <c r="Z143" s="278"/>
      <c r="AA143" s="278"/>
      <c r="AB143" s="278"/>
      <c r="AC143" s="278"/>
      <c r="AD143" s="278"/>
    </row>
    <row r="144">
      <c r="A144" s="278"/>
      <c r="B144" s="278"/>
      <c r="C144" s="278"/>
      <c r="D144" s="278"/>
      <c r="E144" s="278"/>
      <c r="F144" s="278"/>
      <c r="G144" s="278"/>
      <c r="H144" s="278"/>
      <c r="I144" s="278"/>
      <c r="J144" s="278"/>
      <c r="K144" s="278"/>
      <c r="L144" s="278"/>
      <c r="M144" s="278"/>
      <c r="N144" s="278"/>
      <c r="O144" s="278"/>
      <c r="P144" s="278"/>
      <c r="Q144" s="278"/>
      <c r="R144" s="278"/>
      <c r="S144" s="278"/>
      <c r="T144" s="278"/>
      <c r="U144" s="278"/>
      <c r="V144" s="278"/>
      <c r="W144" s="278"/>
      <c r="X144" s="278"/>
      <c r="Y144" s="278"/>
      <c r="Z144" s="278"/>
      <c r="AA144" s="278"/>
      <c r="AB144" s="278"/>
      <c r="AC144" s="278"/>
      <c r="AD144" s="278"/>
    </row>
    <row r="145">
      <c r="A145" s="278"/>
      <c r="B145" s="278"/>
      <c r="C145" s="278"/>
      <c r="D145" s="278"/>
      <c r="E145" s="278"/>
      <c r="F145" s="278"/>
      <c r="G145" s="278"/>
      <c r="H145" s="278"/>
      <c r="I145" s="278"/>
      <c r="J145" s="278"/>
      <c r="K145" s="278"/>
      <c r="L145" s="278"/>
      <c r="M145" s="278"/>
      <c r="N145" s="278"/>
      <c r="O145" s="278"/>
      <c r="P145" s="278"/>
      <c r="Q145" s="278"/>
      <c r="R145" s="278"/>
      <c r="S145" s="278"/>
      <c r="T145" s="278"/>
      <c r="U145" s="278"/>
      <c r="V145" s="278"/>
      <c r="W145" s="278"/>
      <c r="X145" s="278"/>
      <c r="Y145" s="278"/>
      <c r="Z145" s="278"/>
      <c r="AA145" s="278"/>
      <c r="AB145" s="278"/>
      <c r="AC145" s="278"/>
      <c r="AD145" s="278"/>
    </row>
    <row r="146">
      <c r="A146" s="278"/>
      <c r="B146" s="278"/>
      <c r="C146" s="278"/>
      <c r="D146" s="278"/>
      <c r="E146" s="278"/>
      <c r="F146" s="278"/>
      <c r="G146" s="278"/>
      <c r="H146" s="278"/>
      <c r="I146" s="278"/>
      <c r="J146" s="278"/>
      <c r="K146" s="278"/>
      <c r="L146" s="278"/>
      <c r="M146" s="278"/>
      <c r="N146" s="278"/>
      <c r="O146" s="278"/>
      <c r="P146" s="278"/>
      <c r="Q146" s="278"/>
      <c r="R146" s="278"/>
      <c r="S146" s="278"/>
      <c r="T146" s="278"/>
      <c r="U146" s="278"/>
      <c r="V146" s="278"/>
      <c r="W146" s="278"/>
      <c r="X146" s="278"/>
      <c r="Y146" s="278"/>
      <c r="Z146" s="278"/>
      <c r="AA146" s="278"/>
      <c r="AB146" s="278"/>
      <c r="AC146" s="278"/>
      <c r="AD146" s="278"/>
    </row>
    <row r="147">
      <c r="A147" s="278"/>
      <c r="B147" s="278"/>
      <c r="C147" s="278"/>
      <c r="D147" s="278"/>
      <c r="E147" s="278"/>
      <c r="F147" s="278"/>
      <c r="G147" s="278"/>
      <c r="H147" s="278"/>
      <c r="I147" s="278"/>
      <c r="J147" s="278"/>
      <c r="K147" s="278"/>
      <c r="L147" s="278"/>
      <c r="M147" s="278"/>
      <c r="N147" s="278"/>
      <c r="O147" s="278"/>
      <c r="P147" s="278"/>
      <c r="Q147" s="278"/>
      <c r="R147" s="278"/>
      <c r="S147" s="278"/>
      <c r="T147" s="278"/>
      <c r="U147" s="278"/>
      <c r="V147" s="278"/>
      <c r="W147" s="278"/>
      <c r="X147" s="278"/>
      <c r="Y147" s="278"/>
      <c r="Z147" s="278"/>
      <c r="AA147" s="278"/>
      <c r="AB147" s="278"/>
      <c r="AC147" s="278"/>
      <c r="AD147" s="278"/>
    </row>
    <row r="148">
      <c r="A148" s="278"/>
      <c r="B148" s="278"/>
      <c r="C148" s="278"/>
      <c r="D148" s="278"/>
      <c r="E148" s="278"/>
      <c r="F148" s="278"/>
      <c r="G148" s="278"/>
      <c r="H148" s="278"/>
      <c r="I148" s="278"/>
      <c r="J148" s="278"/>
      <c r="K148" s="278"/>
      <c r="L148" s="278"/>
      <c r="M148" s="278"/>
      <c r="N148" s="278"/>
      <c r="O148" s="278"/>
      <c r="P148" s="278"/>
      <c r="Q148" s="278"/>
      <c r="R148" s="278"/>
      <c r="S148" s="278"/>
      <c r="T148" s="278"/>
      <c r="U148" s="278"/>
      <c r="V148" s="278"/>
      <c r="W148" s="278"/>
      <c r="X148" s="278"/>
      <c r="Y148" s="278"/>
      <c r="Z148" s="278"/>
      <c r="AA148" s="278"/>
      <c r="AB148" s="278"/>
      <c r="AC148" s="278"/>
      <c r="AD148" s="278"/>
    </row>
    <row r="149">
      <c r="A149" s="278"/>
      <c r="B149" s="278"/>
      <c r="C149" s="278"/>
      <c r="D149" s="278"/>
      <c r="E149" s="278"/>
      <c r="F149" s="278"/>
      <c r="G149" s="278"/>
      <c r="H149" s="278"/>
      <c r="I149" s="278"/>
      <c r="J149" s="278"/>
      <c r="K149" s="278"/>
      <c r="L149" s="278"/>
      <c r="M149" s="278"/>
      <c r="N149" s="278"/>
      <c r="O149" s="278"/>
      <c r="P149" s="278"/>
      <c r="Q149" s="278"/>
      <c r="R149" s="278"/>
      <c r="S149" s="278"/>
      <c r="T149" s="278"/>
      <c r="U149" s="278"/>
      <c r="V149" s="278"/>
      <c r="W149" s="278"/>
      <c r="X149" s="278"/>
      <c r="Y149" s="278"/>
      <c r="Z149" s="278"/>
      <c r="AA149" s="278"/>
      <c r="AB149" s="278"/>
      <c r="AC149" s="278"/>
      <c r="AD149" s="278"/>
    </row>
    <row r="150">
      <c r="A150" s="278"/>
      <c r="B150" s="278"/>
      <c r="C150" s="278"/>
      <c r="D150" s="278"/>
      <c r="E150" s="278"/>
      <c r="F150" s="278"/>
      <c r="G150" s="278"/>
      <c r="H150" s="278"/>
      <c r="I150" s="278"/>
      <c r="J150" s="278"/>
      <c r="K150" s="278"/>
      <c r="L150" s="278"/>
      <c r="M150" s="278"/>
      <c r="N150" s="278"/>
      <c r="O150" s="278"/>
      <c r="P150" s="278"/>
      <c r="Q150" s="278"/>
      <c r="R150" s="278"/>
      <c r="S150" s="278"/>
      <c r="T150" s="278"/>
      <c r="U150" s="278"/>
      <c r="V150" s="278"/>
      <c r="W150" s="278"/>
      <c r="X150" s="278"/>
      <c r="Y150" s="278"/>
      <c r="Z150" s="278"/>
      <c r="AA150" s="278"/>
      <c r="AB150" s="278"/>
      <c r="AC150" s="278"/>
      <c r="AD150" s="278"/>
    </row>
    <row r="151">
      <c r="A151" s="278"/>
      <c r="B151" s="278"/>
      <c r="C151" s="278"/>
      <c r="D151" s="278"/>
      <c r="E151" s="278"/>
      <c r="F151" s="278"/>
      <c r="G151" s="278"/>
      <c r="H151" s="278"/>
      <c r="I151" s="278"/>
      <c r="J151" s="278"/>
      <c r="K151" s="278"/>
      <c r="L151" s="278"/>
      <c r="M151" s="278"/>
      <c r="N151" s="278"/>
      <c r="O151" s="278"/>
      <c r="P151" s="278"/>
      <c r="Q151" s="278"/>
      <c r="R151" s="278"/>
      <c r="S151" s="278"/>
      <c r="T151" s="278"/>
      <c r="U151" s="278"/>
      <c r="V151" s="278"/>
      <c r="W151" s="278"/>
      <c r="X151" s="278"/>
      <c r="Y151" s="278"/>
      <c r="Z151" s="278"/>
      <c r="AA151" s="278"/>
      <c r="AB151" s="278"/>
      <c r="AC151" s="278"/>
      <c r="AD151" s="278"/>
    </row>
    <row r="152">
      <c r="A152" s="278"/>
      <c r="B152" s="278"/>
      <c r="C152" s="278"/>
      <c r="D152" s="278"/>
      <c r="E152" s="278"/>
      <c r="F152" s="278"/>
      <c r="G152" s="278"/>
      <c r="H152" s="278"/>
      <c r="I152" s="278"/>
      <c r="J152" s="278"/>
      <c r="K152" s="278"/>
      <c r="L152" s="278"/>
      <c r="M152" s="278"/>
      <c r="N152" s="278"/>
      <c r="O152" s="278"/>
      <c r="P152" s="278"/>
      <c r="Q152" s="278"/>
      <c r="R152" s="278"/>
      <c r="S152" s="278"/>
      <c r="T152" s="278"/>
      <c r="U152" s="278"/>
      <c r="V152" s="278"/>
      <c r="W152" s="278"/>
      <c r="X152" s="278"/>
      <c r="Y152" s="278"/>
      <c r="Z152" s="278"/>
      <c r="AA152" s="278"/>
      <c r="AB152" s="278"/>
      <c r="AC152" s="278"/>
      <c r="AD152" s="278"/>
    </row>
    <row r="153">
      <c r="A153" s="278"/>
      <c r="B153" s="278"/>
      <c r="C153" s="278"/>
      <c r="D153" s="278"/>
      <c r="E153" s="278"/>
      <c r="F153" s="278"/>
      <c r="G153" s="278"/>
      <c r="H153" s="278"/>
      <c r="I153" s="278"/>
      <c r="J153" s="278"/>
      <c r="K153" s="278"/>
      <c r="L153" s="278"/>
      <c r="M153" s="278"/>
      <c r="N153" s="278"/>
      <c r="O153" s="278"/>
      <c r="P153" s="278"/>
      <c r="Q153" s="278"/>
      <c r="R153" s="278"/>
      <c r="S153" s="278"/>
      <c r="T153" s="278"/>
      <c r="U153" s="278"/>
      <c r="V153" s="278"/>
      <c r="W153" s="278"/>
      <c r="X153" s="278"/>
      <c r="Y153" s="278"/>
      <c r="Z153" s="278"/>
      <c r="AA153" s="278"/>
      <c r="AB153" s="278"/>
      <c r="AC153" s="278"/>
      <c r="AD153" s="278"/>
    </row>
    <row r="154">
      <c r="A154" s="278"/>
      <c r="B154" s="278"/>
      <c r="C154" s="278"/>
      <c r="D154" s="278"/>
      <c r="E154" s="278"/>
      <c r="F154" s="278"/>
      <c r="G154" s="278"/>
      <c r="H154" s="278"/>
      <c r="I154" s="278"/>
      <c r="J154" s="278"/>
      <c r="K154" s="278"/>
      <c r="L154" s="278"/>
      <c r="M154" s="278"/>
      <c r="N154" s="278"/>
      <c r="O154" s="278"/>
      <c r="P154" s="278"/>
      <c r="Q154" s="278"/>
      <c r="R154" s="278"/>
      <c r="S154" s="278"/>
      <c r="T154" s="278"/>
      <c r="U154" s="278"/>
      <c r="V154" s="278"/>
      <c r="W154" s="278"/>
      <c r="X154" s="278"/>
      <c r="Y154" s="278"/>
      <c r="Z154" s="278"/>
      <c r="AA154" s="278"/>
      <c r="AB154" s="278"/>
      <c r="AC154" s="278"/>
      <c r="AD154" s="278"/>
    </row>
    <row r="155">
      <c r="A155" s="278"/>
      <c r="B155" s="278"/>
      <c r="C155" s="278"/>
      <c r="D155" s="278"/>
      <c r="E155" s="278"/>
      <c r="F155" s="278"/>
      <c r="G155" s="278"/>
      <c r="H155" s="278"/>
      <c r="I155" s="278"/>
      <c r="J155" s="278"/>
      <c r="K155" s="278"/>
      <c r="L155" s="278"/>
      <c r="M155" s="278"/>
      <c r="N155" s="278"/>
      <c r="O155" s="278"/>
      <c r="P155" s="278"/>
      <c r="Q155" s="278"/>
      <c r="R155" s="278"/>
      <c r="S155" s="278"/>
      <c r="T155" s="278"/>
      <c r="U155" s="278"/>
      <c r="V155" s="278"/>
      <c r="W155" s="278"/>
      <c r="X155" s="278"/>
      <c r="Y155" s="278"/>
      <c r="Z155" s="278"/>
      <c r="AA155" s="278"/>
      <c r="AB155" s="278"/>
      <c r="AC155" s="278"/>
      <c r="AD155" s="278"/>
    </row>
    <row r="156">
      <c r="A156" s="278"/>
      <c r="B156" s="278"/>
      <c r="C156" s="278"/>
      <c r="D156" s="278"/>
      <c r="E156" s="278"/>
      <c r="F156" s="278"/>
      <c r="G156" s="278"/>
      <c r="H156" s="278"/>
      <c r="I156" s="278"/>
      <c r="J156" s="278"/>
      <c r="K156" s="278"/>
      <c r="L156" s="278"/>
      <c r="M156" s="278"/>
      <c r="N156" s="278"/>
      <c r="O156" s="278"/>
      <c r="P156" s="278"/>
      <c r="Q156" s="278"/>
      <c r="R156" s="278"/>
      <c r="S156" s="278"/>
      <c r="T156" s="278"/>
      <c r="U156" s="278"/>
      <c r="V156" s="278"/>
      <c r="W156" s="278"/>
      <c r="X156" s="278"/>
      <c r="Y156" s="278"/>
      <c r="Z156" s="278"/>
      <c r="AA156" s="278"/>
      <c r="AB156" s="278"/>
      <c r="AC156" s="278"/>
      <c r="AD156" s="278"/>
    </row>
    <row r="157">
      <c r="A157" s="278"/>
      <c r="B157" s="278"/>
      <c r="C157" s="278"/>
      <c r="D157" s="278"/>
      <c r="E157" s="278"/>
      <c r="F157" s="278"/>
      <c r="G157" s="278"/>
      <c r="H157" s="278"/>
      <c r="I157" s="278"/>
      <c r="J157" s="278"/>
      <c r="K157" s="278"/>
      <c r="L157" s="278"/>
      <c r="M157" s="278"/>
      <c r="N157" s="278"/>
      <c r="O157" s="278"/>
      <c r="P157" s="278"/>
      <c r="Q157" s="278"/>
      <c r="R157" s="278"/>
      <c r="S157" s="278"/>
      <c r="T157" s="278"/>
      <c r="U157" s="278"/>
      <c r="V157" s="278"/>
      <c r="W157" s="278"/>
      <c r="X157" s="278"/>
      <c r="Y157" s="278"/>
      <c r="Z157" s="278"/>
      <c r="AA157" s="278"/>
      <c r="AB157" s="278"/>
      <c r="AC157" s="278"/>
      <c r="AD157" s="278"/>
    </row>
    <row r="158">
      <c r="A158" s="278"/>
      <c r="B158" s="278"/>
      <c r="C158" s="278"/>
      <c r="D158" s="278"/>
      <c r="E158" s="278"/>
      <c r="F158" s="278"/>
      <c r="G158" s="278"/>
      <c r="H158" s="278"/>
      <c r="I158" s="278"/>
      <c r="J158" s="278"/>
      <c r="K158" s="278"/>
      <c r="L158" s="278"/>
      <c r="M158" s="278"/>
      <c r="N158" s="278"/>
      <c r="O158" s="278"/>
      <c r="P158" s="278"/>
      <c r="Q158" s="278"/>
      <c r="R158" s="278"/>
      <c r="S158" s="278"/>
      <c r="T158" s="278"/>
      <c r="U158" s="278"/>
      <c r="V158" s="278"/>
      <c r="W158" s="278"/>
      <c r="X158" s="278"/>
      <c r="Y158" s="278"/>
      <c r="Z158" s="278"/>
      <c r="AA158" s="278"/>
      <c r="AB158" s="278"/>
      <c r="AC158" s="278"/>
      <c r="AD158" s="278"/>
    </row>
    <row r="159">
      <c r="A159" s="278"/>
      <c r="B159" s="278"/>
      <c r="C159" s="278"/>
      <c r="D159" s="278"/>
      <c r="E159" s="278"/>
      <c r="F159" s="278"/>
      <c r="G159" s="278"/>
      <c r="H159" s="278"/>
      <c r="I159" s="278"/>
      <c r="J159" s="278"/>
      <c r="K159" s="278"/>
      <c r="L159" s="278"/>
      <c r="M159" s="278"/>
      <c r="N159" s="278"/>
      <c r="O159" s="278"/>
      <c r="P159" s="278"/>
      <c r="Q159" s="278"/>
      <c r="R159" s="278"/>
      <c r="S159" s="278"/>
      <c r="T159" s="278"/>
      <c r="U159" s="278"/>
      <c r="V159" s="278"/>
      <c r="W159" s="278"/>
      <c r="X159" s="278"/>
      <c r="Y159" s="278"/>
      <c r="Z159" s="278"/>
      <c r="AA159" s="278"/>
      <c r="AB159" s="278"/>
      <c r="AC159" s="278"/>
      <c r="AD159" s="278"/>
    </row>
    <row r="160">
      <c r="A160" s="278"/>
      <c r="B160" s="278"/>
      <c r="C160" s="278"/>
      <c r="D160" s="278"/>
      <c r="E160" s="278"/>
      <c r="F160" s="278"/>
      <c r="G160" s="278"/>
      <c r="H160" s="278"/>
      <c r="I160" s="278"/>
      <c r="J160" s="278"/>
      <c r="K160" s="278"/>
      <c r="L160" s="278"/>
      <c r="M160" s="278"/>
      <c r="N160" s="278"/>
      <c r="O160" s="278"/>
      <c r="P160" s="278"/>
      <c r="Q160" s="278"/>
      <c r="R160" s="278"/>
      <c r="S160" s="278"/>
      <c r="T160" s="278"/>
      <c r="U160" s="278"/>
      <c r="V160" s="278"/>
      <c r="W160" s="278"/>
      <c r="X160" s="278"/>
      <c r="Y160" s="278"/>
      <c r="Z160" s="278"/>
      <c r="AA160" s="278"/>
      <c r="AB160" s="278"/>
      <c r="AC160" s="278"/>
      <c r="AD160" s="278"/>
    </row>
    <row r="161">
      <c r="A161" s="278"/>
      <c r="B161" s="278"/>
      <c r="C161" s="278"/>
      <c r="D161" s="278"/>
      <c r="E161" s="278"/>
      <c r="F161" s="278"/>
      <c r="G161" s="278"/>
      <c r="H161" s="278"/>
      <c r="I161" s="278"/>
      <c r="J161" s="278"/>
      <c r="K161" s="278"/>
      <c r="L161" s="278"/>
      <c r="M161" s="278"/>
      <c r="N161" s="278"/>
      <c r="O161" s="278"/>
      <c r="P161" s="278"/>
      <c r="Q161" s="278"/>
      <c r="R161" s="278"/>
      <c r="S161" s="278"/>
      <c r="T161" s="278"/>
      <c r="U161" s="278"/>
      <c r="V161" s="278"/>
      <c r="W161" s="278"/>
      <c r="X161" s="278"/>
      <c r="Y161" s="278"/>
      <c r="Z161" s="278"/>
      <c r="AA161" s="278"/>
      <c r="AB161" s="278"/>
      <c r="AC161" s="278"/>
      <c r="AD161" s="278"/>
    </row>
    <row r="162">
      <c r="A162" s="278"/>
      <c r="B162" s="278"/>
      <c r="C162" s="278"/>
      <c r="D162" s="278"/>
      <c r="E162" s="278"/>
      <c r="F162" s="278"/>
      <c r="G162" s="278"/>
      <c r="H162" s="278"/>
      <c r="I162" s="278"/>
      <c r="J162" s="278"/>
      <c r="K162" s="278"/>
      <c r="L162" s="278"/>
      <c r="M162" s="278"/>
      <c r="N162" s="278"/>
      <c r="O162" s="278"/>
      <c r="P162" s="278"/>
      <c r="Q162" s="278"/>
      <c r="R162" s="278"/>
      <c r="S162" s="278"/>
      <c r="T162" s="278"/>
      <c r="U162" s="278"/>
      <c r="V162" s="278"/>
      <c r="W162" s="278"/>
      <c r="X162" s="278"/>
      <c r="Y162" s="278"/>
      <c r="Z162" s="278"/>
      <c r="AA162" s="278"/>
      <c r="AB162" s="278"/>
      <c r="AC162" s="278"/>
      <c r="AD162" s="278"/>
    </row>
    <row r="163">
      <c r="A163" s="278"/>
      <c r="B163" s="278"/>
      <c r="C163" s="278"/>
      <c r="D163" s="278"/>
      <c r="E163" s="278"/>
      <c r="F163" s="278"/>
      <c r="G163" s="278"/>
      <c r="H163" s="278"/>
      <c r="I163" s="278"/>
      <c r="J163" s="278"/>
      <c r="K163" s="278"/>
      <c r="L163" s="278"/>
      <c r="M163" s="278"/>
      <c r="N163" s="278"/>
      <c r="O163" s="278"/>
      <c r="P163" s="278"/>
      <c r="Q163" s="278"/>
      <c r="R163" s="278"/>
      <c r="S163" s="278"/>
      <c r="T163" s="278"/>
      <c r="U163" s="278"/>
      <c r="V163" s="278"/>
      <c r="W163" s="278"/>
      <c r="X163" s="278"/>
      <c r="Y163" s="278"/>
      <c r="Z163" s="278"/>
      <c r="AA163" s="278"/>
      <c r="AB163" s="278"/>
      <c r="AC163" s="278"/>
      <c r="AD163" s="278"/>
    </row>
    <row r="164">
      <c r="A164" s="278"/>
      <c r="B164" s="278"/>
      <c r="C164" s="278"/>
      <c r="D164" s="278"/>
      <c r="E164" s="278"/>
      <c r="F164" s="278"/>
      <c r="G164" s="278"/>
      <c r="H164" s="278"/>
      <c r="I164" s="278"/>
      <c r="J164" s="278"/>
      <c r="K164" s="278"/>
      <c r="L164" s="278"/>
      <c r="M164" s="278"/>
      <c r="N164" s="278"/>
      <c r="O164" s="278"/>
      <c r="P164" s="278"/>
      <c r="Q164" s="278"/>
      <c r="R164" s="278"/>
      <c r="S164" s="278"/>
      <c r="T164" s="278"/>
      <c r="U164" s="278"/>
      <c r="V164" s="278"/>
      <c r="W164" s="278"/>
      <c r="X164" s="278"/>
      <c r="Y164" s="278"/>
      <c r="Z164" s="278"/>
      <c r="AA164" s="278"/>
      <c r="AB164" s="278"/>
      <c r="AC164" s="278"/>
      <c r="AD164" s="278"/>
    </row>
    <row r="165">
      <c r="A165" s="278"/>
      <c r="B165" s="278"/>
      <c r="C165" s="278"/>
      <c r="D165" s="278"/>
      <c r="E165" s="278"/>
      <c r="F165" s="278"/>
      <c r="G165" s="278"/>
      <c r="H165" s="278"/>
      <c r="I165" s="278"/>
      <c r="J165" s="278"/>
      <c r="K165" s="278"/>
      <c r="L165" s="278"/>
      <c r="M165" s="278"/>
      <c r="N165" s="278"/>
      <c r="O165" s="278"/>
      <c r="P165" s="278"/>
      <c r="Q165" s="278"/>
      <c r="R165" s="278"/>
      <c r="S165" s="278"/>
      <c r="T165" s="278"/>
      <c r="U165" s="278"/>
      <c r="V165" s="278"/>
      <c r="W165" s="278"/>
      <c r="X165" s="278"/>
      <c r="Y165" s="278"/>
      <c r="Z165" s="278"/>
      <c r="AA165" s="278"/>
      <c r="AB165" s="278"/>
      <c r="AC165" s="278"/>
      <c r="AD165" s="278"/>
    </row>
    <row r="166">
      <c r="A166" s="278"/>
      <c r="B166" s="278"/>
      <c r="C166" s="278"/>
      <c r="D166" s="278"/>
      <c r="E166" s="278"/>
      <c r="F166" s="278"/>
      <c r="G166" s="278"/>
      <c r="H166" s="278"/>
      <c r="I166" s="278"/>
      <c r="J166" s="278"/>
      <c r="K166" s="278"/>
      <c r="L166" s="278"/>
      <c r="M166" s="278"/>
      <c r="N166" s="278"/>
      <c r="O166" s="278"/>
      <c r="P166" s="278"/>
      <c r="Q166" s="278"/>
      <c r="R166" s="278"/>
      <c r="S166" s="278"/>
      <c r="T166" s="278"/>
      <c r="U166" s="278"/>
      <c r="V166" s="278"/>
      <c r="W166" s="278"/>
      <c r="X166" s="278"/>
      <c r="Y166" s="278"/>
      <c r="Z166" s="278"/>
      <c r="AA166" s="278"/>
      <c r="AB166" s="278"/>
      <c r="AC166" s="278"/>
      <c r="AD166" s="278"/>
    </row>
    <row r="167">
      <c r="A167" s="278"/>
      <c r="B167" s="278"/>
      <c r="C167" s="278"/>
      <c r="D167" s="278"/>
      <c r="E167" s="278"/>
      <c r="F167" s="278"/>
      <c r="G167" s="278"/>
      <c r="H167" s="278"/>
      <c r="I167" s="278"/>
      <c r="J167" s="278"/>
      <c r="K167" s="278"/>
      <c r="L167" s="278"/>
      <c r="M167" s="278"/>
      <c r="N167" s="278"/>
      <c r="O167" s="278"/>
      <c r="P167" s="278"/>
      <c r="Q167" s="278"/>
      <c r="R167" s="278"/>
      <c r="S167" s="278"/>
      <c r="T167" s="278"/>
      <c r="U167" s="278"/>
      <c r="V167" s="278"/>
      <c r="W167" s="278"/>
      <c r="X167" s="278"/>
      <c r="Y167" s="278"/>
      <c r="Z167" s="278"/>
      <c r="AA167" s="278"/>
      <c r="AB167" s="278"/>
      <c r="AC167" s="278"/>
      <c r="AD167" s="278"/>
    </row>
    <row r="168">
      <c r="A168" s="278"/>
      <c r="B168" s="278"/>
      <c r="C168" s="278"/>
      <c r="D168" s="278"/>
      <c r="E168" s="278"/>
      <c r="F168" s="278"/>
      <c r="G168" s="278"/>
      <c r="H168" s="278"/>
      <c r="I168" s="278"/>
      <c r="J168" s="278"/>
      <c r="K168" s="278"/>
      <c r="L168" s="278"/>
      <c r="M168" s="278"/>
      <c r="N168" s="278"/>
      <c r="O168" s="278"/>
      <c r="P168" s="278"/>
      <c r="Q168" s="278"/>
      <c r="R168" s="278"/>
      <c r="S168" s="278"/>
      <c r="T168" s="278"/>
      <c r="U168" s="278"/>
      <c r="V168" s="278"/>
      <c r="W168" s="278"/>
      <c r="X168" s="278"/>
      <c r="Y168" s="278"/>
      <c r="Z168" s="278"/>
      <c r="AA168" s="278"/>
      <c r="AB168" s="278"/>
      <c r="AC168" s="278"/>
      <c r="AD168" s="278"/>
    </row>
    <row r="169">
      <c r="A169" s="278"/>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278"/>
      <c r="AA169" s="278"/>
      <c r="AB169" s="278"/>
      <c r="AC169" s="278"/>
      <c r="AD169" s="278"/>
    </row>
    <row r="170">
      <c r="A170" s="278"/>
      <c r="B170" s="278"/>
      <c r="C170" s="278"/>
      <c r="D170" s="278"/>
      <c r="E170" s="278"/>
      <c r="F170" s="278"/>
      <c r="G170" s="278"/>
      <c r="H170" s="278"/>
      <c r="I170" s="278"/>
      <c r="J170" s="278"/>
      <c r="K170" s="278"/>
      <c r="L170" s="278"/>
      <c r="M170" s="278"/>
      <c r="N170" s="278"/>
      <c r="O170" s="278"/>
      <c r="P170" s="278"/>
      <c r="Q170" s="278"/>
      <c r="R170" s="278"/>
      <c r="S170" s="278"/>
      <c r="T170" s="278"/>
      <c r="U170" s="278"/>
      <c r="V170" s="278"/>
      <c r="W170" s="278"/>
      <c r="X170" s="278"/>
      <c r="Y170" s="278"/>
      <c r="Z170" s="278"/>
      <c r="AA170" s="278"/>
      <c r="AB170" s="278"/>
      <c r="AC170" s="278"/>
      <c r="AD170" s="278"/>
    </row>
    <row r="171">
      <c r="A171" s="278"/>
      <c r="B171" s="278"/>
      <c r="C171" s="278"/>
      <c r="D171" s="278"/>
      <c r="E171" s="278"/>
      <c r="F171" s="278"/>
      <c r="G171" s="278"/>
      <c r="H171" s="278"/>
      <c r="I171" s="278"/>
      <c r="J171" s="278"/>
      <c r="K171" s="278"/>
      <c r="L171" s="278"/>
      <c r="M171" s="278"/>
      <c r="N171" s="278"/>
      <c r="O171" s="278"/>
      <c r="P171" s="278"/>
      <c r="Q171" s="278"/>
      <c r="R171" s="278"/>
      <c r="S171" s="278"/>
      <c r="T171" s="278"/>
      <c r="U171" s="278"/>
      <c r="V171" s="278"/>
      <c r="W171" s="278"/>
      <c r="X171" s="278"/>
      <c r="Y171" s="278"/>
      <c r="Z171" s="278"/>
      <c r="AA171" s="278"/>
      <c r="AB171" s="278"/>
      <c r="AC171" s="278"/>
      <c r="AD171" s="278"/>
    </row>
    <row r="172">
      <c r="A172" s="278"/>
      <c r="B172" s="278"/>
      <c r="C172" s="278"/>
      <c r="D172" s="278"/>
      <c r="E172" s="278"/>
      <c r="F172" s="278"/>
      <c r="G172" s="278"/>
      <c r="H172" s="278"/>
      <c r="I172" s="278"/>
      <c r="J172" s="278"/>
      <c r="K172" s="278"/>
      <c r="L172" s="278"/>
      <c r="M172" s="278"/>
      <c r="N172" s="278"/>
      <c r="O172" s="278"/>
      <c r="P172" s="278"/>
      <c r="Q172" s="278"/>
      <c r="R172" s="278"/>
      <c r="S172" s="278"/>
      <c r="T172" s="278"/>
      <c r="U172" s="278"/>
      <c r="V172" s="278"/>
      <c r="W172" s="278"/>
      <c r="X172" s="278"/>
      <c r="Y172" s="278"/>
      <c r="Z172" s="278"/>
      <c r="AA172" s="278"/>
      <c r="AB172" s="278"/>
      <c r="AC172" s="278"/>
      <c r="AD172" s="278"/>
    </row>
    <row r="173">
      <c r="A173" s="278"/>
      <c r="B173" s="278"/>
      <c r="C173" s="278"/>
      <c r="D173" s="278"/>
      <c r="E173" s="278"/>
      <c r="F173" s="278"/>
      <c r="G173" s="278"/>
      <c r="H173" s="278"/>
      <c r="I173" s="278"/>
      <c r="J173" s="278"/>
      <c r="K173" s="278"/>
      <c r="L173" s="278"/>
      <c r="M173" s="278"/>
      <c r="N173" s="278"/>
      <c r="O173" s="278"/>
      <c r="P173" s="278"/>
      <c r="Q173" s="278"/>
      <c r="R173" s="278"/>
      <c r="S173" s="278"/>
      <c r="T173" s="278"/>
      <c r="U173" s="278"/>
      <c r="V173" s="278"/>
      <c r="W173" s="278"/>
      <c r="X173" s="278"/>
      <c r="Y173" s="278"/>
      <c r="Z173" s="278"/>
      <c r="AA173" s="278"/>
      <c r="AB173" s="278"/>
      <c r="AC173" s="278"/>
      <c r="AD173" s="278"/>
    </row>
    <row r="174">
      <c r="A174" s="278"/>
      <c r="B174" s="278"/>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8"/>
      <c r="AA174" s="278"/>
      <c r="AB174" s="278"/>
      <c r="AC174" s="278"/>
      <c r="AD174" s="278"/>
    </row>
    <row r="175">
      <c r="A175" s="278"/>
      <c r="B175" s="278"/>
      <c r="C175" s="278"/>
      <c r="D175" s="278"/>
      <c r="E175" s="278"/>
      <c r="F175" s="278"/>
      <c r="G175" s="278"/>
      <c r="H175" s="278"/>
      <c r="I175" s="278"/>
      <c r="J175" s="278"/>
      <c r="K175" s="278"/>
      <c r="L175" s="278"/>
      <c r="M175" s="278"/>
      <c r="N175" s="278"/>
      <c r="O175" s="278"/>
      <c r="P175" s="278"/>
      <c r="Q175" s="278"/>
      <c r="R175" s="278"/>
      <c r="S175" s="278"/>
      <c r="T175" s="278"/>
      <c r="U175" s="278"/>
      <c r="V175" s="278"/>
      <c r="W175" s="278"/>
      <c r="X175" s="278"/>
      <c r="Y175" s="278"/>
      <c r="Z175" s="278"/>
      <c r="AA175" s="278"/>
      <c r="AB175" s="278"/>
      <c r="AC175" s="278"/>
      <c r="AD175" s="278"/>
    </row>
    <row r="176">
      <c r="A176" s="278"/>
      <c r="B176" s="278"/>
      <c r="C176" s="278"/>
      <c r="D176" s="278"/>
      <c r="E176" s="278"/>
      <c r="F176" s="278"/>
      <c r="G176" s="278"/>
      <c r="H176" s="278"/>
      <c r="I176" s="278"/>
      <c r="J176" s="278"/>
      <c r="K176" s="278"/>
      <c r="L176" s="278"/>
      <c r="M176" s="278"/>
      <c r="N176" s="278"/>
      <c r="O176" s="278"/>
      <c r="P176" s="278"/>
      <c r="Q176" s="278"/>
      <c r="R176" s="278"/>
      <c r="S176" s="278"/>
      <c r="T176" s="278"/>
      <c r="U176" s="278"/>
      <c r="V176" s="278"/>
      <c r="W176" s="278"/>
      <c r="X176" s="278"/>
      <c r="Y176" s="278"/>
      <c r="Z176" s="278"/>
      <c r="AA176" s="278"/>
      <c r="AB176" s="278"/>
      <c r="AC176" s="278"/>
      <c r="AD176" s="278"/>
    </row>
    <row r="177">
      <c r="A177" s="278"/>
      <c r="B177" s="278"/>
      <c r="C177" s="278"/>
      <c r="D177" s="278"/>
      <c r="E177" s="278"/>
      <c r="F177" s="278"/>
      <c r="G177" s="278"/>
      <c r="H177" s="278"/>
      <c r="I177" s="278"/>
      <c r="J177" s="278"/>
      <c r="K177" s="278"/>
      <c r="L177" s="278"/>
      <c r="M177" s="278"/>
      <c r="N177" s="278"/>
      <c r="O177" s="278"/>
      <c r="P177" s="278"/>
      <c r="Q177" s="278"/>
      <c r="R177" s="278"/>
      <c r="S177" s="278"/>
      <c r="T177" s="278"/>
      <c r="U177" s="278"/>
      <c r="V177" s="278"/>
      <c r="W177" s="278"/>
      <c r="X177" s="278"/>
      <c r="Y177" s="278"/>
      <c r="Z177" s="278"/>
      <c r="AA177" s="278"/>
      <c r="AB177" s="278"/>
      <c r="AC177" s="278"/>
      <c r="AD177" s="278"/>
    </row>
    <row r="178">
      <c r="A178" s="278"/>
      <c r="B178" s="278"/>
      <c r="C178" s="278"/>
      <c r="D178" s="278"/>
      <c r="E178" s="278"/>
      <c r="F178" s="278"/>
      <c r="G178" s="278"/>
      <c r="H178" s="278"/>
      <c r="I178" s="278"/>
      <c r="J178" s="278"/>
      <c r="K178" s="278"/>
      <c r="L178" s="278"/>
      <c r="M178" s="278"/>
      <c r="N178" s="278"/>
      <c r="O178" s="278"/>
      <c r="P178" s="278"/>
      <c r="Q178" s="278"/>
      <c r="R178" s="278"/>
      <c r="S178" s="278"/>
      <c r="T178" s="278"/>
      <c r="U178" s="278"/>
      <c r="V178" s="278"/>
      <c r="W178" s="278"/>
      <c r="X178" s="278"/>
      <c r="Y178" s="278"/>
      <c r="Z178" s="278"/>
      <c r="AA178" s="278"/>
      <c r="AB178" s="278"/>
      <c r="AC178" s="278"/>
      <c r="AD178" s="278"/>
    </row>
    <row r="179">
      <c r="A179" s="278"/>
      <c r="B179" s="278"/>
      <c r="C179" s="278"/>
      <c r="D179" s="278"/>
      <c r="E179" s="278"/>
      <c r="F179" s="278"/>
      <c r="G179" s="278"/>
      <c r="H179" s="278"/>
      <c r="I179" s="278"/>
      <c r="J179" s="278"/>
      <c r="K179" s="278"/>
      <c r="L179" s="278"/>
      <c r="M179" s="278"/>
      <c r="N179" s="278"/>
      <c r="O179" s="278"/>
      <c r="P179" s="278"/>
      <c r="Q179" s="278"/>
      <c r="R179" s="278"/>
      <c r="S179" s="278"/>
      <c r="T179" s="278"/>
      <c r="U179" s="278"/>
      <c r="V179" s="278"/>
      <c r="W179" s="278"/>
      <c r="X179" s="278"/>
      <c r="Y179" s="278"/>
      <c r="Z179" s="278"/>
      <c r="AA179" s="278"/>
      <c r="AB179" s="278"/>
      <c r="AC179" s="278"/>
      <c r="AD179" s="278"/>
    </row>
    <row r="180">
      <c r="A180" s="278"/>
      <c r="B180" s="278"/>
      <c r="C180" s="278"/>
      <c r="D180" s="278"/>
      <c r="E180" s="278"/>
      <c r="F180" s="278"/>
      <c r="G180" s="278"/>
      <c r="H180" s="278"/>
      <c r="I180" s="278"/>
      <c r="J180" s="278"/>
      <c r="K180" s="278"/>
      <c r="L180" s="278"/>
      <c r="M180" s="278"/>
      <c r="N180" s="278"/>
      <c r="O180" s="278"/>
      <c r="P180" s="278"/>
      <c r="Q180" s="278"/>
      <c r="R180" s="278"/>
      <c r="S180" s="278"/>
      <c r="T180" s="278"/>
      <c r="U180" s="278"/>
      <c r="V180" s="278"/>
      <c r="W180" s="278"/>
      <c r="X180" s="278"/>
      <c r="Y180" s="278"/>
      <c r="Z180" s="278"/>
      <c r="AA180" s="278"/>
      <c r="AB180" s="278"/>
      <c r="AC180" s="278"/>
      <c r="AD180" s="278"/>
    </row>
    <row r="181">
      <c r="A181" s="278"/>
      <c r="B181" s="278"/>
      <c r="C181" s="278"/>
      <c r="D181" s="278"/>
      <c r="E181" s="278"/>
      <c r="F181" s="278"/>
      <c r="G181" s="278"/>
      <c r="H181" s="278"/>
      <c r="I181" s="278"/>
      <c r="J181" s="278"/>
      <c r="K181" s="278"/>
      <c r="L181" s="278"/>
      <c r="M181" s="278"/>
      <c r="N181" s="278"/>
      <c r="O181" s="278"/>
      <c r="P181" s="278"/>
      <c r="Q181" s="278"/>
      <c r="R181" s="278"/>
      <c r="S181" s="278"/>
      <c r="T181" s="278"/>
      <c r="U181" s="278"/>
      <c r="V181" s="278"/>
      <c r="W181" s="278"/>
      <c r="X181" s="278"/>
      <c r="Y181" s="278"/>
      <c r="Z181" s="278"/>
      <c r="AA181" s="278"/>
      <c r="AB181" s="278"/>
      <c r="AC181" s="278"/>
      <c r="AD181" s="278"/>
    </row>
    <row r="182">
      <c r="A182" s="278"/>
      <c r="B182" s="278"/>
      <c r="C182" s="278"/>
      <c r="D182" s="278"/>
      <c r="E182" s="278"/>
      <c r="F182" s="278"/>
      <c r="G182" s="278"/>
      <c r="H182" s="278"/>
      <c r="I182" s="278"/>
      <c r="J182" s="278"/>
      <c r="K182" s="278"/>
      <c r="L182" s="278"/>
      <c r="M182" s="278"/>
      <c r="N182" s="278"/>
      <c r="O182" s="278"/>
      <c r="P182" s="278"/>
      <c r="Q182" s="278"/>
      <c r="R182" s="278"/>
      <c r="S182" s="278"/>
      <c r="T182" s="278"/>
      <c r="U182" s="278"/>
      <c r="V182" s="278"/>
      <c r="W182" s="278"/>
      <c r="X182" s="278"/>
      <c r="Y182" s="278"/>
      <c r="Z182" s="278"/>
      <c r="AA182" s="278"/>
      <c r="AB182" s="278"/>
      <c r="AC182" s="278"/>
      <c r="AD182" s="278"/>
    </row>
    <row r="183">
      <c r="A183" s="278"/>
      <c r="B183" s="278"/>
      <c r="C183" s="278"/>
      <c r="D183" s="278"/>
      <c r="E183" s="278"/>
      <c r="F183" s="278"/>
      <c r="G183" s="278"/>
      <c r="H183" s="278"/>
      <c r="I183" s="278"/>
      <c r="J183" s="278"/>
      <c r="K183" s="278"/>
      <c r="L183" s="278"/>
      <c r="M183" s="278"/>
      <c r="N183" s="278"/>
      <c r="O183" s="278"/>
      <c r="P183" s="278"/>
      <c r="Q183" s="278"/>
      <c r="R183" s="278"/>
      <c r="S183" s="278"/>
      <c r="T183" s="278"/>
      <c r="U183" s="278"/>
      <c r="V183" s="278"/>
      <c r="W183" s="278"/>
      <c r="X183" s="278"/>
      <c r="Y183" s="278"/>
      <c r="Z183" s="278"/>
      <c r="AA183" s="278"/>
      <c r="AB183" s="278"/>
      <c r="AC183" s="278"/>
      <c r="AD183" s="278"/>
    </row>
    <row r="184">
      <c r="A184" s="278"/>
      <c r="B184" s="278"/>
      <c r="C184" s="278"/>
      <c r="D184" s="278"/>
      <c r="E184" s="278"/>
      <c r="F184" s="278"/>
      <c r="G184" s="278"/>
      <c r="H184" s="278"/>
      <c r="I184" s="278"/>
      <c r="J184" s="278"/>
      <c r="K184" s="278"/>
      <c r="L184" s="278"/>
      <c r="M184" s="278"/>
      <c r="N184" s="278"/>
      <c r="O184" s="278"/>
      <c r="P184" s="278"/>
      <c r="Q184" s="278"/>
      <c r="R184" s="278"/>
      <c r="S184" s="278"/>
      <c r="T184" s="278"/>
      <c r="U184" s="278"/>
      <c r="V184" s="278"/>
      <c r="W184" s="278"/>
      <c r="X184" s="278"/>
      <c r="Y184" s="278"/>
      <c r="Z184" s="278"/>
      <c r="AA184" s="278"/>
      <c r="AB184" s="278"/>
      <c r="AC184" s="278"/>
      <c r="AD184" s="278"/>
    </row>
    <row r="185">
      <c r="A185" s="278"/>
      <c r="B185" s="278"/>
      <c r="C185" s="278"/>
      <c r="D185" s="278"/>
      <c r="E185" s="278"/>
      <c r="F185" s="278"/>
      <c r="G185" s="278"/>
      <c r="H185" s="278"/>
      <c r="I185" s="278"/>
      <c r="J185" s="278"/>
      <c r="K185" s="278"/>
      <c r="L185" s="278"/>
      <c r="M185" s="278"/>
      <c r="N185" s="278"/>
      <c r="O185" s="278"/>
      <c r="P185" s="278"/>
      <c r="Q185" s="278"/>
      <c r="R185" s="278"/>
      <c r="S185" s="278"/>
      <c r="T185" s="278"/>
      <c r="U185" s="278"/>
      <c r="V185" s="278"/>
      <c r="W185" s="278"/>
      <c r="X185" s="278"/>
      <c r="Y185" s="278"/>
      <c r="Z185" s="278"/>
      <c r="AA185" s="278"/>
      <c r="AB185" s="278"/>
      <c r="AC185" s="278"/>
      <c r="AD185" s="278"/>
    </row>
    <row r="186">
      <c r="A186" s="278"/>
      <c r="B186" s="278"/>
      <c r="C186" s="278"/>
      <c r="D186" s="278"/>
      <c r="E186" s="278"/>
      <c r="F186" s="278"/>
      <c r="G186" s="278"/>
      <c r="H186" s="278"/>
      <c r="I186" s="278"/>
      <c r="J186" s="278"/>
      <c r="K186" s="278"/>
      <c r="L186" s="278"/>
      <c r="M186" s="278"/>
      <c r="N186" s="278"/>
      <c r="O186" s="278"/>
      <c r="P186" s="278"/>
      <c r="Q186" s="278"/>
      <c r="R186" s="278"/>
      <c r="S186" s="278"/>
      <c r="T186" s="278"/>
      <c r="U186" s="278"/>
      <c r="V186" s="278"/>
      <c r="W186" s="278"/>
      <c r="X186" s="278"/>
      <c r="Y186" s="278"/>
      <c r="Z186" s="278"/>
      <c r="AA186" s="278"/>
      <c r="AB186" s="278"/>
      <c r="AC186" s="278"/>
      <c r="AD186" s="278"/>
    </row>
    <row r="187">
      <c r="A187" s="278"/>
      <c r="B187" s="278"/>
      <c r="C187" s="278"/>
      <c r="D187" s="278"/>
      <c r="E187" s="278"/>
      <c r="F187" s="278"/>
      <c r="G187" s="278"/>
      <c r="H187" s="278"/>
      <c r="I187" s="278"/>
      <c r="J187" s="278"/>
      <c r="K187" s="278"/>
      <c r="L187" s="278"/>
      <c r="M187" s="278"/>
      <c r="N187" s="278"/>
      <c r="O187" s="278"/>
      <c r="P187" s="278"/>
      <c r="Q187" s="278"/>
      <c r="R187" s="278"/>
      <c r="S187" s="278"/>
      <c r="T187" s="278"/>
      <c r="U187" s="278"/>
      <c r="V187" s="278"/>
      <c r="W187" s="278"/>
      <c r="X187" s="278"/>
      <c r="Y187" s="278"/>
      <c r="Z187" s="278"/>
      <c r="AA187" s="278"/>
      <c r="AB187" s="278"/>
      <c r="AC187" s="278"/>
      <c r="AD187" s="278"/>
    </row>
    <row r="188">
      <c r="A188" s="278"/>
      <c r="B188" s="278"/>
      <c r="C188" s="278"/>
      <c r="D188" s="278"/>
      <c r="E188" s="278"/>
      <c r="F188" s="278"/>
      <c r="G188" s="278"/>
      <c r="H188" s="278"/>
      <c r="I188" s="278"/>
      <c r="J188" s="278"/>
      <c r="K188" s="278"/>
      <c r="L188" s="278"/>
      <c r="M188" s="278"/>
      <c r="N188" s="278"/>
      <c r="O188" s="278"/>
      <c r="P188" s="278"/>
      <c r="Q188" s="278"/>
      <c r="R188" s="278"/>
      <c r="S188" s="278"/>
      <c r="T188" s="278"/>
      <c r="U188" s="278"/>
      <c r="V188" s="278"/>
      <c r="W188" s="278"/>
      <c r="X188" s="278"/>
      <c r="Y188" s="278"/>
      <c r="Z188" s="278"/>
      <c r="AA188" s="278"/>
      <c r="AB188" s="278"/>
      <c r="AC188" s="278"/>
      <c r="AD188" s="278"/>
    </row>
    <row r="189">
      <c r="A189" s="278"/>
      <c r="B189" s="278"/>
      <c r="C189" s="278"/>
      <c r="D189" s="278"/>
      <c r="E189" s="278"/>
      <c r="F189" s="278"/>
      <c r="G189" s="278"/>
      <c r="H189" s="278"/>
      <c r="I189" s="278"/>
      <c r="J189" s="278"/>
      <c r="K189" s="278"/>
      <c r="L189" s="278"/>
      <c r="M189" s="278"/>
      <c r="N189" s="278"/>
      <c r="O189" s="278"/>
      <c r="P189" s="278"/>
      <c r="Q189" s="278"/>
      <c r="R189" s="278"/>
      <c r="S189" s="278"/>
      <c r="T189" s="278"/>
      <c r="U189" s="278"/>
      <c r="V189" s="278"/>
      <c r="W189" s="278"/>
      <c r="X189" s="278"/>
      <c r="Y189" s="278"/>
      <c r="Z189" s="278"/>
      <c r="AA189" s="278"/>
      <c r="AB189" s="278"/>
      <c r="AC189" s="278"/>
      <c r="AD189" s="278"/>
    </row>
    <row r="190">
      <c r="A190" s="278"/>
      <c r="B190" s="278"/>
      <c r="C190" s="278"/>
      <c r="D190" s="278"/>
      <c r="E190" s="278"/>
      <c r="F190" s="278"/>
      <c r="G190" s="278"/>
      <c r="H190" s="278"/>
      <c r="I190" s="278"/>
      <c r="J190" s="278"/>
      <c r="K190" s="278"/>
      <c r="L190" s="278"/>
      <c r="M190" s="278"/>
      <c r="N190" s="278"/>
      <c r="O190" s="278"/>
      <c r="P190" s="278"/>
      <c r="Q190" s="278"/>
      <c r="R190" s="278"/>
      <c r="S190" s="278"/>
      <c r="T190" s="278"/>
      <c r="U190" s="278"/>
      <c r="V190" s="278"/>
      <c r="W190" s="278"/>
      <c r="X190" s="278"/>
      <c r="Y190" s="278"/>
      <c r="Z190" s="278"/>
      <c r="AA190" s="278"/>
      <c r="AB190" s="278"/>
      <c r="AC190" s="278"/>
      <c r="AD190" s="278"/>
    </row>
    <row r="191">
      <c r="A191" s="278"/>
      <c r="B191" s="278"/>
      <c r="C191" s="278"/>
      <c r="D191" s="278"/>
      <c r="E191" s="278"/>
      <c r="F191" s="278"/>
      <c r="G191" s="278"/>
      <c r="H191" s="278"/>
      <c r="I191" s="278"/>
      <c r="J191" s="278"/>
      <c r="K191" s="278"/>
      <c r="L191" s="278"/>
      <c r="M191" s="278"/>
      <c r="N191" s="278"/>
      <c r="O191" s="278"/>
      <c r="P191" s="278"/>
      <c r="Q191" s="278"/>
      <c r="R191" s="278"/>
      <c r="S191" s="278"/>
      <c r="T191" s="278"/>
      <c r="U191" s="278"/>
      <c r="V191" s="278"/>
      <c r="W191" s="278"/>
      <c r="X191" s="278"/>
      <c r="Y191" s="278"/>
      <c r="Z191" s="278"/>
      <c r="AA191" s="278"/>
      <c r="AB191" s="278"/>
      <c r="AC191" s="278"/>
      <c r="AD191" s="278"/>
    </row>
    <row r="192">
      <c r="A192" s="278"/>
      <c r="B192" s="278"/>
      <c r="C192" s="278"/>
      <c r="D192" s="278"/>
      <c r="E192" s="278"/>
      <c r="F192" s="278"/>
      <c r="G192" s="278"/>
      <c r="H192" s="278"/>
      <c r="I192" s="278"/>
      <c r="J192" s="278"/>
      <c r="K192" s="278"/>
      <c r="L192" s="278"/>
      <c r="M192" s="278"/>
      <c r="N192" s="278"/>
      <c r="O192" s="278"/>
      <c r="P192" s="278"/>
      <c r="Q192" s="278"/>
      <c r="R192" s="278"/>
      <c r="S192" s="278"/>
      <c r="T192" s="278"/>
      <c r="U192" s="278"/>
      <c r="V192" s="278"/>
      <c r="W192" s="278"/>
      <c r="X192" s="278"/>
      <c r="Y192" s="278"/>
      <c r="Z192" s="278"/>
      <c r="AA192" s="278"/>
      <c r="AB192" s="278"/>
      <c r="AC192" s="278"/>
      <c r="AD192" s="278"/>
    </row>
    <row r="193">
      <c r="A193" s="278"/>
      <c r="B193" s="278"/>
      <c r="C193" s="278"/>
      <c r="D193" s="278"/>
      <c r="E193" s="278"/>
      <c r="F193" s="278"/>
      <c r="G193" s="278"/>
      <c r="H193" s="278"/>
      <c r="I193" s="278"/>
      <c r="J193" s="278"/>
      <c r="K193" s="278"/>
      <c r="L193" s="278"/>
      <c r="M193" s="278"/>
      <c r="N193" s="278"/>
      <c r="O193" s="278"/>
      <c r="P193" s="278"/>
      <c r="Q193" s="278"/>
      <c r="R193" s="278"/>
      <c r="S193" s="278"/>
      <c r="T193" s="278"/>
      <c r="U193" s="278"/>
      <c r="V193" s="278"/>
      <c r="W193" s="278"/>
      <c r="X193" s="278"/>
      <c r="Y193" s="278"/>
      <c r="Z193" s="278"/>
      <c r="AA193" s="278"/>
      <c r="AB193" s="278"/>
      <c r="AC193" s="278"/>
      <c r="AD193" s="278"/>
    </row>
    <row r="194">
      <c r="A194" s="278"/>
      <c r="B194" s="278"/>
      <c r="C194" s="278"/>
      <c r="D194" s="278"/>
      <c r="E194" s="278"/>
      <c r="F194" s="278"/>
      <c r="G194" s="278"/>
      <c r="H194" s="278"/>
      <c r="I194" s="278"/>
      <c r="J194" s="278"/>
      <c r="K194" s="278"/>
      <c r="L194" s="278"/>
      <c r="M194" s="278"/>
      <c r="N194" s="278"/>
      <c r="O194" s="278"/>
      <c r="P194" s="278"/>
      <c r="Q194" s="278"/>
      <c r="R194" s="278"/>
      <c r="S194" s="278"/>
      <c r="T194" s="278"/>
      <c r="U194" s="278"/>
      <c r="V194" s="278"/>
      <c r="W194" s="278"/>
      <c r="X194" s="278"/>
      <c r="Y194" s="278"/>
      <c r="Z194" s="278"/>
      <c r="AA194" s="278"/>
      <c r="AB194" s="278"/>
      <c r="AC194" s="278"/>
      <c r="AD194" s="278"/>
    </row>
    <row r="195">
      <c r="A195" s="278"/>
      <c r="B195" s="278"/>
      <c r="C195" s="278"/>
      <c r="D195" s="278"/>
      <c r="E195" s="278"/>
      <c r="F195" s="278"/>
      <c r="G195" s="278"/>
      <c r="H195" s="278"/>
      <c r="I195" s="278"/>
      <c r="J195" s="278"/>
      <c r="K195" s="278"/>
      <c r="L195" s="278"/>
      <c r="M195" s="278"/>
      <c r="N195" s="278"/>
      <c r="O195" s="278"/>
      <c r="P195" s="278"/>
      <c r="Q195" s="278"/>
      <c r="R195" s="278"/>
      <c r="S195" s="278"/>
      <c r="T195" s="278"/>
      <c r="U195" s="278"/>
      <c r="V195" s="278"/>
      <c r="W195" s="278"/>
      <c r="X195" s="278"/>
      <c r="Y195" s="278"/>
      <c r="Z195" s="278"/>
      <c r="AA195" s="278"/>
      <c r="AB195" s="278"/>
      <c r="AC195" s="278"/>
      <c r="AD195" s="278"/>
    </row>
    <row r="196">
      <c r="A196" s="278"/>
      <c r="B196" s="278"/>
      <c r="C196" s="278"/>
      <c r="D196" s="278"/>
      <c r="E196" s="278"/>
      <c r="F196" s="278"/>
      <c r="G196" s="278"/>
      <c r="H196" s="278"/>
      <c r="I196" s="278"/>
      <c r="J196" s="278"/>
      <c r="K196" s="278"/>
      <c r="L196" s="278"/>
      <c r="M196" s="278"/>
      <c r="N196" s="278"/>
      <c r="O196" s="278"/>
      <c r="P196" s="278"/>
      <c r="Q196" s="278"/>
      <c r="R196" s="278"/>
      <c r="S196" s="278"/>
      <c r="T196" s="278"/>
      <c r="U196" s="278"/>
      <c r="V196" s="278"/>
      <c r="W196" s="278"/>
      <c r="X196" s="278"/>
      <c r="Y196" s="278"/>
      <c r="Z196" s="278"/>
      <c r="AA196" s="278"/>
      <c r="AB196" s="278"/>
      <c r="AC196" s="278"/>
      <c r="AD196" s="278"/>
    </row>
    <row r="197">
      <c r="A197" s="278"/>
      <c r="B197" s="278"/>
      <c r="C197" s="278"/>
      <c r="D197" s="278"/>
      <c r="E197" s="278"/>
      <c r="F197" s="278"/>
      <c r="G197" s="278"/>
      <c r="H197" s="278"/>
      <c r="I197" s="278"/>
      <c r="J197" s="278"/>
      <c r="K197" s="278"/>
      <c r="L197" s="278"/>
      <c r="M197" s="278"/>
      <c r="N197" s="278"/>
      <c r="O197" s="278"/>
      <c r="P197" s="278"/>
      <c r="Q197" s="278"/>
      <c r="R197" s="278"/>
      <c r="S197" s="278"/>
      <c r="T197" s="278"/>
      <c r="U197" s="278"/>
      <c r="V197" s="278"/>
      <c r="W197" s="278"/>
      <c r="X197" s="278"/>
      <c r="Y197" s="278"/>
      <c r="Z197" s="278"/>
      <c r="AA197" s="278"/>
      <c r="AB197" s="278"/>
      <c r="AC197" s="278"/>
      <c r="AD197" s="278"/>
    </row>
    <row r="198">
      <c r="A198" s="278"/>
      <c r="B198" s="278"/>
      <c r="C198" s="278"/>
      <c r="D198" s="278"/>
      <c r="E198" s="278"/>
      <c r="F198" s="278"/>
      <c r="G198" s="278"/>
      <c r="H198" s="278"/>
      <c r="I198" s="278"/>
      <c r="J198" s="278"/>
      <c r="K198" s="278"/>
      <c r="L198" s="278"/>
      <c r="M198" s="278"/>
      <c r="N198" s="278"/>
      <c r="O198" s="278"/>
      <c r="P198" s="278"/>
      <c r="Q198" s="278"/>
      <c r="R198" s="278"/>
      <c r="S198" s="278"/>
      <c r="T198" s="278"/>
      <c r="U198" s="278"/>
      <c r="V198" s="278"/>
      <c r="W198" s="278"/>
      <c r="X198" s="278"/>
      <c r="Y198" s="278"/>
      <c r="Z198" s="278"/>
      <c r="AA198" s="278"/>
      <c r="AB198" s="278"/>
      <c r="AC198" s="278"/>
      <c r="AD198" s="278"/>
    </row>
    <row r="199">
      <c r="A199" s="278"/>
      <c r="B199" s="278"/>
      <c r="C199" s="278"/>
      <c r="D199" s="278"/>
      <c r="E199" s="278"/>
      <c r="F199" s="278"/>
      <c r="G199" s="278"/>
      <c r="H199" s="278"/>
      <c r="I199" s="278"/>
      <c r="J199" s="278"/>
      <c r="K199" s="278"/>
      <c r="L199" s="278"/>
      <c r="M199" s="278"/>
      <c r="N199" s="278"/>
      <c r="O199" s="278"/>
      <c r="P199" s="278"/>
      <c r="Q199" s="278"/>
      <c r="R199" s="278"/>
      <c r="S199" s="278"/>
      <c r="T199" s="278"/>
      <c r="U199" s="278"/>
      <c r="V199" s="278"/>
      <c r="W199" s="278"/>
      <c r="X199" s="278"/>
      <c r="Y199" s="278"/>
      <c r="Z199" s="278"/>
      <c r="AA199" s="278"/>
      <c r="AB199" s="278"/>
      <c r="AC199" s="278"/>
      <c r="AD199" s="278"/>
    </row>
    <row r="200">
      <c r="A200" s="278"/>
      <c r="B200" s="278"/>
      <c r="C200" s="278"/>
      <c r="D200" s="278"/>
      <c r="E200" s="278"/>
      <c r="F200" s="278"/>
      <c r="G200" s="278"/>
      <c r="H200" s="278"/>
      <c r="I200" s="278"/>
      <c r="J200" s="278"/>
      <c r="K200" s="278"/>
      <c r="L200" s="278"/>
      <c r="M200" s="278"/>
      <c r="N200" s="278"/>
      <c r="O200" s="278"/>
      <c r="P200" s="278"/>
      <c r="Q200" s="278"/>
      <c r="R200" s="278"/>
      <c r="S200" s="278"/>
      <c r="T200" s="278"/>
      <c r="U200" s="278"/>
      <c r="V200" s="278"/>
      <c r="W200" s="278"/>
      <c r="X200" s="278"/>
      <c r="Y200" s="278"/>
      <c r="Z200" s="278"/>
      <c r="AA200" s="278"/>
      <c r="AB200" s="278"/>
      <c r="AC200" s="278"/>
      <c r="AD200" s="278"/>
    </row>
    <row r="201">
      <c r="A201" s="278"/>
      <c r="B201" s="278"/>
      <c r="C201" s="278"/>
      <c r="D201" s="278"/>
      <c r="E201" s="278"/>
      <c r="F201" s="278"/>
      <c r="G201" s="278"/>
      <c r="H201" s="278"/>
      <c r="I201" s="278"/>
      <c r="J201" s="278"/>
      <c r="K201" s="278"/>
      <c r="L201" s="278"/>
      <c r="M201" s="278"/>
      <c r="N201" s="278"/>
      <c r="O201" s="278"/>
      <c r="P201" s="278"/>
      <c r="Q201" s="278"/>
      <c r="R201" s="278"/>
      <c r="S201" s="278"/>
      <c r="T201" s="278"/>
      <c r="U201" s="278"/>
      <c r="V201" s="278"/>
      <c r="W201" s="278"/>
      <c r="X201" s="278"/>
      <c r="Y201" s="278"/>
      <c r="Z201" s="278"/>
      <c r="AA201" s="278"/>
      <c r="AB201" s="278"/>
      <c r="AC201" s="278"/>
      <c r="AD201" s="278"/>
    </row>
    <row r="202">
      <c r="A202" s="278"/>
      <c r="B202" s="278"/>
      <c r="C202" s="278"/>
      <c r="D202" s="278"/>
      <c r="E202" s="278"/>
      <c r="F202" s="278"/>
      <c r="G202" s="278"/>
      <c r="H202" s="278"/>
      <c r="I202" s="278"/>
      <c r="J202" s="278"/>
      <c r="K202" s="278"/>
      <c r="L202" s="278"/>
      <c r="M202" s="278"/>
      <c r="N202" s="278"/>
      <c r="O202" s="278"/>
      <c r="P202" s="278"/>
      <c r="Q202" s="278"/>
      <c r="R202" s="278"/>
      <c r="S202" s="278"/>
      <c r="T202" s="278"/>
      <c r="U202" s="278"/>
      <c r="V202" s="278"/>
      <c r="W202" s="278"/>
      <c r="X202" s="278"/>
      <c r="Y202" s="278"/>
      <c r="Z202" s="278"/>
      <c r="AA202" s="278"/>
      <c r="AB202" s="278"/>
      <c r="AC202" s="278"/>
      <c r="AD202" s="278"/>
    </row>
    <row r="203">
      <c r="A203" s="278"/>
      <c r="B203" s="278"/>
      <c r="C203" s="278"/>
      <c r="D203" s="278"/>
      <c r="E203" s="278"/>
      <c r="F203" s="278"/>
      <c r="G203" s="278"/>
      <c r="H203" s="278"/>
      <c r="I203" s="278"/>
      <c r="J203" s="278"/>
      <c r="K203" s="278"/>
      <c r="L203" s="278"/>
      <c r="M203" s="278"/>
      <c r="N203" s="278"/>
      <c r="O203" s="278"/>
      <c r="P203" s="278"/>
      <c r="Q203" s="278"/>
      <c r="R203" s="278"/>
      <c r="S203" s="278"/>
      <c r="T203" s="278"/>
      <c r="U203" s="278"/>
      <c r="V203" s="278"/>
      <c r="W203" s="278"/>
      <c r="X203" s="278"/>
      <c r="Y203" s="278"/>
      <c r="Z203" s="278"/>
      <c r="AA203" s="278"/>
      <c r="AB203" s="278"/>
      <c r="AC203" s="278"/>
      <c r="AD203" s="278"/>
    </row>
    <row r="204">
      <c r="A204" s="278"/>
      <c r="B204" s="278"/>
      <c r="C204" s="278"/>
      <c r="D204" s="278"/>
      <c r="E204" s="278"/>
      <c r="F204" s="278"/>
      <c r="G204" s="278"/>
      <c r="H204" s="278"/>
      <c r="I204" s="278"/>
      <c r="J204" s="278"/>
      <c r="K204" s="278"/>
      <c r="L204" s="278"/>
      <c r="M204" s="278"/>
      <c r="N204" s="278"/>
      <c r="O204" s="278"/>
      <c r="P204" s="278"/>
      <c r="Q204" s="278"/>
      <c r="R204" s="278"/>
      <c r="S204" s="278"/>
      <c r="T204" s="278"/>
      <c r="U204" s="278"/>
      <c r="V204" s="278"/>
      <c r="W204" s="278"/>
      <c r="X204" s="278"/>
      <c r="Y204" s="278"/>
      <c r="Z204" s="278"/>
      <c r="AA204" s="278"/>
      <c r="AB204" s="278"/>
      <c r="AC204" s="278"/>
      <c r="AD204" s="278"/>
    </row>
    <row r="205">
      <c r="A205" s="278"/>
      <c r="B205" s="278"/>
      <c r="C205" s="278"/>
      <c r="D205" s="278"/>
      <c r="E205" s="278"/>
      <c r="F205" s="278"/>
      <c r="G205" s="278"/>
      <c r="H205" s="278"/>
      <c r="I205" s="278"/>
      <c r="J205" s="278"/>
      <c r="K205" s="278"/>
      <c r="L205" s="278"/>
      <c r="M205" s="278"/>
      <c r="N205" s="278"/>
      <c r="O205" s="278"/>
      <c r="P205" s="278"/>
      <c r="Q205" s="278"/>
      <c r="R205" s="278"/>
      <c r="S205" s="278"/>
      <c r="T205" s="278"/>
      <c r="U205" s="278"/>
      <c r="V205" s="278"/>
      <c r="W205" s="278"/>
      <c r="X205" s="278"/>
      <c r="Y205" s="278"/>
      <c r="Z205" s="278"/>
      <c r="AA205" s="278"/>
      <c r="AB205" s="278"/>
      <c r="AC205" s="278"/>
      <c r="AD205" s="278"/>
    </row>
    <row r="206">
      <c r="A206" s="278"/>
      <c r="B206" s="278"/>
      <c r="C206" s="278"/>
      <c r="D206" s="278"/>
      <c r="E206" s="278"/>
      <c r="F206" s="278"/>
      <c r="G206" s="278"/>
      <c r="H206" s="278"/>
      <c r="I206" s="278"/>
      <c r="J206" s="278"/>
      <c r="K206" s="278"/>
      <c r="L206" s="278"/>
      <c r="M206" s="278"/>
      <c r="N206" s="278"/>
      <c r="O206" s="278"/>
      <c r="P206" s="278"/>
      <c r="Q206" s="278"/>
      <c r="R206" s="278"/>
      <c r="S206" s="278"/>
      <c r="T206" s="278"/>
      <c r="U206" s="278"/>
      <c r="V206" s="278"/>
      <c r="W206" s="278"/>
      <c r="X206" s="278"/>
      <c r="Y206" s="278"/>
      <c r="Z206" s="278"/>
      <c r="AA206" s="278"/>
      <c r="AB206" s="278"/>
      <c r="AC206" s="278"/>
      <c r="AD206" s="278"/>
    </row>
    <row r="207">
      <c r="A207" s="278"/>
      <c r="B207" s="278"/>
      <c r="C207" s="278"/>
      <c r="D207" s="278"/>
      <c r="E207" s="278"/>
      <c r="F207" s="278"/>
      <c r="G207" s="278"/>
      <c r="H207" s="278"/>
      <c r="I207" s="278"/>
      <c r="J207" s="278"/>
      <c r="K207" s="278"/>
      <c r="L207" s="278"/>
      <c r="M207" s="278"/>
      <c r="N207" s="278"/>
      <c r="O207" s="278"/>
      <c r="P207" s="278"/>
      <c r="Q207" s="278"/>
      <c r="R207" s="278"/>
      <c r="S207" s="278"/>
      <c r="T207" s="278"/>
      <c r="U207" s="278"/>
      <c r="V207" s="278"/>
      <c r="W207" s="278"/>
      <c r="X207" s="278"/>
      <c r="Y207" s="278"/>
      <c r="Z207" s="278"/>
      <c r="AA207" s="278"/>
      <c r="AB207" s="278"/>
      <c r="AC207" s="278"/>
      <c r="AD207" s="278"/>
    </row>
    <row r="208">
      <c r="A208" s="278"/>
      <c r="B208" s="278"/>
      <c r="C208" s="278"/>
      <c r="D208" s="278"/>
      <c r="E208" s="278"/>
      <c r="F208" s="278"/>
      <c r="G208" s="278"/>
      <c r="H208" s="278"/>
      <c r="I208" s="278"/>
      <c r="J208" s="278"/>
      <c r="K208" s="278"/>
      <c r="L208" s="278"/>
      <c r="M208" s="278"/>
      <c r="N208" s="278"/>
      <c r="O208" s="278"/>
      <c r="P208" s="278"/>
      <c r="Q208" s="278"/>
      <c r="R208" s="278"/>
      <c r="S208" s="278"/>
      <c r="T208" s="278"/>
      <c r="U208" s="278"/>
      <c r="V208" s="278"/>
      <c r="W208" s="278"/>
      <c r="X208" s="278"/>
      <c r="Y208" s="278"/>
      <c r="Z208" s="278"/>
      <c r="AA208" s="278"/>
      <c r="AB208" s="278"/>
      <c r="AC208" s="278"/>
      <c r="AD208" s="278"/>
    </row>
    <row r="209">
      <c r="A209" s="278"/>
      <c r="B209" s="278"/>
      <c r="C209" s="278"/>
      <c r="D209" s="278"/>
      <c r="E209" s="278"/>
      <c r="F209" s="278"/>
      <c r="G209" s="278"/>
      <c r="H209" s="278"/>
      <c r="I209" s="278"/>
      <c r="J209" s="278"/>
      <c r="K209" s="278"/>
      <c r="L209" s="278"/>
      <c r="M209" s="278"/>
      <c r="N209" s="278"/>
      <c r="O209" s="278"/>
      <c r="P209" s="278"/>
      <c r="Q209" s="278"/>
      <c r="R209" s="278"/>
      <c r="S209" s="278"/>
      <c r="T209" s="278"/>
      <c r="U209" s="278"/>
      <c r="V209" s="278"/>
      <c r="W209" s="278"/>
      <c r="X209" s="278"/>
      <c r="Y209" s="278"/>
      <c r="Z209" s="278"/>
      <c r="AA209" s="278"/>
      <c r="AB209" s="278"/>
      <c r="AC209" s="278"/>
      <c r="AD209" s="278"/>
    </row>
    <row r="210">
      <c r="A210" s="278"/>
      <c r="B210" s="278"/>
      <c r="C210" s="278"/>
      <c r="D210" s="278"/>
      <c r="E210" s="278"/>
      <c r="F210" s="278"/>
      <c r="G210" s="278"/>
      <c r="H210" s="278"/>
      <c r="I210" s="278"/>
      <c r="J210" s="278"/>
      <c r="K210" s="278"/>
      <c r="L210" s="278"/>
      <c r="M210" s="278"/>
      <c r="N210" s="278"/>
      <c r="O210" s="278"/>
      <c r="P210" s="278"/>
      <c r="Q210" s="278"/>
      <c r="R210" s="278"/>
      <c r="S210" s="278"/>
      <c r="T210" s="278"/>
      <c r="U210" s="278"/>
      <c r="V210" s="278"/>
      <c r="W210" s="278"/>
      <c r="X210" s="278"/>
      <c r="Y210" s="278"/>
      <c r="Z210" s="278"/>
      <c r="AA210" s="278"/>
      <c r="AB210" s="278"/>
      <c r="AC210" s="278"/>
      <c r="AD210" s="278"/>
    </row>
    <row r="211">
      <c r="A211" s="278"/>
      <c r="B211" s="278"/>
      <c r="C211" s="278"/>
      <c r="D211" s="278"/>
      <c r="E211" s="278"/>
      <c r="F211" s="278"/>
      <c r="G211" s="278"/>
      <c r="H211" s="278"/>
      <c r="I211" s="278"/>
      <c r="J211" s="278"/>
      <c r="K211" s="278"/>
      <c r="L211" s="278"/>
      <c r="M211" s="278"/>
      <c r="N211" s="278"/>
      <c r="O211" s="278"/>
      <c r="P211" s="278"/>
      <c r="Q211" s="278"/>
      <c r="R211" s="278"/>
      <c r="S211" s="278"/>
      <c r="T211" s="278"/>
      <c r="U211" s="278"/>
      <c r="V211" s="278"/>
      <c r="W211" s="278"/>
      <c r="X211" s="278"/>
      <c r="Y211" s="278"/>
      <c r="Z211" s="278"/>
      <c r="AA211" s="278"/>
      <c r="AB211" s="278"/>
      <c r="AC211" s="278"/>
      <c r="AD211" s="278"/>
    </row>
    <row r="212">
      <c r="A212" s="278"/>
      <c r="B212" s="278"/>
      <c r="C212" s="278"/>
      <c r="D212" s="278"/>
      <c r="E212" s="278"/>
      <c r="F212" s="278"/>
      <c r="G212" s="278"/>
      <c r="H212" s="278"/>
      <c r="I212" s="278"/>
      <c r="J212" s="278"/>
      <c r="K212" s="278"/>
      <c r="L212" s="278"/>
      <c r="M212" s="278"/>
      <c r="N212" s="278"/>
      <c r="O212" s="278"/>
      <c r="P212" s="278"/>
      <c r="Q212" s="278"/>
      <c r="R212" s="278"/>
      <c r="S212" s="278"/>
      <c r="T212" s="278"/>
      <c r="U212" s="278"/>
      <c r="V212" s="278"/>
      <c r="W212" s="278"/>
      <c r="X212" s="278"/>
      <c r="Y212" s="278"/>
      <c r="Z212" s="278"/>
      <c r="AA212" s="278"/>
      <c r="AB212" s="278"/>
      <c r="AC212" s="278"/>
      <c r="AD212" s="278"/>
    </row>
    <row r="213">
      <c r="A213" s="278"/>
      <c r="B213" s="278"/>
      <c r="C213" s="278"/>
      <c r="D213" s="278"/>
      <c r="E213" s="278"/>
      <c r="F213" s="278"/>
      <c r="G213" s="278"/>
      <c r="H213" s="278"/>
      <c r="I213" s="278"/>
      <c r="J213" s="278"/>
      <c r="K213" s="278"/>
      <c r="L213" s="278"/>
      <c r="M213" s="278"/>
      <c r="N213" s="278"/>
      <c r="O213" s="278"/>
      <c r="P213" s="278"/>
      <c r="Q213" s="278"/>
      <c r="R213" s="278"/>
      <c r="S213" s="278"/>
      <c r="T213" s="278"/>
      <c r="U213" s="278"/>
      <c r="V213" s="278"/>
      <c r="W213" s="278"/>
      <c r="X213" s="278"/>
      <c r="Y213" s="278"/>
      <c r="Z213" s="278"/>
      <c r="AA213" s="278"/>
      <c r="AB213" s="278"/>
      <c r="AC213" s="278"/>
      <c r="AD213" s="278"/>
    </row>
    <row r="214">
      <c r="A214" s="278"/>
      <c r="B214" s="278"/>
      <c r="C214" s="278"/>
      <c r="D214" s="278"/>
      <c r="E214" s="278"/>
      <c r="F214" s="278"/>
      <c r="G214" s="278"/>
      <c r="H214" s="278"/>
      <c r="I214" s="278"/>
      <c r="J214" s="278"/>
      <c r="K214" s="278"/>
      <c r="L214" s="278"/>
      <c r="M214" s="278"/>
      <c r="N214" s="278"/>
      <c r="O214" s="278"/>
      <c r="P214" s="278"/>
      <c r="Q214" s="278"/>
      <c r="R214" s="278"/>
      <c r="S214" s="278"/>
      <c r="T214" s="278"/>
      <c r="U214" s="278"/>
      <c r="V214" s="278"/>
      <c r="W214" s="278"/>
      <c r="X214" s="278"/>
      <c r="Y214" s="278"/>
      <c r="Z214" s="278"/>
      <c r="AA214" s="278"/>
      <c r="AB214" s="278"/>
      <c r="AC214" s="278"/>
      <c r="AD214" s="278"/>
    </row>
    <row r="215">
      <c r="A215" s="278"/>
      <c r="B215" s="278"/>
      <c r="C215" s="278"/>
      <c r="D215" s="278"/>
      <c r="E215" s="278"/>
      <c r="F215" s="278"/>
      <c r="G215" s="278"/>
      <c r="H215" s="278"/>
      <c r="I215" s="278"/>
      <c r="J215" s="278"/>
      <c r="K215" s="278"/>
      <c r="L215" s="278"/>
      <c r="M215" s="278"/>
      <c r="N215" s="278"/>
      <c r="O215" s="278"/>
      <c r="P215" s="278"/>
      <c r="Q215" s="278"/>
      <c r="R215" s="278"/>
      <c r="S215" s="278"/>
      <c r="T215" s="278"/>
      <c r="U215" s="278"/>
      <c r="V215" s="278"/>
      <c r="W215" s="278"/>
      <c r="X215" s="278"/>
      <c r="Y215" s="278"/>
      <c r="Z215" s="278"/>
      <c r="AA215" s="278"/>
      <c r="AB215" s="278"/>
      <c r="AC215" s="278"/>
      <c r="AD215" s="278"/>
    </row>
    <row r="216">
      <c r="A216" s="278"/>
      <c r="B216" s="278"/>
      <c r="C216" s="278"/>
      <c r="D216" s="278"/>
      <c r="E216" s="278"/>
      <c r="F216" s="278"/>
      <c r="G216" s="278"/>
      <c r="H216" s="278"/>
      <c r="I216" s="278"/>
      <c r="J216" s="278"/>
      <c r="K216" s="278"/>
      <c r="L216" s="278"/>
      <c r="M216" s="278"/>
      <c r="N216" s="278"/>
      <c r="O216" s="278"/>
      <c r="P216" s="278"/>
      <c r="Q216" s="278"/>
      <c r="R216" s="278"/>
      <c r="S216" s="278"/>
      <c r="T216" s="278"/>
      <c r="U216" s="278"/>
      <c r="V216" s="278"/>
      <c r="W216" s="278"/>
      <c r="X216" s="278"/>
      <c r="Y216" s="278"/>
      <c r="Z216" s="278"/>
      <c r="AA216" s="278"/>
      <c r="AB216" s="278"/>
      <c r="AC216" s="278"/>
      <c r="AD216" s="278"/>
    </row>
    <row r="217">
      <c r="A217" s="278"/>
      <c r="B217" s="278"/>
      <c r="C217" s="278"/>
      <c r="D217" s="278"/>
      <c r="E217" s="278"/>
      <c r="F217" s="278"/>
      <c r="G217" s="278"/>
      <c r="H217" s="278"/>
      <c r="I217" s="278"/>
      <c r="J217" s="278"/>
      <c r="K217" s="278"/>
      <c r="L217" s="278"/>
      <c r="M217" s="278"/>
      <c r="N217" s="278"/>
      <c r="O217" s="278"/>
      <c r="P217" s="278"/>
      <c r="Q217" s="278"/>
      <c r="R217" s="278"/>
      <c r="S217" s="278"/>
      <c r="T217" s="278"/>
      <c r="U217" s="278"/>
      <c r="V217" s="278"/>
      <c r="W217" s="278"/>
      <c r="X217" s="278"/>
      <c r="Y217" s="278"/>
      <c r="Z217" s="278"/>
      <c r="AA217" s="278"/>
      <c r="AB217" s="278"/>
      <c r="AC217" s="278"/>
      <c r="AD217" s="278"/>
    </row>
    <row r="218">
      <c r="A218" s="278"/>
      <c r="B218" s="278"/>
      <c r="C218" s="278"/>
      <c r="D218" s="278"/>
      <c r="E218" s="278"/>
      <c r="F218" s="278"/>
      <c r="G218" s="278"/>
      <c r="H218" s="278"/>
      <c r="I218" s="278"/>
      <c r="J218" s="278"/>
      <c r="K218" s="278"/>
      <c r="L218" s="278"/>
      <c r="M218" s="278"/>
      <c r="N218" s="278"/>
      <c r="O218" s="278"/>
      <c r="P218" s="278"/>
      <c r="Q218" s="278"/>
      <c r="R218" s="278"/>
      <c r="S218" s="278"/>
      <c r="T218" s="278"/>
      <c r="U218" s="278"/>
      <c r="V218" s="278"/>
      <c r="W218" s="278"/>
      <c r="X218" s="278"/>
      <c r="Y218" s="278"/>
      <c r="Z218" s="278"/>
      <c r="AA218" s="278"/>
      <c r="AB218" s="278"/>
      <c r="AC218" s="278"/>
      <c r="AD218" s="278"/>
    </row>
    <row r="219">
      <c r="A219" s="278"/>
      <c r="B219" s="278"/>
      <c r="C219" s="278"/>
      <c r="D219" s="278"/>
      <c r="E219" s="278"/>
      <c r="F219" s="278"/>
      <c r="G219" s="278"/>
      <c r="H219" s="278"/>
      <c r="I219" s="278"/>
      <c r="J219" s="278"/>
      <c r="K219" s="278"/>
      <c r="L219" s="278"/>
      <c r="M219" s="278"/>
      <c r="N219" s="278"/>
      <c r="O219" s="278"/>
      <c r="P219" s="278"/>
      <c r="Q219" s="278"/>
      <c r="R219" s="278"/>
      <c r="S219" s="278"/>
      <c r="T219" s="278"/>
      <c r="U219" s="278"/>
      <c r="V219" s="278"/>
      <c r="W219" s="278"/>
      <c r="X219" s="278"/>
      <c r="Y219" s="278"/>
      <c r="Z219" s="278"/>
      <c r="AA219" s="278"/>
      <c r="AB219" s="278"/>
      <c r="AC219" s="278"/>
      <c r="AD219" s="278"/>
    </row>
    <row r="220">
      <c r="A220" s="278"/>
      <c r="B220" s="278"/>
      <c r="C220" s="278"/>
      <c r="D220" s="278"/>
      <c r="E220" s="278"/>
      <c r="F220" s="278"/>
      <c r="G220" s="278"/>
      <c r="H220" s="278"/>
      <c r="I220" s="278"/>
      <c r="J220" s="278"/>
      <c r="K220" s="278"/>
      <c r="L220" s="278"/>
      <c r="M220" s="278"/>
      <c r="N220" s="278"/>
      <c r="O220" s="278"/>
      <c r="P220" s="278"/>
      <c r="Q220" s="278"/>
      <c r="R220" s="278"/>
      <c r="S220" s="278"/>
      <c r="T220" s="278"/>
      <c r="U220" s="278"/>
      <c r="V220" s="278"/>
      <c r="W220" s="278"/>
      <c r="X220" s="278"/>
      <c r="Y220" s="278"/>
      <c r="Z220" s="278"/>
      <c r="AA220" s="278"/>
      <c r="AB220" s="278"/>
      <c r="AC220" s="278"/>
      <c r="AD220" s="278"/>
    </row>
    <row r="221">
      <c r="A221" s="278"/>
      <c r="B221" s="278"/>
      <c r="C221" s="278"/>
      <c r="D221" s="278"/>
      <c r="E221" s="278"/>
      <c r="F221" s="278"/>
      <c r="G221" s="278"/>
      <c r="H221" s="278"/>
      <c r="I221" s="278"/>
      <c r="J221" s="278"/>
      <c r="K221" s="278"/>
      <c r="L221" s="278"/>
      <c r="M221" s="278"/>
      <c r="N221" s="278"/>
      <c r="O221" s="278"/>
      <c r="P221" s="278"/>
      <c r="Q221" s="278"/>
      <c r="R221" s="278"/>
      <c r="S221" s="278"/>
      <c r="T221" s="278"/>
      <c r="U221" s="278"/>
      <c r="V221" s="278"/>
      <c r="W221" s="278"/>
      <c r="X221" s="278"/>
      <c r="Y221" s="278"/>
      <c r="Z221" s="278"/>
      <c r="AA221" s="278"/>
      <c r="AB221" s="278"/>
      <c r="AC221" s="278"/>
      <c r="AD221" s="278"/>
    </row>
    <row r="222">
      <c r="A222" s="278"/>
      <c r="B222" s="278"/>
      <c r="C222" s="278"/>
      <c r="D222" s="278"/>
      <c r="E222" s="278"/>
      <c r="F222" s="278"/>
      <c r="G222" s="278"/>
      <c r="H222" s="278"/>
      <c r="I222" s="278"/>
      <c r="J222" s="278"/>
      <c r="K222" s="278"/>
      <c r="L222" s="278"/>
      <c r="M222" s="278"/>
      <c r="N222" s="278"/>
      <c r="O222" s="278"/>
      <c r="P222" s="278"/>
      <c r="Q222" s="278"/>
      <c r="R222" s="278"/>
      <c r="S222" s="278"/>
      <c r="T222" s="278"/>
      <c r="U222" s="278"/>
      <c r="V222" s="278"/>
      <c r="W222" s="278"/>
      <c r="X222" s="278"/>
      <c r="Y222" s="278"/>
      <c r="Z222" s="278"/>
      <c r="AA222" s="278"/>
      <c r="AB222" s="278"/>
      <c r="AC222" s="278"/>
      <c r="AD222" s="278"/>
    </row>
    <row r="223">
      <c r="A223" s="278"/>
      <c r="B223" s="278"/>
      <c r="C223" s="278"/>
      <c r="D223" s="278"/>
      <c r="E223" s="278"/>
      <c r="F223" s="278"/>
      <c r="G223" s="278"/>
      <c r="H223" s="278"/>
      <c r="I223" s="278"/>
      <c r="J223" s="278"/>
      <c r="K223" s="278"/>
      <c r="L223" s="278"/>
      <c r="M223" s="278"/>
      <c r="N223" s="278"/>
      <c r="O223" s="278"/>
      <c r="P223" s="278"/>
      <c r="Q223" s="278"/>
      <c r="R223" s="278"/>
      <c r="S223" s="278"/>
      <c r="T223" s="278"/>
      <c r="U223" s="278"/>
      <c r="V223" s="278"/>
      <c r="W223" s="278"/>
      <c r="X223" s="278"/>
      <c r="Y223" s="278"/>
      <c r="Z223" s="278"/>
      <c r="AA223" s="278"/>
      <c r="AB223" s="278"/>
      <c r="AC223" s="278"/>
      <c r="AD223" s="278"/>
    </row>
    <row r="224">
      <c r="A224" s="278"/>
      <c r="B224" s="278"/>
      <c r="C224" s="278"/>
      <c r="D224" s="278"/>
      <c r="E224" s="278"/>
      <c r="F224" s="278"/>
      <c r="G224" s="278"/>
      <c r="H224" s="278"/>
      <c r="I224" s="278"/>
      <c r="J224" s="278"/>
      <c r="K224" s="278"/>
      <c r="L224" s="278"/>
      <c r="M224" s="278"/>
      <c r="N224" s="278"/>
      <c r="O224" s="278"/>
      <c r="P224" s="278"/>
      <c r="Q224" s="278"/>
      <c r="R224" s="278"/>
      <c r="S224" s="278"/>
      <c r="T224" s="278"/>
      <c r="U224" s="278"/>
      <c r="V224" s="278"/>
      <c r="W224" s="278"/>
      <c r="X224" s="278"/>
      <c r="Y224" s="278"/>
      <c r="Z224" s="278"/>
      <c r="AA224" s="278"/>
      <c r="AB224" s="278"/>
      <c r="AC224" s="278"/>
      <c r="AD224" s="278"/>
    </row>
    <row r="225">
      <c r="A225" s="278"/>
      <c r="B225" s="278"/>
      <c r="C225" s="278"/>
      <c r="D225" s="278"/>
      <c r="E225" s="278"/>
      <c r="F225" s="278"/>
      <c r="G225" s="278"/>
      <c r="H225" s="278"/>
      <c r="I225" s="278"/>
      <c r="J225" s="278"/>
      <c r="K225" s="278"/>
      <c r="L225" s="278"/>
      <c r="M225" s="278"/>
      <c r="N225" s="278"/>
      <c r="O225" s="278"/>
      <c r="P225" s="278"/>
      <c r="Q225" s="278"/>
      <c r="R225" s="278"/>
      <c r="S225" s="278"/>
      <c r="T225" s="278"/>
      <c r="U225" s="278"/>
      <c r="V225" s="278"/>
      <c r="W225" s="278"/>
      <c r="X225" s="278"/>
      <c r="Y225" s="278"/>
      <c r="Z225" s="278"/>
      <c r="AA225" s="278"/>
      <c r="AB225" s="278"/>
      <c r="AC225" s="278"/>
      <c r="AD225" s="278"/>
    </row>
    <row r="226">
      <c r="A226" s="278"/>
      <c r="B226" s="278"/>
      <c r="C226" s="278"/>
      <c r="D226" s="278"/>
      <c r="E226" s="278"/>
      <c r="F226" s="278"/>
      <c r="G226" s="278"/>
      <c r="H226" s="278"/>
      <c r="I226" s="278"/>
      <c r="J226" s="278"/>
      <c r="K226" s="278"/>
      <c r="L226" s="278"/>
      <c r="M226" s="278"/>
      <c r="N226" s="278"/>
      <c r="O226" s="278"/>
      <c r="P226" s="278"/>
      <c r="Q226" s="278"/>
      <c r="R226" s="278"/>
      <c r="S226" s="278"/>
      <c r="T226" s="278"/>
      <c r="U226" s="278"/>
      <c r="V226" s="278"/>
      <c r="W226" s="278"/>
      <c r="X226" s="278"/>
      <c r="Y226" s="278"/>
      <c r="Z226" s="278"/>
      <c r="AA226" s="278"/>
      <c r="AB226" s="278"/>
      <c r="AC226" s="278"/>
      <c r="AD226" s="278"/>
    </row>
    <row r="227">
      <c r="A227" s="278"/>
      <c r="B227" s="278"/>
      <c r="C227" s="278"/>
      <c r="D227" s="278"/>
      <c r="E227" s="278"/>
      <c r="F227" s="278"/>
      <c r="G227" s="278"/>
      <c r="H227" s="278"/>
      <c r="I227" s="278"/>
      <c r="J227" s="278"/>
      <c r="K227" s="278"/>
      <c r="L227" s="278"/>
      <c r="M227" s="278"/>
      <c r="N227" s="278"/>
      <c r="O227" s="278"/>
      <c r="P227" s="278"/>
      <c r="Q227" s="278"/>
      <c r="R227" s="278"/>
      <c r="S227" s="278"/>
      <c r="T227" s="278"/>
      <c r="U227" s="278"/>
      <c r="V227" s="278"/>
      <c r="W227" s="278"/>
      <c r="X227" s="278"/>
      <c r="Y227" s="278"/>
      <c r="Z227" s="278"/>
      <c r="AA227" s="278"/>
      <c r="AB227" s="278"/>
      <c r="AC227" s="278"/>
      <c r="AD227" s="278"/>
    </row>
    <row r="228">
      <c r="A228" s="278"/>
      <c r="B228" s="278"/>
      <c r="C228" s="278"/>
      <c r="D228" s="278"/>
      <c r="E228" s="278"/>
      <c r="F228" s="278"/>
      <c r="G228" s="278"/>
      <c r="H228" s="278"/>
      <c r="I228" s="278"/>
      <c r="J228" s="278"/>
      <c r="K228" s="278"/>
      <c r="L228" s="278"/>
      <c r="M228" s="278"/>
      <c r="N228" s="278"/>
      <c r="O228" s="278"/>
      <c r="P228" s="278"/>
      <c r="Q228" s="278"/>
      <c r="R228" s="278"/>
      <c r="S228" s="278"/>
      <c r="T228" s="278"/>
      <c r="U228" s="278"/>
      <c r="V228" s="278"/>
      <c r="W228" s="278"/>
      <c r="X228" s="278"/>
      <c r="Y228" s="278"/>
      <c r="Z228" s="278"/>
      <c r="AA228" s="278"/>
      <c r="AB228" s="278"/>
      <c r="AC228" s="278"/>
      <c r="AD228" s="278"/>
    </row>
    <row r="229">
      <c r="A229" s="278"/>
      <c r="B229" s="278"/>
      <c r="C229" s="278"/>
      <c r="D229" s="278"/>
      <c r="E229" s="278"/>
      <c r="F229" s="278"/>
      <c r="G229" s="278"/>
      <c r="H229" s="278"/>
      <c r="I229" s="278"/>
      <c r="J229" s="278"/>
      <c r="K229" s="278"/>
      <c r="L229" s="278"/>
      <c r="M229" s="278"/>
      <c r="N229" s="278"/>
      <c r="O229" s="278"/>
      <c r="P229" s="278"/>
      <c r="Q229" s="278"/>
      <c r="R229" s="278"/>
      <c r="S229" s="278"/>
      <c r="T229" s="278"/>
      <c r="U229" s="278"/>
      <c r="V229" s="278"/>
      <c r="W229" s="278"/>
      <c r="X229" s="278"/>
      <c r="Y229" s="278"/>
      <c r="Z229" s="278"/>
      <c r="AA229" s="278"/>
      <c r="AB229" s="278"/>
      <c r="AC229" s="278"/>
      <c r="AD229" s="278"/>
    </row>
    <row r="230">
      <c r="A230" s="278"/>
      <c r="B230" s="278"/>
      <c r="C230" s="278"/>
      <c r="D230" s="278"/>
      <c r="E230" s="278"/>
      <c r="F230" s="278"/>
      <c r="G230" s="278"/>
      <c r="H230" s="278"/>
      <c r="I230" s="278"/>
      <c r="J230" s="278"/>
      <c r="K230" s="278"/>
      <c r="L230" s="278"/>
      <c r="M230" s="278"/>
      <c r="N230" s="278"/>
      <c r="O230" s="278"/>
      <c r="P230" s="278"/>
      <c r="Q230" s="278"/>
      <c r="R230" s="278"/>
      <c r="S230" s="278"/>
      <c r="T230" s="278"/>
      <c r="U230" s="278"/>
      <c r="V230" s="278"/>
      <c r="W230" s="278"/>
      <c r="X230" s="278"/>
      <c r="Y230" s="278"/>
      <c r="Z230" s="278"/>
      <c r="AA230" s="278"/>
      <c r="AB230" s="278"/>
      <c r="AC230" s="278"/>
      <c r="AD230" s="278"/>
    </row>
    <row r="231">
      <c r="A231" s="278"/>
      <c r="B231" s="278"/>
      <c r="C231" s="278"/>
      <c r="D231" s="278"/>
      <c r="E231" s="278"/>
      <c r="F231" s="278"/>
      <c r="G231" s="278"/>
      <c r="H231" s="278"/>
      <c r="I231" s="278"/>
      <c r="J231" s="278"/>
      <c r="K231" s="278"/>
      <c r="L231" s="278"/>
      <c r="M231" s="278"/>
      <c r="N231" s="278"/>
      <c r="O231" s="278"/>
      <c r="P231" s="278"/>
      <c r="Q231" s="278"/>
      <c r="R231" s="278"/>
      <c r="S231" s="278"/>
      <c r="T231" s="278"/>
      <c r="U231" s="278"/>
      <c r="V231" s="278"/>
      <c r="W231" s="278"/>
      <c r="X231" s="278"/>
      <c r="Y231" s="278"/>
      <c r="Z231" s="278"/>
      <c r="AA231" s="278"/>
      <c r="AB231" s="278"/>
      <c r="AC231" s="278"/>
      <c r="AD231" s="278"/>
    </row>
    <row r="232">
      <c r="A232" s="278"/>
      <c r="B232" s="278"/>
      <c r="C232" s="278"/>
      <c r="D232" s="278"/>
      <c r="E232" s="278"/>
      <c r="F232" s="278"/>
      <c r="G232" s="278"/>
      <c r="H232" s="278"/>
      <c r="I232" s="278"/>
      <c r="J232" s="278"/>
      <c r="K232" s="278"/>
      <c r="L232" s="278"/>
      <c r="M232" s="278"/>
      <c r="N232" s="278"/>
      <c r="O232" s="278"/>
      <c r="P232" s="278"/>
      <c r="Q232" s="278"/>
      <c r="R232" s="278"/>
      <c r="S232" s="278"/>
      <c r="T232" s="278"/>
      <c r="U232" s="278"/>
      <c r="V232" s="278"/>
      <c r="W232" s="278"/>
      <c r="X232" s="278"/>
      <c r="Y232" s="278"/>
      <c r="Z232" s="278"/>
      <c r="AA232" s="278"/>
      <c r="AB232" s="278"/>
      <c r="AC232" s="278"/>
      <c r="AD232" s="278"/>
    </row>
    <row r="233">
      <c r="A233" s="278"/>
      <c r="B233" s="278"/>
      <c r="C233" s="278"/>
      <c r="D233" s="278"/>
      <c r="E233" s="278"/>
      <c r="F233" s="278"/>
      <c r="G233" s="278"/>
      <c r="H233" s="278"/>
      <c r="I233" s="278"/>
      <c r="J233" s="278"/>
      <c r="K233" s="278"/>
      <c r="L233" s="278"/>
      <c r="M233" s="278"/>
      <c r="N233" s="278"/>
      <c r="O233" s="278"/>
      <c r="P233" s="278"/>
      <c r="Q233" s="278"/>
      <c r="R233" s="278"/>
      <c r="S233" s="278"/>
      <c r="T233" s="278"/>
      <c r="U233" s="278"/>
      <c r="V233" s="278"/>
      <c r="W233" s="278"/>
      <c r="X233" s="278"/>
      <c r="Y233" s="278"/>
      <c r="Z233" s="278"/>
      <c r="AA233" s="278"/>
      <c r="AB233" s="278"/>
      <c r="AC233" s="278"/>
      <c r="AD233" s="278"/>
    </row>
    <row r="234">
      <c r="A234" s="278"/>
      <c r="B234" s="278"/>
      <c r="C234" s="278"/>
      <c r="D234" s="278"/>
      <c r="E234" s="278"/>
      <c r="F234" s="278"/>
      <c r="G234" s="278"/>
      <c r="H234" s="278"/>
      <c r="I234" s="278"/>
      <c r="J234" s="278"/>
      <c r="K234" s="278"/>
      <c r="L234" s="278"/>
      <c r="M234" s="278"/>
      <c r="N234" s="278"/>
      <c r="O234" s="278"/>
      <c r="P234" s="278"/>
      <c r="Q234" s="278"/>
      <c r="R234" s="278"/>
      <c r="S234" s="278"/>
      <c r="T234" s="278"/>
      <c r="U234" s="278"/>
      <c r="V234" s="278"/>
      <c r="W234" s="278"/>
      <c r="X234" s="278"/>
      <c r="Y234" s="278"/>
      <c r="Z234" s="278"/>
      <c r="AA234" s="278"/>
      <c r="AB234" s="278"/>
      <c r="AC234" s="278"/>
      <c r="AD234" s="278"/>
    </row>
    <row r="235">
      <c r="A235" s="278"/>
      <c r="B235" s="278"/>
      <c r="C235" s="278"/>
      <c r="D235" s="278"/>
      <c r="E235" s="278"/>
      <c r="F235" s="278"/>
      <c r="G235" s="278"/>
      <c r="H235" s="278"/>
      <c r="I235" s="278"/>
      <c r="J235" s="278"/>
      <c r="K235" s="278"/>
      <c r="L235" s="278"/>
      <c r="M235" s="278"/>
      <c r="N235" s="278"/>
      <c r="O235" s="278"/>
      <c r="P235" s="278"/>
      <c r="Q235" s="278"/>
      <c r="R235" s="278"/>
      <c r="S235" s="278"/>
      <c r="T235" s="278"/>
      <c r="U235" s="278"/>
      <c r="V235" s="278"/>
      <c r="W235" s="278"/>
      <c r="X235" s="278"/>
      <c r="Y235" s="278"/>
      <c r="Z235" s="278"/>
      <c r="AA235" s="278"/>
      <c r="AB235" s="278"/>
      <c r="AC235" s="278"/>
      <c r="AD235" s="278"/>
    </row>
    <row r="236">
      <c r="A236" s="278"/>
      <c r="B236" s="278"/>
      <c r="C236" s="278"/>
      <c r="D236" s="278"/>
      <c r="E236" s="278"/>
      <c r="F236" s="278"/>
      <c r="G236" s="278"/>
      <c r="H236" s="278"/>
      <c r="I236" s="278"/>
      <c r="J236" s="278"/>
      <c r="K236" s="278"/>
      <c r="L236" s="278"/>
      <c r="M236" s="278"/>
      <c r="N236" s="278"/>
      <c r="O236" s="278"/>
      <c r="P236" s="278"/>
      <c r="Q236" s="278"/>
      <c r="R236" s="278"/>
      <c r="S236" s="278"/>
      <c r="T236" s="278"/>
      <c r="U236" s="278"/>
      <c r="V236" s="278"/>
      <c r="W236" s="278"/>
      <c r="X236" s="278"/>
      <c r="Y236" s="278"/>
      <c r="Z236" s="278"/>
      <c r="AA236" s="278"/>
      <c r="AB236" s="278"/>
      <c r="AC236" s="278"/>
      <c r="AD236" s="278"/>
    </row>
    <row r="237">
      <c r="A237" s="278"/>
      <c r="B237" s="278"/>
      <c r="C237" s="278"/>
      <c r="D237" s="278"/>
      <c r="E237" s="278"/>
      <c r="F237" s="278"/>
      <c r="G237" s="278"/>
      <c r="H237" s="278"/>
      <c r="I237" s="278"/>
      <c r="J237" s="278"/>
      <c r="K237" s="278"/>
      <c r="L237" s="278"/>
      <c r="M237" s="278"/>
      <c r="N237" s="278"/>
      <c r="O237" s="278"/>
      <c r="P237" s="278"/>
      <c r="Q237" s="278"/>
      <c r="R237" s="278"/>
      <c r="S237" s="278"/>
      <c r="T237" s="278"/>
      <c r="U237" s="278"/>
      <c r="V237" s="278"/>
      <c r="W237" s="278"/>
      <c r="X237" s="278"/>
      <c r="Y237" s="278"/>
      <c r="Z237" s="278"/>
      <c r="AA237" s="278"/>
      <c r="AB237" s="278"/>
      <c r="AC237" s="278"/>
      <c r="AD237" s="278"/>
    </row>
    <row r="238">
      <c r="A238" s="278"/>
      <c r="B238" s="278"/>
      <c r="C238" s="278"/>
      <c r="D238" s="278"/>
      <c r="E238" s="278"/>
      <c r="F238" s="278"/>
      <c r="G238" s="278"/>
      <c r="H238" s="278"/>
      <c r="I238" s="278"/>
      <c r="J238" s="278"/>
      <c r="K238" s="278"/>
      <c r="L238" s="278"/>
      <c r="M238" s="278"/>
      <c r="N238" s="278"/>
      <c r="O238" s="278"/>
      <c r="P238" s="278"/>
      <c r="Q238" s="278"/>
      <c r="R238" s="278"/>
      <c r="S238" s="278"/>
      <c r="T238" s="278"/>
      <c r="U238" s="278"/>
      <c r="V238" s="278"/>
      <c r="W238" s="278"/>
      <c r="X238" s="278"/>
      <c r="Y238" s="278"/>
      <c r="Z238" s="278"/>
      <c r="AA238" s="278"/>
      <c r="AB238" s="278"/>
      <c r="AC238" s="278"/>
      <c r="AD238" s="278"/>
    </row>
    <row r="239">
      <c r="A239" s="278"/>
      <c r="B239" s="278"/>
      <c r="C239" s="278"/>
      <c r="D239" s="278"/>
      <c r="E239" s="278"/>
      <c r="F239" s="278"/>
      <c r="G239" s="278"/>
      <c r="H239" s="278"/>
      <c r="I239" s="278"/>
      <c r="J239" s="278"/>
      <c r="K239" s="278"/>
      <c r="L239" s="278"/>
      <c r="M239" s="278"/>
      <c r="N239" s="278"/>
      <c r="O239" s="278"/>
      <c r="P239" s="278"/>
      <c r="Q239" s="278"/>
      <c r="R239" s="278"/>
      <c r="S239" s="278"/>
      <c r="T239" s="278"/>
      <c r="U239" s="278"/>
      <c r="V239" s="278"/>
      <c r="W239" s="278"/>
      <c r="X239" s="278"/>
      <c r="Y239" s="278"/>
      <c r="Z239" s="278"/>
      <c r="AA239" s="278"/>
      <c r="AB239" s="278"/>
      <c r="AC239" s="278"/>
      <c r="AD239" s="278"/>
    </row>
    <row r="240">
      <c r="A240" s="278"/>
      <c r="B240" s="278"/>
      <c r="C240" s="278"/>
      <c r="D240" s="278"/>
      <c r="E240" s="278"/>
      <c r="F240" s="278"/>
      <c r="G240" s="278"/>
      <c r="H240" s="278"/>
      <c r="I240" s="278"/>
      <c r="J240" s="278"/>
      <c r="K240" s="278"/>
      <c r="L240" s="278"/>
      <c r="M240" s="278"/>
      <c r="N240" s="278"/>
      <c r="O240" s="278"/>
      <c r="P240" s="278"/>
      <c r="Q240" s="278"/>
      <c r="R240" s="278"/>
      <c r="S240" s="278"/>
      <c r="T240" s="278"/>
      <c r="U240" s="278"/>
      <c r="V240" s="278"/>
      <c r="W240" s="278"/>
      <c r="X240" s="278"/>
      <c r="Y240" s="278"/>
      <c r="Z240" s="278"/>
      <c r="AA240" s="278"/>
      <c r="AB240" s="278"/>
      <c r="AC240" s="278"/>
      <c r="AD240" s="278"/>
    </row>
    <row r="241">
      <c r="A241" s="278"/>
      <c r="B241" s="278"/>
      <c r="C241" s="278"/>
      <c r="D241" s="278"/>
      <c r="E241" s="278"/>
      <c r="F241" s="278"/>
      <c r="G241" s="278"/>
      <c r="H241" s="278"/>
      <c r="I241" s="278"/>
      <c r="J241" s="278"/>
      <c r="K241" s="278"/>
      <c r="L241" s="278"/>
      <c r="M241" s="278"/>
      <c r="N241" s="278"/>
      <c r="O241" s="278"/>
      <c r="P241" s="278"/>
      <c r="Q241" s="278"/>
      <c r="R241" s="278"/>
      <c r="S241" s="278"/>
      <c r="T241" s="278"/>
      <c r="U241" s="278"/>
      <c r="V241" s="278"/>
      <c r="W241" s="278"/>
      <c r="X241" s="278"/>
      <c r="Y241" s="278"/>
      <c r="Z241" s="278"/>
      <c r="AA241" s="278"/>
      <c r="AB241" s="278"/>
      <c r="AC241" s="278"/>
      <c r="AD241" s="278"/>
    </row>
    <row r="242">
      <c r="A242" s="278"/>
      <c r="B242" s="278"/>
      <c r="C242" s="278"/>
      <c r="D242" s="278"/>
      <c r="E242" s="278"/>
      <c r="F242" s="278"/>
      <c r="G242" s="278"/>
      <c r="H242" s="278"/>
      <c r="I242" s="278"/>
      <c r="J242" s="278"/>
      <c r="K242" s="278"/>
      <c r="L242" s="278"/>
      <c r="M242" s="278"/>
      <c r="N242" s="278"/>
      <c r="O242" s="278"/>
      <c r="P242" s="278"/>
      <c r="Q242" s="278"/>
      <c r="R242" s="278"/>
      <c r="S242" s="278"/>
      <c r="T242" s="278"/>
      <c r="U242" s="278"/>
      <c r="V242" s="278"/>
      <c r="W242" s="278"/>
      <c r="X242" s="278"/>
      <c r="Y242" s="278"/>
      <c r="Z242" s="278"/>
      <c r="AA242" s="278"/>
      <c r="AB242" s="278"/>
      <c r="AC242" s="278"/>
      <c r="AD242" s="278"/>
    </row>
    <row r="243">
      <c r="A243" s="278"/>
      <c r="B243" s="278"/>
      <c r="C243" s="278"/>
      <c r="D243" s="278"/>
      <c r="E243" s="278"/>
      <c r="F243" s="278"/>
      <c r="G243" s="278"/>
      <c r="H243" s="278"/>
      <c r="I243" s="278"/>
      <c r="J243" s="278"/>
      <c r="K243" s="278"/>
      <c r="L243" s="278"/>
      <c r="M243" s="278"/>
      <c r="N243" s="278"/>
      <c r="O243" s="278"/>
      <c r="P243" s="278"/>
      <c r="Q243" s="278"/>
      <c r="R243" s="278"/>
      <c r="S243" s="278"/>
      <c r="T243" s="278"/>
      <c r="U243" s="278"/>
      <c r="V243" s="278"/>
      <c r="W243" s="278"/>
      <c r="X243" s="278"/>
      <c r="Y243" s="278"/>
      <c r="Z243" s="278"/>
      <c r="AA243" s="278"/>
      <c r="AB243" s="278"/>
      <c r="AC243" s="278"/>
      <c r="AD243" s="278"/>
    </row>
    <row r="244">
      <c r="A244" s="278"/>
      <c r="B244" s="278"/>
      <c r="C244" s="278"/>
      <c r="D244" s="278"/>
      <c r="E244" s="278"/>
      <c r="F244" s="278"/>
      <c r="G244" s="278"/>
      <c r="H244" s="278"/>
      <c r="I244" s="278"/>
      <c r="J244" s="278"/>
      <c r="K244" s="278"/>
      <c r="L244" s="278"/>
      <c r="M244" s="278"/>
      <c r="N244" s="278"/>
      <c r="O244" s="278"/>
      <c r="P244" s="278"/>
      <c r="Q244" s="278"/>
      <c r="R244" s="278"/>
      <c r="S244" s="278"/>
      <c r="T244" s="278"/>
      <c r="U244" s="278"/>
      <c r="V244" s="278"/>
      <c r="W244" s="278"/>
      <c r="X244" s="278"/>
      <c r="Y244" s="278"/>
      <c r="Z244" s="278"/>
      <c r="AA244" s="278"/>
      <c r="AB244" s="278"/>
      <c r="AC244" s="278"/>
      <c r="AD244" s="278"/>
    </row>
    <row r="245">
      <c r="A245" s="278"/>
      <c r="B245" s="278"/>
      <c r="C245" s="278"/>
      <c r="D245" s="278"/>
      <c r="E245" s="278"/>
      <c r="F245" s="278"/>
      <c r="G245" s="278"/>
      <c r="H245" s="278"/>
      <c r="I245" s="278"/>
      <c r="J245" s="278"/>
      <c r="K245" s="278"/>
      <c r="L245" s="278"/>
      <c r="M245" s="278"/>
      <c r="N245" s="278"/>
      <c r="O245" s="278"/>
      <c r="P245" s="278"/>
      <c r="Q245" s="278"/>
      <c r="R245" s="278"/>
      <c r="S245" s="278"/>
      <c r="T245" s="278"/>
      <c r="U245" s="278"/>
      <c r="V245" s="278"/>
      <c r="W245" s="278"/>
      <c r="X245" s="278"/>
      <c r="Y245" s="278"/>
      <c r="Z245" s="278"/>
      <c r="AA245" s="278"/>
      <c r="AB245" s="278"/>
      <c r="AC245" s="278"/>
      <c r="AD245" s="278"/>
    </row>
    <row r="246">
      <c r="A246" s="278"/>
      <c r="B246" s="278"/>
      <c r="C246" s="278"/>
      <c r="D246" s="278"/>
      <c r="E246" s="278"/>
      <c r="F246" s="278"/>
      <c r="G246" s="278"/>
      <c r="H246" s="278"/>
      <c r="I246" s="278"/>
      <c r="J246" s="278"/>
      <c r="K246" s="278"/>
      <c r="L246" s="278"/>
      <c r="M246" s="278"/>
      <c r="N246" s="278"/>
      <c r="O246" s="278"/>
      <c r="P246" s="278"/>
      <c r="Q246" s="278"/>
      <c r="R246" s="278"/>
      <c r="S246" s="278"/>
      <c r="T246" s="278"/>
      <c r="U246" s="278"/>
      <c r="V246" s="278"/>
      <c r="W246" s="278"/>
      <c r="X246" s="278"/>
      <c r="Y246" s="278"/>
      <c r="Z246" s="278"/>
      <c r="AA246" s="278"/>
      <c r="AB246" s="278"/>
      <c r="AC246" s="278"/>
      <c r="AD246" s="278"/>
    </row>
    <row r="247">
      <c r="A247" s="278"/>
      <c r="B247" s="278"/>
      <c r="C247" s="278"/>
      <c r="D247" s="278"/>
      <c r="E247" s="278"/>
      <c r="F247" s="278"/>
      <c r="G247" s="278"/>
      <c r="H247" s="278"/>
      <c r="I247" s="278"/>
      <c r="J247" s="278"/>
      <c r="K247" s="278"/>
      <c r="L247" s="278"/>
      <c r="M247" s="278"/>
      <c r="N247" s="278"/>
      <c r="O247" s="278"/>
      <c r="P247" s="278"/>
      <c r="Q247" s="278"/>
      <c r="R247" s="278"/>
      <c r="S247" s="278"/>
      <c r="T247" s="278"/>
      <c r="U247" s="278"/>
      <c r="V247" s="278"/>
      <c r="W247" s="278"/>
      <c r="X247" s="278"/>
      <c r="Y247" s="278"/>
      <c r="Z247" s="278"/>
      <c r="AA247" s="278"/>
      <c r="AB247" s="278"/>
      <c r="AC247" s="278"/>
      <c r="AD247" s="278"/>
    </row>
    <row r="248">
      <c r="A248" s="278"/>
      <c r="B248" s="278"/>
      <c r="C248" s="278"/>
      <c r="D248" s="278"/>
      <c r="E248" s="278"/>
      <c r="F248" s="278"/>
      <c r="G248" s="278"/>
      <c r="H248" s="278"/>
      <c r="I248" s="278"/>
      <c r="J248" s="278"/>
      <c r="K248" s="278"/>
      <c r="L248" s="278"/>
      <c r="M248" s="278"/>
      <c r="N248" s="278"/>
      <c r="O248" s="278"/>
      <c r="P248" s="278"/>
      <c r="Q248" s="278"/>
      <c r="R248" s="278"/>
      <c r="S248" s="278"/>
      <c r="T248" s="278"/>
      <c r="U248" s="278"/>
      <c r="V248" s="278"/>
      <c r="W248" s="278"/>
      <c r="X248" s="278"/>
      <c r="Y248" s="278"/>
      <c r="Z248" s="278"/>
      <c r="AA248" s="278"/>
      <c r="AB248" s="278"/>
      <c r="AC248" s="278"/>
      <c r="AD248" s="278"/>
    </row>
    <row r="249">
      <c r="A249" s="278"/>
      <c r="B249" s="278"/>
      <c r="C249" s="278"/>
      <c r="D249" s="278"/>
      <c r="E249" s="278"/>
      <c r="F249" s="278"/>
      <c r="G249" s="278"/>
      <c r="H249" s="278"/>
      <c r="I249" s="278"/>
      <c r="J249" s="278"/>
      <c r="K249" s="278"/>
      <c r="L249" s="278"/>
      <c r="M249" s="278"/>
      <c r="N249" s="278"/>
      <c r="O249" s="278"/>
      <c r="P249" s="278"/>
      <c r="Q249" s="278"/>
      <c r="R249" s="278"/>
      <c r="S249" s="278"/>
      <c r="T249" s="278"/>
      <c r="U249" s="278"/>
      <c r="V249" s="278"/>
      <c r="W249" s="278"/>
      <c r="X249" s="278"/>
      <c r="Y249" s="278"/>
      <c r="Z249" s="278"/>
      <c r="AA249" s="278"/>
      <c r="AB249" s="278"/>
      <c r="AC249" s="278"/>
      <c r="AD249" s="278"/>
    </row>
    <row r="250">
      <c r="A250" s="278"/>
      <c r="B250" s="278"/>
      <c r="C250" s="278"/>
      <c r="D250" s="278"/>
      <c r="E250" s="278"/>
      <c r="F250" s="278"/>
      <c r="G250" s="278"/>
      <c r="H250" s="278"/>
      <c r="I250" s="278"/>
      <c r="J250" s="278"/>
      <c r="K250" s="278"/>
      <c r="L250" s="278"/>
      <c r="M250" s="278"/>
      <c r="N250" s="278"/>
      <c r="O250" s="278"/>
      <c r="P250" s="278"/>
      <c r="Q250" s="278"/>
      <c r="R250" s="278"/>
      <c r="S250" s="278"/>
      <c r="T250" s="278"/>
      <c r="U250" s="278"/>
      <c r="V250" s="278"/>
      <c r="W250" s="278"/>
      <c r="X250" s="278"/>
      <c r="Y250" s="278"/>
      <c r="Z250" s="278"/>
      <c r="AA250" s="278"/>
      <c r="AB250" s="278"/>
      <c r="AC250" s="278"/>
      <c r="AD250" s="278"/>
    </row>
    <row r="251">
      <c r="A251" s="278"/>
      <c r="B251" s="278"/>
      <c r="C251" s="278"/>
      <c r="D251" s="278"/>
      <c r="E251" s="278"/>
      <c r="F251" s="278"/>
      <c r="G251" s="278"/>
      <c r="H251" s="278"/>
      <c r="I251" s="278"/>
      <c r="J251" s="278"/>
      <c r="K251" s="278"/>
      <c r="L251" s="278"/>
      <c r="M251" s="278"/>
      <c r="N251" s="278"/>
      <c r="O251" s="278"/>
      <c r="P251" s="278"/>
      <c r="Q251" s="278"/>
      <c r="R251" s="278"/>
      <c r="S251" s="278"/>
      <c r="T251" s="278"/>
      <c r="U251" s="278"/>
      <c r="V251" s="278"/>
      <c r="W251" s="278"/>
      <c r="X251" s="278"/>
      <c r="Y251" s="278"/>
      <c r="Z251" s="278"/>
      <c r="AA251" s="278"/>
      <c r="AB251" s="278"/>
      <c r="AC251" s="278"/>
      <c r="AD251" s="278"/>
    </row>
    <row r="252">
      <c r="A252" s="278"/>
      <c r="B252" s="278"/>
      <c r="C252" s="278"/>
      <c r="D252" s="278"/>
      <c r="E252" s="278"/>
      <c r="F252" s="278"/>
      <c r="G252" s="278"/>
      <c r="H252" s="278"/>
      <c r="I252" s="278"/>
      <c r="J252" s="278"/>
      <c r="K252" s="278"/>
      <c r="L252" s="278"/>
      <c r="M252" s="278"/>
      <c r="N252" s="278"/>
      <c r="O252" s="278"/>
      <c r="P252" s="278"/>
      <c r="Q252" s="278"/>
      <c r="R252" s="278"/>
      <c r="S252" s="278"/>
      <c r="T252" s="278"/>
      <c r="U252" s="278"/>
      <c r="V252" s="278"/>
      <c r="W252" s="278"/>
      <c r="X252" s="278"/>
      <c r="Y252" s="278"/>
      <c r="Z252" s="278"/>
      <c r="AA252" s="278"/>
      <c r="AB252" s="278"/>
      <c r="AC252" s="278"/>
      <c r="AD252" s="278"/>
    </row>
    <row r="253">
      <c r="A253" s="278"/>
      <c r="B253" s="278"/>
      <c r="C253" s="278"/>
      <c r="D253" s="278"/>
      <c r="E253" s="278"/>
      <c r="F253" s="278"/>
      <c r="G253" s="278"/>
      <c r="H253" s="278"/>
      <c r="I253" s="278"/>
      <c r="J253" s="278"/>
      <c r="K253" s="278"/>
      <c r="L253" s="278"/>
      <c r="M253" s="278"/>
      <c r="N253" s="278"/>
      <c r="O253" s="278"/>
      <c r="P253" s="278"/>
      <c r="Q253" s="278"/>
      <c r="R253" s="278"/>
      <c r="S253" s="278"/>
      <c r="T253" s="278"/>
      <c r="U253" s="278"/>
      <c r="V253" s="278"/>
      <c r="W253" s="278"/>
      <c r="X253" s="278"/>
      <c r="Y253" s="278"/>
      <c r="Z253" s="278"/>
      <c r="AA253" s="278"/>
      <c r="AB253" s="278"/>
      <c r="AC253" s="278"/>
      <c r="AD253" s="278"/>
    </row>
    <row r="254">
      <c r="A254" s="278"/>
      <c r="B254" s="278"/>
      <c r="C254" s="278"/>
      <c r="D254" s="278"/>
      <c r="E254" s="278"/>
      <c r="F254" s="278"/>
      <c r="G254" s="278"/>
      <c r="H254" s="278"/>
      <c r="I254" s="278"/>
      <c r="J254" s="278"/>
      <c r="K254" s="278"/>
      <c r="L254" s="278"/>
      <c r="M254" s="278"/>
      <c r="N254" s="278"/>
      <c r="O254" s="278"/>
      <c r="P254" s="278"/>
      <c r="Q254" s="278"/>
      <c r="R254" s="278"/>
      <c r="S254" s="278"/>
      <c r="T254" s="278"/>
      <c r="U254" s="278"/>
      <c r="V254" s="278"/>
      <c r="W254" s="278"/>
      <c r="X254" s="278"/>
      <c r="Y254" s="278"/>
      <c r="Z254" s="278"/>
      <c r="AA254" s="278"/>
      <c r="AB254" s="278"/>
      <c r="AC254" s="278"/>
      <c r="AD254" s="278"/>
    </row>
    <row r="255">
      <c r="A255" s="278"/>
      <c r="B255" s="278"/>
      <c r="C255" s="278"/>
      <c r="D255" s="278"/>
      <c r="E255" s="278"/>
      <c r="F255" s="278"/>
      <c r="G255" s="278"/>
      <c r="H255" s="278"/>
      <c r="I255" s="278"/>
      <c r="J255" s="278"/>
      <c r="K255" s="278"/>
      <c r="L255" s="278"/>
      <c r="M255" s="278"/>
      <c r="N255" s="278"/>
      <c r="O255" s="278"/>
      <c r="P255" s="278"/>
      <c r="Q255" s="278"/>
      <c r="R255" s="278"/>
      <c r="S255" s="278"/>
      <c r="T255" s="278"/>
      <c r="U255" s="278"/>
      <c r="V255" s="278"/>
      <c r="W255" s="278"/>
      <c r="X255" s="278"/>
      <c r="Y255" s="278"/>
      <c r="Z255" s="278"/>
      <c r="AA255" s="278"/>
      <c r="AB255" s="278"/>
      <c r="AC255" s="278"/>
      <c r="AD255" s="278"/>
    </row>
    <row r="256">
      <c r="A256" s="278"/>
      <c r="B256" s="278"/>
      <c r="C256" s="278"/>
      <c r="D256" s="278"/>
      <c r="E256" s="278"/>
      <c r="F256" s="278"/>
      <c r="G256" s="278"/>
      <c r="H256" s="278"/>
      <c r="I256" s="278"/>
      <c r="J256" s="278"/>
      <c r="K256" s="278"/>
      <c r="L256" s="278"/>
      <c r="M256" s="278"/>
      <c r="N256" s="278"/>
      <c r="O256" s="278"/>
      <c r="P256" s="278"/>
      <c r="Q256" s="278"/>
      <c r="R256" s="278"/>
      <c r="S256" s="278"/>
      <c r="T256" s="278"/>
      <c r="U256" s="278"/>
      <c r="V256" s="278"/>
      <c r="W256" s="278"/>
      <c r="X256" s="278"/>
      <c r="Y256" s="278"/>
      <c r="Z256" s="278"/>
      <c r="AA256" s="278"/>
      <c r="AB256" s="278"/>
      <c r="AC256" s="278"/>
      <c r="AD256" s="278"/>
    </row>
    <row r="257">
      <c r="A257" s="278"/>
      <c r="B257" s="278"/>
      <c r="C257" s="278"/>
      <c r="D257" s="278"/>
      <c r="E257" s="278"/>
      <c r="F257" s="278"/>
      <c r="G257" s="278"/>
      <c r="H257" s="278"/>
      <c r="I257" s="278"/>
      <c r="J257" s="278"/>
      <c r="K257" s="278"/>
      <c r="L257" s="278"/>
      <c r="M257" s="278"/>
      <c r="N257" s="278"/>
      <c r="O257" s="278"/>
      <c r="P257" s="278"/>
      <c r="Q257" s="278"/>
      <c r="R257" s="278"/>
      <c r="S257" s="278"/>
      <c r="T257" s="278"/>
      <c r="U257" s="278"/>
      <c r="V257" s="278"/>
      <c r="W257" s="278"/>
      <c r="X257" s="278"/>
      <c r="Y257" s="278"/>
      <c r="Z257" s="278"/>
      <c r="AA257" s="278"/>
      <c r="AB257" s="278"/>
      <c r="AC257" s="278"/>
      <c r="AD257" s="278"/>
    </row>
    <row r="258">
      <c r="A258" s="278"/>
      <c r="B258" s="278"/>
      <c r="C258" s="278"/>
      <c r="D258" s="278"/>
      <c r="E258" s="278"/>
      <c r="F258" s="278"/>
      <c r="G258" s="278"/>
      <c r="H258" s="278"/>
      <c r="I258" s="278"/>
      <c r="J258" s="278"/>
      <c r="K258" s="278"/>
      <c r="L258" s="278"/>
      <c r="M258" s="278"/>
      <c r="N258" s="278"/>
      <c r="O258" s="278"/>
      <c r="P258" s="278"/>
      <c r="Q258" s="278"/>
      <c r="R258" s="278"/>
      <c r="S258" s="278"/>
      <c r="T258" s="278"/>
      <c r="U258" s="278"/>
      <c r="V258" s="278"/>
      <c r="W258" s="278"/>
      <c r="X258" s="278"/>
      <c r="Y258" s="278"/>
      <c r="Z258" s="278"/>
      <c r="AA258" s="278"/>
      <c r="AB258" s="278"/>
      <c r="AC258" s="278"/>
      <c r="AD258" s="278"/>
    </row>
    <row r="259">
      <c r="A259" s="278"/>
      <c r="B259" s="278"/>
      <c r="C259" s="278"/>
      <c r="D259" s="278"/>
      <c r="E259" s="278"/>
      <c r="F259" s="278"/>
      <c r="G259" s="278"/>
      <c r="H259" s="278"/>
      <c r="I259" s="278"/>
      <c r="J259" s="278"/>
      <c r="K259" s="278"/>
      <c r="L259" s="278"/>
      <c r="M259" s="278"/>
      <c r="N259" s="278"/>
      <c r="O259" s="278"/>
      <c r="P259" s="278"/>
      <c r="Q259" s="278"/>
      <c r="R259" s="278"/>
      <c r="S259" s="278"/>
      <c r="T259" s="278"/>
      <c r="U259" s="278"/>
      <c r="V259" s="278"/>
      <c r="W259" s="278"/>
      <c r="X259" s="278"/>
      <c r="Y259" s="278"/>
      <c r="Z259" s="278"/>
      <c r="AA259" s="278"/>
      <c r="AB259" s="278"/>
      <c r="AC259" s="278"/>
      <c r="AD259" s="278"/>
    </row>
    <row r="260">
      <c r="A260" s="278"/>
      <c r="B260" s="278"/>
      <c r="C260" s="278"/>
      <c r="D260" s="278"/>
      <c r="E260" s="278"/>
      <c r="F260" s="278"/>
      <c r="G260" s="278"/>
      <c r="H260" s="278"/>
      <c r="I260" s="278"/>
      <c r="J260" s="278"/>
      <c r="K260" s="278"/>
      <c r="L260" s="278"/>
      <c r="M260" s="278"/>
      <c r="N260" s="278"/>
      <c r="O260" s="278"/>
      <c r="P260" s="278"/>
      <c r="Q260" s="278"/>
      <c r="R260" s="278"/>
      <c r="S260" s="278"/>
      <c r="T260" s="278"/>
      <c r="U260" s="278"/>
      <c r="V260" s="278"/>
      <c r="W260" s="278"/>
      <c r="X260" s="278"/>
      <c r="Y260" s="278"/>
      <c r="Z260" s="278"/>
      <c r="AA260" s="278"/>
      <c r="AB260" s="278"/>
      <c r="AC260" s="278"/>
      <c r="AD260" s="278"/>
    </row>
    <row r="261">
      <c r="A261" s="278"/>
      <c r="B261" s="278"/>
      <c r="C261" s="278"/>
      <c r="D261" s="278"/>
      <c r="E261" s="278"/>
      <c r="F261" s="278"/>
      <c r="G261" s="278"/>
      <c r="H261" s="278"/>
      <c r="I261" s="278"/>
      <c r="J261" s="278"/>
      <c r="K261" s="278"/>
      <c r="L261" s="278"/>
      <c r="M261" s="278"/>
      <c r="N261" s="278"/>
      <c r="O261" s="278"/>
      <c r="P261" s="278"/>
      <c r="Q261" s="278"/>
      <c r="R261" s="278"/>
      <c r="S261" s="278"/>
      <c r="T261" s="278"/>
      <c r="U261" s="278"/>
      <c r="V261" s="278"/>
      <c r="W261" s="278"/>
      <c r="X261" s="278"/>
      <c r="Y261" s="278"/>
      <c r="Z261" s="278"/>
      <c r="AA261" s="278"/>
      <c r="AB261" s="278"/>
      <c r="AC261" s="278"/>
      <c r="AD261" s="278"/>
    </row>
    <row r="262">
      <c r="A262" s="278"/>
      <c r="B262" s="278"/>
      <c r="C262" s="278"/>
      <c r="D262" s="278"/>
      <c r="E262" s="278"/>
      <c r="F262" s="278"/>
      <c r="G262" s="278"/>
      <c r="H262" s="278"/>
      <c r="I262" s="278"/>
      <c r="J262" s="278"/>
      <c r="K262" s="278"/>
      <c r="L262" s="278"/>
      <c r="M262" s="278"/>
      <c r="N262" s="278"/>
      <c r="O262" s="278"/>
      <c r="P262" s="278"/>
      <c r="Q262" s="278"/>
      <c r="R262" s="278"/>
      <c r="S262" s="278"/>
      <c r="T262" s="278"/>
      <c r="U262" s="278"/>
      <c r="V262" s="278"/>
      <c r="W262" s="278"/>
      <c r="X262" s="278"/>
      <c r="Y262" s="278"/>
      <c r="Z262" s="278"/>
      <c r="AA262" s="278"/>
      <c r="AB262" s="278"/>
      <c r="AC262" s="278"/>
      <c r="AD262" s="278"/>
    </row>
    <row r="263">
      <c r="A263" s="278"/>
      <c r="B263" s="278"/>
      <c r="C263" s="278"/>
      <c r="D263" s="278"/>
      <c r="E263" s="278"/>
      <c r="F263" s="278"/>
      <c r="G263" s="278"/>
      <c r="H263" s="278"/>
      <c r="I263" s="278"/>
      <c r="J263" s="278"/>
      <c r="K263" s="278"/>
      <c r="L263" s="278"/>
      <c r="M263" s="278"/>
      <c r="N263" s="278"/>
      <c r="O263" s="278"/>
      <c r="P263" s="278"/>
      <c r="Q263" s="278"/>
      <c r="R263" s="278"/>
      <c r="S263" s="278"/>
      <c r="T263" s="278"/>
      <c r="U263" s="278"/>
      <c r="V263" s="278"/>
      <c r="W263" s="278"/>
      <c r="X263" s="278"/>
      <c r="Y263" s="278"/>
      <c r="Z263" s="278"/>
      <c r="AA263" s="278"/>
      <c r="AB263" s="278"/>
      <c r="AC263" s="278"/>
      <c r="AD263" s="278"/>
    </row>
    <row r="264">
      <c r="A264" s="278"/>
      <c r="B264" s="278"/>
      <c r="C264" s="278"/>
      <c r="D264" s="278"/>
      <c r="E264" s="278"/>
      <c r="F264" s="278"/>
      <c r="G264" s="278"/>
      <c r="H264" s="278"/>
      <c r="I264" s="278"/>
      <c r="J264" s="278"/>
      <c r="K264" s="278"/>
      <c r="L264" s="278"/>
      <c r="M264" s="278"/>
      <c r="N264" s="278"/>
      <c r="O264" s="278"/>
      <c r="P264" s="278"/>
      <c r="Q264" s="278"/>
      <c r="R264" s="278"/>
      <c r="S264" s="278"/>
      <c r="T264" s="278"/>
      <c r="U264" s="278"/>
      <c r="V264" s="278"/>
      <c r="W264" s="278"/>
      <c r="X264" s="278"/>
      <c r="Y264" s="278"/>
      <c r="Z264" s="278"/>
      <c r="AA264" s="278"/>
      <c r="AB264" s="278"/>
      <c r="AC264" s="278"/>
      <c r="AD264" s="278"/>
    </row>
    <row r="265">
      <c r="A265" s="278"/>
      <c r="B265" s="278"/>
      <c r="C265" s="278"/>
      <c r="D265" s="278"/>
      <c r="E265" s="278"/>
      <c r="F265" s="278"/>
      <c r="G265" s="278"/>
      <c r="H265" s="278"/>
      <c r="I265" s="278"/>
      <c r="J265" s="278"/>
      <c r="K265" s="278"/>
      <c r="L265" s="278"/>
      <c r="M265" s="278"/>
      <c r="N265" s="278"/>
      <c r="O265" s="278"/>
      <c r="P265" s="278"/>
      <c r="Q265" s="278"/>
      <c r="R265" s="278"/>
      <c r="S265" s="278"/>
      <c r="T265" s="278"/>
      <c r="U265" s="278"/>
      <c r="V265" s="278"/>
      <c r="W265" s="278"/>
      <c r="X265" s="278"/>
      <c r="Y265" s="278"/>
      <c r="Z265" s="278"/>
      <c r="AA265" s="278"/>
      <c r="AB265" s="278"/>
      <c r="AC265" s="278"/>
      <c r="AD265" s="278"/>
    </row>
    <row r="266">
      <c r="A266" s="278"/>
      <c r="B266" s="278"/>
      <c r="C266" s="278"/>
      <c r="D266" s="278"/>
      <c r="E266" s="278"/>
      <c r="F266" s="278"/>
      <c r="G266" s="278"/>
      <c r="H266" s="278"/>
      <c r="I266" s="278"/>
      <c r="J266" s="278"/>
      <c r="K266" s="278"/>
      <c r="L266" s="278"/>
      <c r="M266" s="278"/>
      <c r="N266" s="278"/>
      <c r="O266" s="278"/>
      <c r="P266" s="278"/>
      <c r="Q266" s="278"/>
      <c r="R266" s="278"/>
      <c r="S266" s="278"/>
      <c r="T266" s="278"/>
      <c r="U266" s="278"/>
      <c r="V266" s="278"/>
      <c r="W266" s="278"/>
      <c r="X266" s="278"/>
      <c r="Y266" s="278"/>
      <c r="Z266" s="278"/>
      <c r="AA266" s="278"/>
      <c r="AB266" s="278"/>
      <c r="AC266" s="278"/>
      <c r="AD266" s="278"/>
    </row>
    <row r="267">
      <c r="A267" s="278"/>
      <c r="B267" s="278"/>
      <c r="C267" s="278"/>
      <c r="D267" s="278"/>
      <c r="E267" s="278"/>
      <c r="F267" s="278"/>
      <c r="G267" s="278"/>
      <c r="H267" s="278"/>
      <c r="I267" s="278"/>
      <c r="J267" s="278"/>
      <c r="K267" s="278"/>
      <c r="L267" s="278"/>
      <c r="M267" s="278"/>
      <c r="N267" s="278"/>
      <c r="O267" s="278"/>
      <c r="P267" s="278"/>
      <c r="Q267" s="278"/>
      <c r="R267" s="278"/>
      <c r="S267" s="278"/>
      <c r="T267" s="278"/>
      <c r="U267" s="278"/>
      <c r="V267" s="278"/>
      <c r="W267" s="278"/>
      <c r="X267" s="278"/>
      <c r="Y267" s="278"/>
      <c r="Z267" s="278"/>
      <c r="AA267" s="278"/>
      <c r="AB267" s="278"/>
      <c r="AC267" s="278"/>
      <c r="AD267" s="278"/>
    </row>
    <row r="268">
      <c r="A268" s="278"/>
      <c r="B268" s="278"/>
      <c r="C268" s="278"/>
      <c r="D268" s="278"/>
      <c r="E268" s="278"/>
      <c r="F268" s="278"/>
      <c r="G268" s="278"/>
      <c r="H268" s="278"/>
      <c r="I268" s="278"/>
      <c r="J268" s="278"/>
      <c r="K268" s="278"/>
      <c r="L268" s="278"/>
      <c r="M268" s="278"/>
      <c r="N268" s="278"/>
      <c r="O268" s="278"/>
      <c r="P268" s="278"/>
      <c r="Q268" s="278"/>
      <c r="R268" s="278"/>
      <c r="S268" s="278"/>
      <c r="T268" s="278"/>
      <c r="U268" s="278"/>
      <c r="V268" s="278"/>
      <c r="W268" s="278"/>
      <c r="X268" s="278"/>
      <c r="Y268" s="278"/>
      <c r="Z268" s="278"/>
      <c r="AA268" s="278"/>
      <c r="AB268" s="278"/>
      <c r="AC268" s="278"/>
      <c r="AD268" s="278"/>
    </row>
    <row r="269">
      <c r="A269" s="278"/>
      <c r="B269" s="278"/>
      <c r="C269" s="278"/>
      <c r="D269" s="278"/>
      <c r="E269" s="278"/>
      <c r="F269" s="278"/>
      <c r="G269" s="278"/>
      <c r="H269" s="278"/>
      <c r="I269" s="278"/>
      <c r="J269" s="278"/>
      <c r="K269" s="278"/>
      <c r="L269" s="278"/>
      <c r="M269" s="278"/>
      <c r="N269" s="278"/>
      <c r="O269" s="278"/>
      <c r="P269" s="278"/>
      <c r="Q269" s="278"/>
      <c r="R269" s="278"/>
      <c r="S269" s="278"/>
      <c r="T269" s="278"/>
      <c r="U269" s="278"/>
      <c r="V269" s="278"/>
      <c r="W269" s="278"/>
      <c r="X269" s="278"/>
      <c r="Y269" s="278"/>
      <c r="Z269" s="278"/>
      <c r="AA269" s="278"/>
      <c r="AB269" s="278"/>
      <c r="AC269" s="278"/>
      <c r="AD269" s="278"/>
    </row>
    <row r="270">
      <c r="A270" s="278"/>
      <c r="B270" s="278"/>
      <c r="C270" s="278"/>
      <c r="D270" s="278"/>
      <c r="E270" s="278"/>
      <c r="F270" s="278"/>
      <c r="G270" s="278"/>
      <c r="H270" s="278"/>
      <c r="I270" s="278"/>
      <c r="J270" s="278"/>
      <c r="K270" s="278"/>
      <c r="L270" s="278"/>
      <c r="M270" s="278"/>
      <c r="N270" s="278"/>
      <c r="O270" s="278"/>
      <c r="P270" s="278"/>
      <c r="Q270" s="278"/>
      <c r="R270" s="278"/>
      <c r="S270" s="278"/>
      <c r="T270" s="278"/>
      <c r="U270" s="278"/>
      <c r="V270" s="278"/>
      <c r="W270" s="278"/>
      <c r="X270" s="278"/>
      <c r="Y270" s="278"/>
      <c r="Z270" s="278"/>
      <c r="AA270" s="278"/>
      <c r="AB270" s="278"/>
      <c r="AC270" s="278"/>
      <c r="AD270" s="278"/>
    </row>
    <row r="271">
      <c r="A271" s="278"/>
      <c r="B271" s="278"/>
      <c r="C271" s="278"/>
      <c r="D271" s="278"/>
      <c r="E271" s="278"/>
      <c r="F271" s="278"/>
      <c r="G271" s="278"/>
      <c r="H271" s="278"/>
      <c r="I271" s="278"/>
      <c r="J271" s="278"/>
      <c r="K271" s="278"/>
      <c r="L271" s="278"/>
      <c r="M271" s="278"/>
      <c r="N271" s="278"/>
      <c r="O271" s="278"/>
      <c r="P271" s="278"/>
      <c r="Q271" s="278"/>
      <c r="R271" s="278"/>
      <c r="S271" s="278"/>
      <c r="T271" s="278"/>
      <c r="U271" s="278"/>
      <c r="V271" s="278"/>
      <c r="W271" s="278"/>
      <c r="X271" s="278"/>
      <c r="Y271" s="278"/>
      <c r="Z271" s="278"/>
      <c r="AA271" s="278"/>
      <c r="AB271" s="278"/>
      <c r="AC271" s="278"/>
      <c r="AD271" s="278"/>
    </row>
    <row r="272">
      <c r="A272" s="278"/>
      <c r="B272" s="278"/>
      <c r="C272" s="278"/>
      <c r="D272" s="278"/>
      <c r="E272" s="278"/>
      <c r="F272" s="278"/>
      <c r="G272" s="278"/>
      <c r="H272" s="278"/>
      <c r="I272" s="278"/>
      <c r="J272" s="278"/>
      <c r="K272" s="278"/>
      <c r="L272" s="278"/>
      <c r="M272" s="278"/>
      <c r="N272" s="278"/>
      <c r="O272" s="278"/>
      <c r="P272" s="278"/>
      <c r="Q272" s="278"/>
      <c r="R272" s="278"/>
      <c r="S272" s="278"/>
      <c r="T272" s="278"/>
      <c r="U272" s="278"/>
      <c r="V272" s="278"/>
      <c r="W272" s="278"/>
      <c r="X272" s="278"/>
      <c r="Y272" s="278"/>
      <c r="Z272" s="278"/>
      <c r="AA272" s="278"/>
      <c r="AB272" s="278"/>
      <c r="AC272" s="278"/>
      <c r="AD272" s="278"/>
    </row>
    <row r="273">
      <c r="A273" s="278"/>
      <c r="B273" s="278"/>
      <c r="C273" s="278"/>
      <c r="D273" s="278"/>
      <c r="E273" s="278"/>
      <c r="F273" s="278"/>
      <c r="G273" s="278"/>
      <c r="H273" s="278"/>
      <c r="I273" s="278"/>
      <c r="J273" s="278"/>
      <c r="K273" s="278"/>
      <c r="L273" s="278"/>
      <c r="M273" s="278"/>
      <c r="N273" s="278"/>
      <c r="O273" s="278"/>
      <c r="P273" s="278"/>
      <c r="Q273" s="278"/>
      <c r="R273" s="278"/>
      <c r="S273" s="278"/>
      <c r="T273" s="278"/>
      <c r="U273" s="278"/>
      <c r="V273" s="278"/>
      <c r="W273" s="278"/>
      <c r="X273" s="278"/>
      <c r="Y273" s="278"/>
      <c r="Z273" s="278"/>
      <c r="AA273" s="278"/>
      <c r="AB273" s="278"/>
      <c r="AC273" s="278"/>
      <c r="AD273" s="278"/>
    </row>
    <row r="274">
      <c r="A274" s="278"/>
      <c r="B274" s="278"/>
      <c r="C274" s="278"/>
      <c r="D274" s="278"/>
      <c r="E274" s="278"/>
      <c r="F274" s="278"/>
      <c r="G274" s="278"/>
      <c r="H274" s="278"/>
      <c r="I274" s="278"/>
      <c r="J274" s="278"/>
      <c r="K274" s="278"/>
      <c r="L274" s="278"/>
      <c r="M274" s="278"/>
      <c r="N274" s="278"/>
      <c r="O274" s="278"/>
      <c r="P274" s="278"/>
      <c r="Q274" s="278"/>
      <c r="R274" s="278"/>
      <c r="S274" s="278"/>
      <c r="T274" s="278"/>
      <c r="U274" s="278"/>
      <c r="V274" s="278"/>
      <c r="W274" s="278"/>
      <c r="X274" s="278"/>
      <c r="Y274" s="278"/>
      <c r="Z274" s="278"/>
      <c r="AA274" s="278"/>
      <c r="AB274" s="278"/>
      <c r="AC274" s="278"/>
      <c r="AD274" s="278"/>
    </row>
    <row r="275">
      <c r="A275" s="278"/>
      <c r="B275" s="278"/>
      <c r="C275" s="278"/>
      <c r="D275" s="278"/>
      <c r="E275" s="278"/>
      <c r="F275" s="278"/>
      <c r="G275" s="278"/>
      <c r="H275" s="278"/>
      <c r="I275" s="278"/>
      <c r="J275" s="278"/>
      <c r="K275" s="278"/>
      <c r="L275" s="278"/>
      <c r="M275" s="278"/>
      <c r="N275" s="278"/>
      <c r="O275" s="278"/>
      <c r="P275" s="278"/>
      <c r="Q275" s="278"/>
      <c r="R275" s="278"/>
      <c r="S275" s="278"/>
      <c r="T275" s="278"/>
      <c r="U275" s="278"/>
      <c r="V275" s="278"/>
      <c r="W275" s="278"/>
      <c r="X275" s="278"/>
      <c r="Y275" s="278"/>
      <c r="Z275" s="278"/>
      <c r="AA275" s="278"/>
      <c r="AB275" s="278"/>
      <c r="AC275" s="278"/>
      <c r="AD275" s="278"/>
    </row>
    <row r="276">
      <c r="A276" s="278"/>
      <c r="B276" s="278"/>
      <c r="C276" s="278"/>
      <c r="D276" s="278"/>
      <c r="E276" s="278"/>
      <c r="F276" s="278"/>
      <c r="G276" s="278"/>
      <c r="H276" s="278"/>
      <c r="I276" s="278"/>
      <c r="J276" s="278"/>
      <c r="K276" s="278"/>
      <c r="L276" s="278"/>
      <c r="M276" s="278"/>
      <c r="N276" s="278"/>
      <c r="O276" s="278"/>
      <c r="P276" s="278"/>
      <c r="Q276" s="278"/>
      <c r="R276" s="278"/>
      <c r="S276" s="278"/>
      <c r="T276" s="278"/>
      <c r="U276" s="278"/>
      <c r="V276" s="278"/>
      <c r="W276" s="278"/>
      <c r="X276" s="278"/>
      <c r="Y276" s="278"/>
      <c r="Z276" s="278"/>
      <c r="AA276" s="278"/>
      <c r="AB276" s="278"/>
      <c r="AC276" s="278"/>
      <c r="AD276" s="278"/>
    </row>
    <row r="277">
      <c r="A277" s="278"/>
      <c r="B277" s="278"/>
      <c r="C277" s="278"/>
      <c r="D277" s="278"/>
      <c r="E277" s="278"/>
      <c r="F277" s="278"/>
      <c r="G277" s="278"/>
      <c r="H277" s="278"/>
      <c r="I277" s="278"/>
      <c r="J277" s="278"/>
      <c r="K277" s="278"/>
      <c r="L277" s="278"/>
      <c r="M277" s="278"/>
      <c r="N277" s="278"/>
      <c r="O277" s="278"/>
      <c r="P277" s="278"/>
      <c r="Q277" s="278"/>
      <c r="R277" s="278"/>
      <c r="S277" s="278"/>
      <c r="T277" s="278"/>
      <c r="U277" s="278"/>
      <c r="V277" s="278"/>
      <c r="W277" s="278"/>
      <c r="X277" s="278"/>
      <c r="Y277" s="278"/>
      <c r="Z277" s="278"/>
      <c r="AA277" s="278"/>
      <c r="AB277" s="278"/>
      <c r="AC277" s="278"/>
      <c r="AD277" s="278"/>
    </row>
    <row r="278">
      <c r="A278" s="278"/>
      <c r="B278" s="278"/>
      <c r="C278" s="278"/>
      <c r="D278" s="278"/>
      <c r="E278" s="278"/>
      <c r="F278" s="278"/>
      <c r="G278" s="278"/>
      <c r="H278" s="278"/>
      <c r="I278" s="278"/>
      <c r="J278" s="278"/>
      <c r="K278" s="278"/>
      <c r="L278" s="278"/>
      <c r="M278" s="278"/>
      <c r="N278" s="278"/>
      <c r="O278" s="278"/>
      <c r="P278" s="278"/>
      <c r="Q278" s="278"/>
      <c r="R278" s="278"/>
      <c r="S278" s="278"/>
      <c r="T278" s="278"/>
      <c r="U278" s="278"/>
      <c r="V278" s="278"/>
      <c r="W278" s="278"/>
      <c r="X278" s="278"/>
      <c r="Y278" s="278"/>
      <c r="Z278" s="278"/>
      <c r="AA278" s="278"/>
      <c r="AB278" s="278"/>
      <c r="AC278" s="278"/>
      <c r="AD278" s="278"/>
    </row>
    <row r="279">
      <c r="A279" s="278"/>
      <c r="B279" s="278"/>
      <c r="C279" s="278"/>
      <c r="D279" s="278"/>
      <c r="E279" s="278"/>
      <c r="F279" s="278"/>
      <c r="G279" s="278"/>
      <c r="H279" s="278"/>
      <c r="I279" s="278"/>
      <c r="J279" s="278"/>
      <c r="K279" s="278"/>
      <c r="L279" s="278"/>
      <c r="M279" s="278"/>
      <c r="N279" s="278"/>
      <c r="O279" s="278"/>
      <c r="P279" s="278"/>
      <c r="Q279" s="278"/>
      <c r="R279" s="278"/>
      <c r="S279" s="278"/>
      <c r="T279" s="278"/>
      <c r="U279" s="278"/>
      <c r="V279" s="278"/>
      <c r="W279" s="278"/>
      <c r="X279" s="278"/>
      <c r="Y279" s="278"/>
      <c r="Z279" s="278"/>
      <c r="AA279" s="278"/>
      <c r="AB279" s="278"/>
      <c r="AC279" s="278"/>
      <c r="AD279" s="278"/>
    </row>
    <row r="280">
      <c r="A280" s="278"/>
      <c r="B280" s="278"/>
      <c r="C280" s="278"/>
      <c r="D280" s="278"/>
      <c r="E280" s="278"/>
      <c r="F280" s="278"/>
      <c r="G280" s="278"/>
      <c r="H280" s="278"/>
      <c r="I280" s="278"/>
      <c r="J280" s="278"/>
      <c r="K280" s="278"/>
      <c r="L280" s="278"/>
      <c r="M280" s="278"/>
      <c r="N280" s="278"/>
      <c r="O280" s="278"/>
      <c r="P280" s="278"/>
      <c r="Q280" s="278"/>
      <c r="R280" s="278"/>
      <c r="S280" s="278"/>
      <c r="T280" s="278"/>
      <c r="U280" s="278"/>
      <c r="V280" s="278"/>
      <c r="W280" s="278"/>
      <c r="X280" s="278"/>
      <c r="Y280" s="278"/>
      <c r="Z280" s="278"/>
      <c r="AA280" s="278"/>
      <c r="AB280" s="278"/>
      <c r="AC280" s="278"/>
      <c r="AD280" s="278"/>
    </row>
    <row r="281">
      <c r="A281" s="278"/>
      <c r="B281" s="278"/>
      <c r="C281" s="278"/>
      <c r="D281" s="278"/>
      <c r="E281" s="278"/>
      <c r="F281" s="278"/>
      <c r="G281" s="278"/>
      <c r="H281" s="278"/>
      <c r="I281" s="278"/>
      <c r="J281" s="278"/>
      <c r="K281" s="278"/>
      <c r="L281" s="278"/>
      <c r="M281" s="278"/>
      <c r="N281" s="278"/>
      <c r="O281" s="278"/>
      <c r="P281" s="278"/>
      <c r="Q281" s="278"/>
      <c r="R281" s="278"/>
      <c r="S281" s="278"/>
      <c r="T281" s="278"/>
      <c r="U281" s="278"/>
      <c r="V281" s="278"/>
      <c r="W281" s="278"/>
      <c r="X281" s="278"/>
      <c r="Y281" s="278"/>
      <c r="Z281" s="278"/>
      <c r="AA281" s="278"/>
      <c r="AB281" s="278"/>
      <c r="AC281" s="278"/>
      <c r="AD281" s="278"/>
    </row>
    <row r="282">
      <c r="A282" s="278"/>
      <c r="B282" s="278"/>
      <c r="C282" s="278"/>
      <c r="D282" s="278"/>
      <c r="E282" s="278"/>
      <c r="F282" s="278"/>
      <c r="G282" s="278"/>
      <c r="H282" s="278"/>
      <c r="I282" s="278"/>
      <c r="J282" s="278"/>
      <c r="K282" s="278"/>
      <c r="L282" s="278"/>
      <c r="M282" s="278"/>
      <c r="N282" s="278"/>
      <c r="O282" s="278"/>
      <c r="P282" s="278"/>
      <c r="Q282" s="278"/>
      <c r="R282" s="278"/>
      <c r="S282" s="278"/>
      <c r="T282" s="278"/>
      <c r="U282" s="278"/>
      <c r="V282" s="278"/>
      <c r="W282" s="278"/>
      <c r="X282" s="278"/>
      <c r="Y282" s="278"/>
      <c r="Z282" s="278"/>
      <c r="AA282" s="278"/>
      <c r="AB282" s="278"/>
      <c r="AC282" s="278"/>
      <c r="AD282" s="278"/>
    </row>
    <row r="283">
      <c r="A283" s="278"/>
      <c r="B283" s="278"/>
      <c r="C283" s="278"/>
      <c r="D283" s="278"/>
      <c r="E283" s="278"/>
      <c r="F283" s="278"/>
      <c r="G283" s="278"/>
      <c r="H283" s="278"/>
      <c r="I283" s="278"/>
      <c r="J283" s="278"/>
      <c r="K283" s="278"/>
      <c r="L283" s="278"/>
      <c r="M283" s="278"/>
      <c r="N283" s="278"/>
      <c r="O283" s="278"/>
      <c r="P283" s="278"/>
      <c r="Q283" s="278"/>
      <c r="R283" s="278"/>
      <c r="S283" s="278"/>
      <c r="T283" s="278"/>
      <c r="U283" s="278"/>
      <c r="V283" s="278"/>
      <c r="W283" s="278"/>
      <c r="X283" s="278"/>
      <c r="Y283" s="278"/>
      <c r="Z283" s="278"/>
      <c r="AA283" s="278"/>
      <c r="AB283" s="278"/>
      <c r="AC283" s="278"/>
      <c r="AD283" s="278"/>
    </row>
    <row r="284">
      <c r="A284" s="278"/>
      <c r="B284" s="278"/>
      <c r="C284" s="278"/>
      <c r="D284" s="278"/>
      <c r="E284" s="278"/>
      <c r="F284" s="278"/>
      <c r="G284" s="278"/>
      <c r="H284" s="278"/>
      <c r="I284" s="278"/>
      <c r="J284" s="278"/>
      <c r="K284" s="278"/>
      <c r="L284" s="278"/>
      <c r="M284" s="278"/>
      <c r="N284" s="278"/>
      <c r="O284" s="278"/>
      <c r="P284" s="278"/>
      <c r="Q284" s="278"/>
      <c r="R284" s="278"/>
      <c r="S284" s="278"/>
      <c r="T284" s="278"/>
      <c r="U284" s="278"/>
      <c r="V284" s="278"/>
      <c r="W284" s="278"/>
      <c r="X284" s="278"/>
      <c r="Y284" s="278"/>
      <c r="Z284" s="278"/>
      <c r="AA284" s="278"/>
      <c r="AB284" s="278"/>
      <c r="AC284" s="278"/>
      <c r="AD284" s="278"/>
    </row>
    <row r="285">
      <c r="A285" s="278"/>
      <c r="B285" s="278"/>
      <c r="C285" s="278"/>
      <c r="D285" s="278"/>
      <c r="E285" s="278"/>
      <c r="F285" s="278"/>
      <c r="G285" s="278"/>
      <c r="H285" s="278"/>
      <c r="I285" s="278"/>
      <c r="J285" s="278"/>
      <c r="K285" s="278"/>
      <c r="L285" s="278"/>
      <c r="M285" s="278"/>
      <c r="N285" s="278"/>
      <c r="O285" s="278"/>
      <c r="P285" s="278"/>
      <c r="Q285" s="278"/>
      <c r="R285" s="278"/>
      <c r="S285" s="278"/>
      <c r="T285" s="278"/>
      <c r="U285" s="278"/>
      <c r="V285" s="278"/>
      <c r="W285" s="278"/>
      <c r="X285" s="278"/>
      <c r="Y285" s="278"/>
      <c r="Z285" s="278"/>
      <c r="AA285" s="278"/>
      <c r="AB285" s="278"/>
      <c r="AC285" s="278"/>
      <c r="AD285" s="278"/>
    </row>
    <row r="286">
      <c r="A286" s="278"/>
      <c r="B286" s="278"/>
      <c r="C286" s="278"/>
      <c r="D286" s="278"/>
      <c r="E286" s="278"/>
      <c r="F286" s="278"/>
      <c r="G286" s="278"/>
      <c r="H286" s="278"/>
      <c r="I286" s="278"/>
      <c r="J286" s="278"/>
      <c r="K286" s="278"/>
      <c r="L286" s="278"/>
      <c r="M286" s="278"/>
      <c r="N286" s="278"/>
      <c r="O286" s="278"/>
      <c r="P286" s="278"/>
      <c r="Q286" s="278"/>
      <c r="R286" s="278"/>
      <c r="S286" s="278"/>
      <c r="T286" s="278"/>
      <c r="U286" s="278"/>
      <c r="V286" s="278"/>
      <c r="W286" s="278"/>
      <c r="X286" s="278"/>
      <c r="Y286" s="278"/>
      <c r="Z286" s="278"/>
      <c r="AA286" s="278"/>
      <c r="AB286" s="278"/>
      <c r="AC286" s="278"/>
      <c r="AD286" s="278"/>
    </row>
    <row r="287">
      <c r="A287" s="278"/>
      <c r="B287" s="278"/>
      <c r="C287" s="278"/>
      <c r="D287" s="278"/>
      <c r="E287" s="278"/>
      <c r="F287" s="278"/>
      <c r="G287" s="278"/>
      <c r="H287" s="278"/>
      <c r="I287" s="278"/>
      <c r="J287" s="278"/>
      <c r="K287" s="278"/>
      <c r="L287" s="278"/>
      <c r="M287" s="278"/>
      <c r="N287" s="278"/>
      <c r="O287" s="278"/>
      <c r="P287" s="278"/>
      <c r="Q287" s="278"/>
      <c r="R287" s="278"/>
      <c r="S287" s="278"/>
      <c r="T287" s="278"/>
      <c r="U287" s="278"/>
      <c r="V287" s="278"/>
      <c r="W287" s="278"/>
      <c r="X287" s="278"/>
      <c r="Y287" s="278"/>
      <c r="Z287" s="278"/>
      <c r="AA287" s="278"/>
      <c r="AB287" s="278"/>
      <c r="AC287" s="278"/>
      <c r="AD287" s="278"/>
    </row>
    <row r="288">
      <c r="A288" s="278"/>
      <c r="B288" s="278"/>
      <c r="C288" s="278"/>
      <c r="D288" s="278"/>
      <c r="E288" s="278"/>
      <c r="F288" s="278"/>
      <c r="G288" s="278"/>
      <c r="H288" s="278"/>
      <c r="I288" s="278"/>
      <c r="J288" s="278"/>
      <c r="K288" s="278"/>
      <c r="L288" s="278"/>
      <c r="M288" s="278"/>
      <c r="N288" s="278"/>
      <c r="O288" s="278"/>
      <c r="P288" s="278"/>
      <c r="Q288" s="278"/>
      <c r="R288" s="278"/>
      <c r="S288" s="278"/>
      <c r="T288" s="278"/>
      <c r="U288" s="278"/>
      <c r="V288" s="278"/>
      <c r="W288" s="278"/>
      <c r="X288" s="278"/>
      <c r="Y288" s="278"/>
      <c r="Z288" s="278"/>
      <c r="AA288" s="278"/>
      <c r="AB288" s="278"/>
      <c r="AC288" s="278"/>
      <c r="AD288" s="278"/>
    </row>
    <row r="289">
      <c r="A289" s="278"/>
      <c r="B289" s="278"/>
      <c r="C289" s="278"/>
      <c r="D289" s="278"/>
      <c r="E289" s="278"/>
      <c r="F289" s="278"/>
      <c r="G289" s="278"/>
      <c r="H289" s="278"/>
      <c r="I289" s="278"/>
      <c r="J289" s="278"/>
      <c r="K289" s="278"/>
      <c r="L289" s="278"/>
      <c r="M289" s="278"/>
      <c r="N289" s="278"/>
      <c r="O289" s="278"/>
      <c r="P289" s="278"/>
      <c r="Q289" s="278"/>
      <c r="R289" s="278"/>
      <c r="S289" s="278"/>
      <c r="T289" s="278"/>
      <c r="U289" s="278"/>
      <c r="V289" s="278"/>
      <c r="W289" s="278"/>
      <c r="X289" s="278"/>
      <c r="Y289" s="278"/>
      <c r="Z289" s="278"/>
      <c r="AA289" s="278"/>
      <c r="AB289" s="278"/>
      <c r="AC289" s="278"/>
      <c r="AD289" s="278"/>
    </row>
    <row r="290">
      <c r="A290" s="278"/>
      <c r="B290" s="278"/>
      <c r="C290" s="278"/>
      <c r="D290" s="278"/>
      <c r="E290" s="278"/>
      <c r="F290" s="278"/>
      <c r="G290" s="278"/>
      <c r="H290" s="278"/>
      <c r="I290" s="278"/>
      <c r="J290" s="278"/>
      <c r="K290" s="278"/>
      <c r="L290" s="278"/>
      <c r="M290" s="278"/>
      <c r="N290" s="278"/>
      <c r="O290" s="278"/>
      <c r="P290" s="278"/>
      <c r="Q290" s="278"/>
      <c r="R290" s="278"/>
      <c r="S290" s="278"/>
      <c r="T290" s="278"/>
      <c r="U290" s="278"/>
      <c r="V290" s="278"/>
      <c r="W290" s="278"/>
      <c r="X290" s="278"/>
      <c r="Y290" s="278"/>
      <c r="Z290" s="278"/>
      <c r="AA290" s="278"/>
      <c r="AB290" s="278"/>
      <c r="AC290" s="278"/>
      <c r="AD290" s="278"/>
    </row>
    <row r="291">
      <c r="A291" s="278"/>
      <c r="B291" s="278"/>
      <c r="C291" s="278"/>
      <c r="D291" s="278"/>
      <c r="E291" s="278"/>
      <c r="F291" s="278"/>
      <c r="G291" s="278"/>
      <c r="H291" s="278"/>
      <c r="I291" s="278"/>
      <c r="J291" s="278"/>
      <c r="K291" s="278"/>
      <c r="L291" s="278"/>
      <c r="M291" s="278"/>
      <c r="N291" s="278"/>
      <c r="O291" s="278"/>
      <c r="P291" s="278"/>
      <c r="Q291" s="278"/>
      <c r="R291" s="278"/>
      <c r="S291" s="278"/>
      <c r="T291" s="278"/>
      <c r="U291" s="278"/>
      <c r="V291" s="278"/>
      <c r="W291" s="278"/>
      <c r="X291" s="278"/>
      <c r="Y291" s="278"/>
      <c r="Z291" s="278"/>
      <c r="AA291" s="278"/>
      <c r="AB291" s="278"/>
      <c r="AC291" s="278"/>
      <c r="AD291" s="278"/>
    </row>
    <row r="292">
      <c r="A292" s="278"/>
      <c r="B292" s="278"/>
      <c r="C292" s="278"/>
      <c r="D292" s="278"/>
      <c r="E292" s="278"/>
      <c r="F292" s="278"/>
      <c r="G292" s="278"/>
      <c r="H292" s="278"/>
      <c r="I292" s="278"/>
      <c r="J292" s="278"/>
      <c r="K292" s="278"/>
      <c r="L292" s="278"/>
      <c r="M292" s="278"/>
      <c r="N292" s="278"/>
      <c r="O292" s="278"/>
      <c r="P292" s="278"/>
      <c r="Q292" s="278"/>
      <c r="R292" s="278"/>
      <c r="S292" s="278"/>
      <c r="T292" s="278"/>
      <c r="U292" s="278"/>
      <c r="V292" s="278"/>
      <c r="W292" s="278"/>
      <c r="X292" s="278"/>
      <c r="Y292" s="278"/>
      <c r="Z292" s="278"/>
      <c r="AA292" s="278"/>
      <c r="AB292" s="278"/>
      <c r="AC292" s="278"/>
      <c r="AD292" s="278"/>
    </row>
    <row r="293">
      <c r="A293" s="278"/>
      <c r="B293" s="278"/>
      <c r="C293" s="278"/>
      <c r="D293" s="278"/>
      <c r="E293" s="278"/>
      <c r="F293" s="278"/>
      <c r="G293" s="278"/>
      <c r="H293" s="278"/>
      <c r="I293" s="278"/>
      <c r="J293" s="278"/>
      <c r="K293" s="278"/>
      <c r="L293" s="278"/>
      <c r="M293" s="278"/>
      <c r="N293" s="278"/>
      <c r="O293" s="278"/>
      <c r="P293" s="278"/>
      <c r="Q293" s="278"/>
      <c r="R293" s="278"/>
      <c r="S293" s="278"/>
      <c r="T293" s="278"/>
      <c r="U293" s="278"/>
      <c r="V293" s="278"/>
      <c r="W293" s="278"/>
      <c r="X293" s="278"/>
      <c r="Y293" s="278"/>
      <c r="Z293" s="278"/>
      <c r="AA293" s="278"/>
      <c r="AB293" s="278"/>
      <c r="AC293" s="278"/>
      <c r="AD293" s="278"/>
    </row>
    <row r="294">
      <c r="A294" s="278"/>
      <c r="B294" s="278"/>
      <c r="C294" s="278"/>
      <c r="D294" s="278"/>
      <c r="E294" s="278"/>
      <c r="F294" s="278"/>
      <c r="G294" s="278"/>
      <c r="H294" s="278"/>
      <c r="I294" s="278"/>
      <c r="J294" s="278"/>
      <c r="K294" s="278"/>
      <c r="L294" s="278"/>
      <c r="M294" s="278"/>
      <c r="N294" s="278"/>
      <c r="O294" s="278"/>
      <c r="P294" s="278"/>
      <c r="Q294" s="278"/>
      <c r="R294" s="278"/>
      <c r="S294" s="278"/>
      <c r="T294" s="278"/>
      <c r="U294" s="278"/>
      <c r="V294" s="278"/>
      <c r="W294" s="278"/>
      <c r="X294" s="278"/>
      <c r="Y294" s="278"/>
      <c r="Z294" s="278"/>
      <c r="AA294" s="278"/>
      <c r="AB294" s="278"/>
      <c r="AC294" s="278"/>
      <c r="AD294" s="278"/>
    </row>
    <row r="295">
      <c r="A295" s="278"/>
      <c r="B295" s="278"/>
      <c r="C295" s="278"/>
      <c r="D295" s="278"/>
      <c r="E295" s="278"/>
      <c r="F295" s="278"/>
      <c r="G295" s="278"/>
      <c r="H295" s="278"/>
      <c r="I295" s="278"/>
      <c r="J295" s="278"/>
      <c r="K295" s="278"/>
      <c r="L295" s="278"/>
      <c r="M295" s="278"/>
      <c r="N295" s="278"/>
      <c r="O295" s="278"/>
      <c r="P295" s="278"/>
      <c r="Q295" s="278"/>
      <c r="R295" s="278"/>
      <c r="S295" s="278"/>
      <c r="T295" s="278"/>
      <c r="U295" s="278"/>
      <c r="V295" s="278"/>
      <c r="W295" s="278"/>
      <c r="X295" s="278"/>
      <c r="Y295" s="278"/>
      <c r="Z295" s="278"/>
      <c r="AA295" s="278"/>
      <c r="AB295" s="278"/>
      <c r="AC295" s="278"/>
      <c r="AD295" s="278"/>
    </row>
    <row r="296">
      <c r="A296" s="278"/>
      <c r="B296" s="278"/>
      <c r="C296" s="278"/>
      <c r="D296" s="278"/>
      <c r="E296" s="278"/>
      <c r="F296" s="278"/>
      <c r="G296" s="278"/>
      <c r="H296" s="278"/>
      <c r="I296" s="278"/>
      <c r="J296" s="278"/>
      <c r="K296" s="278"/>
      <c r="L296" s="278"/>
      <c r="M296" s="278"/>
      <c r="N296" s="278"/>
      <c r="O296" s="278"/>
      <c r="P296" s="278"/>
      <c r="Q296" s="278"/>
      <c r="R296" s="278"/>
      <c r="S296" s="278"/>
      <c r="T296" s="278"/>
      <c r="U296" s="278"/>
      <c r="V296" s="278"/>
      <c r="W296" s="278"/>
      <c r="X296" s="278"/>
      <c r="Y296" s="278"/>
      <c r="Z296" s="278"/>
      <c r="AA296" s="278"/>
      <c r="AB296" s="278"/>
      <c r="AC296" s="278"/>
      <c r="AD296" s="278"/>
    </row>
    <row r="297">
      <c r="A297" s="278"/>
      <c r="B297" s="278"/>
      <c r="C297" s="278"/>
      <c r="D297" s="278"/>
      <c r="E297" s="278"/>
      <c r="F297" s="278"/>
      <c r="G297" s="278"/>
      <c r="H297" s="278"/>
      <c r="I297" s="278"/>
      <c r="J297" s="278"/>
      <c r="K297" s="278"/>
      <c r="L297" s="278"/>
      <c r="M297" s="278"/>
      <c r="N297" s="278"/>
      <c r="O297" s="278"/>
      <c r="P297" s="278"/>
      <c r="Q297" s="278"/>
      <c r="R297" s="278"/>
      <c r="S297" s="278"/>
      <c r="T297" s="278"/>
      <c r="U297" s="278"/>
      <c r="V297" s="278"/>
      <c r="W297" s="278"/>
      <c r="X297" s="278"/>
      <c r="Y297" s="278"/>
      <c r="Z297" s="278"/>
      <c r="AA297" s="278"/>
      <c r="AB297" s="278"/>
      <c r="AC297" s="278"/>
      <c r="AD297" s="278"/>
    </row>
    <row r="298">
      <c r="A298" s="278"/>
      <c r="B298" s="278"/>
      <c r="C298" s="278"/>
      <c r="D298" s="278"/>
      <c r="E298" s="278"/>
      <c r="F298" s="278"/>
      <c r="G298" s="278"/>
      <c r="H298" s="278"/>
      <c r="I298" s="278"/>
      <c r="J298" s="278"/>
      <c r="K298" s="278"/>
      <c r="L298" s="278"/>
      <c r="M298" s="278"/>
      <c r="N298" s="278"/>
      <c r="O298" s="278"/>
      <c r="P298" s="278"/>
      <c r="Q298" s="278"/>
      <c r="R298" s="278"/>
      <c r="S298" s="278"/>
      <c r="T298" s="278"/>
      <c r="U298" s="278"/>
      <c r="V298" s="278"/>
      <c r="W298" s="278"/>
      <c r="X298" s="278"/>
      <c r="Y298" s="278"/>
      <c r="Z298" s="278"/>
      <c r="AA298" s="278"/>
      <c r="AB298" s="278"/>
      <c r="AC298" s="278"/>
      <c r="AD298" s="278"/>
    </row>
    <row r="299">
      <c r="A299" s="278"/>
      <c r="B299" s="278"/>
      <c r="C299" s="278"/>
      <c r="D299" s="278"/>
      <c r="E299" s="278"/>
      <c r="F299" s="278"/>
      <c r="G299" s="278"/>
      <c r="H299" s="278"/>
      <c r="I299" s="278"/>
      <c r="J299" s="278"/>
      <c r="K299" s="278"/>
      <c r="L299" s="278"/>
      <c r="M299" s="278"/>
      <c r="N299" s="278"/>
      <c r="O299" s="278"/>
      <c r="P299" s="278"/>
      <c r="Q299" s="278"/>
      <c r="R299" s="278"/>
      <c r="S299" s="278"/>
      <c r="T299" s="278"/>
      <c r="U299" s="278"/>
      <c r="V299" s="278"/>
      <c r="W299" s="278"/>
      <c r="X299" s="278"/>
      <c r="Y299" s="278"/>
      <c r="Z299" s="278"/>
      <c r="AA299" s="278"/>
      <c r="AB299" s="278"/>
      <c r="AC299" s="278"/>
      <c r="AD299" s="278"/>
    </row>
    <row r="300">
      <c r="A300" s="278"/>
      <c r="B300" s="278"/>
      <c r="C300" s="278"/>
      <c r="D300" s="278"/>
      <c r="E300" s="278"/>
      <c r="F300" s="278"/>
      <c r="G300" s="278"/>
      <c r="H300" s="278"/>
      <c r="I300" s="278"/>
      <c r="J300" s="278"/>
      <c r="K300" s="278"/>
      <c r="L300" s="278"/>
      <c r="M300" s="278"/>
      <c r="N300" s="278"/>
      <c r="O300" s="278"/>
      <c r="P300" s="278"/>
      <c r="Q300" s="278"/>
      <c r="R300" s="278"/>
      <c r="S300" s="278"/>
      <c r="T300" s="278"/>
      <c r="U300" s="278"/>
      <c r="V300" s="278"/>
      <c r="W300" s="278"/>
      <c r="X300" s="278"/>
      <c r="Y300" s="278"/>
      <c r="Z300" s="278"/>
      <c r="AA300" s="278"/>
      <c r="AB300" s="278"/>
      <c r="AC300" s="278"/>
      <c r="AD300" s="278"/>
    </row>
    <row r="301">
      <c r="A301" s="278"/>
      <c r="B301" s="278"/>
      <c r="C301" s="278"/>
      <c r="D301" s="278"/>
      <c r="E301" s="278"/>
      <c r="F301" s="278"/>
      <c r="G301" s="278"/>
      <c r="H301" s="278"/>
      <c r="I301" s="278"/>
      <c r="J301" s="278"/>
      <c r="K301" s="278"/>
      <c r="L301" s="278"/>
      <c r="M301" s="278"/>
      <c r="N301" s="278"/>
      <c r="O301" s="278"/>
      <c r="P301" s="278"/>
      <c r="Q301" s="278"/>
      <c r="R301" s="278"/>
      <c r="S301" s="278"/>
      <c r="T301" s="278"/>
      <c r="U301" s="278"/>
      <c r="V301" s="278"/>
      <c r="W301" s="278"/>
      <c r="X301" s="278"/>
      <c r="Y301" s="278"/>
      <c r="Z301" s="278"/>
      <c r="AA301" s="278"/>
      <c r="AB301" s="278"/>
      <c r="AC301" s="278"/>
      <c r="AD301" s="278"/>
    </row>
    <row r="302">
      <c r="A302" s="278"/>
      <c r="B302" s="278"/>
      <c r="C302" s="278"/>
      <c r="D302" s="278"/>
      <c r="E302" s="278"/>
      <c r="F302" s="278"/>
      <c r="G302" s="278"/>
      <c r="H302" s="278"/>
      <c r="I302" s="278"/>
      <c r="J302" s="278"/>
      <c r="K302" s="278"/>
      <c r="L302" s="278"/>
      <c r="M302" s="278"/>
      <c r="N302" s="278"/>
      <c r="O302" s="278"/>
      <c r="P302" s="278"/>
      <c r="Q302" s="278"/>
      <c r="R302" s="278"/>
      <c r="S302" s="278"/>
      <c r="T302" s="278"/>
      <c r="U302" s="278"/>
      <c r="V302" s="278"/>
      <c r="W302" s="278"/>
      <c r="X302" s="278"/>
      <c r="Y302" s="278"/>
      <c r="Z302" s="278"/>
      <c r="AA302" s="278"/>
      <c r="AB302" s="278"/>
      <c r="AC302" s="278"/>
      <c r="AD302" s="278"/>
    </row>
    <row r="303">
      <c r="A303" s="278"/>
      <c r="B303" s="278"/>
      <c r="C303" s="278"/>
      <c r="D303" s="278"/>
      <c r="E303" s="278"/>
      <c r="F303" s="278"/>
      <c r="G303" s="278"/>
      <c r="H303" s="278"/>
      <c r="I303" s="278"/>
      <c r="J303" s="278"/>
      <c r="K303" s="278"/>
      <c r="L303" s="278"/>
      <c r="M303" s="278"/>
      <c r="N303" s="278"/>
      <c r="O303" s="278"/>
      <c r="P303" s="278"/>
      <c r="Q303" s="278"/>
      <c r="R303" s="278"/>
      <c r="S303" s="278"/>
      <c r="T303" s="278"/>
      <c r="U303" s="278"/>
      <c r="V303" s="278"/>
      <c r="W303" s="278"/>
      <c r="X303" s="278"/>
      <c r="Y303" s="278"/>
      <c r="Z303" s="278"/>
      <c r="AA303" s="278"/>
      <c r="AB303" s="278"/>
      <c r="AC303" s="278"/>
      <c r="AD303" s="278"/>
    </row>
    <row r="304">
      <c r="A304" s="278"/>
      <c r="B304" s="278"/>
      <c r="C304" s="278"/>
      <c r="D304" s="278"/>
      <c r="E304" s="278"/>
      <c r="F304" s="278"/>
      <c r="G304" s="278"/>
      <c r="H304" s="278"/>
      <c r="I304" s="278"/>
      <c r="J304" s="278"/>
      <c r="K304" s="278"/>
      <c r="L304" s="278"/>
      <c r="M304" s="278"/>
      <c r="N304" s="278"/>
      <c r="O304" s="278"/>
      <c r="P304" s="278"/>
      <c r="Q304" s="278"/>
      <c r="R304" s="278"/>
      <c r="S304" s="278"/>
      <c r="T304" s="278"/>
      <c r="U304" s="278"/>
      <c r="V304" s="278"/>
      <c r="W304" s="278"/>
      <c r="X304" s="278"/>
      <c r="Y304" s="278"/>
      <c r="Z304" s="278"/>
      <c r="AA304" s="278"/>
      <c r="AB304" s="278"/>
      <c r="AC304" s="278"/>
      <c r="AD304" s="278"/>
    </row>
    <row r="305">
      <c r="A305" s="278"/>
      <c r="B305" s="278"/>
      <c r="C305" s="278"/>
      <c r="D305" s="278"/>
      <c r="E305" s="278"/>
      <c r="F305" s="278"/>
      <c r="G305" s="278"/>
      <c r="H305" s="278"/>
      <c r="I305" s="278"/>
      <c r="J305" s="278"/>
      <c r="K305" s="278"/>
      <c r="L305" s="278"/>
      <c r="M305" s="278"/>
      <c r="N305" s="278"/>
      <c r="O305" s="278"/>
      <c r="P305" s="278"/>
      <c r="Q305" s="278"/>
      <c r="R305" s="278"/>
      <c r="S305" s="278"/>
      <c r="T305" s="278"/>
      <c r="U305" s="278"/>
      <c r="V305" s="278"/>
      <c r="W305" s="278"/>
      <c r="X305" s="278"/>
      <c r="Y305" s="278"/>
      <c r="Z305" s="278"/>
      <c r="AA305" s="278"/>
      <c r="AB305" s="278"/>
      <c r="AC305" s="278"/>
      <c r="AD305" s="278"/>
    </row>
    <row r="306">
      <c r="A306" s="278"/>
      <c r="B306" s="278"/>
      <c r="C306" s="278"/>
      <c r="D306" s="278"/>
      <c r="E306" s="278"/>
      <c r="F306" s="278"/>
      <c r="G306" s="278"/>
      <c r="H306" s="278"/>
      <c r="I306" s="278"/>
      <c r="J306" s="278"/>
      <c r="K306" s="278"/>
      <c r="L306" s="278"/>
      <c r="M306" s="278"/>
      <c r="N306" s="278"/>
      <c r="O306" s="278"/>
      <c r="P306" s="278"/>
      <c r="Q306" s="278"/>
      <c r="R306" s="278"/>
      <c r="S306" s="278"/>
      <c r="T306" s="278"/>
      <c r="U306" s="278"/>
      <c r="V306" s="278"/>
      <c r="W306" s="278"/>
      <c r="X306" s="278"/>
      <c r="Y306" s="278"/>
      <c r="Z306" s="278"/>
      <c r="AA306" s="278"/>
      <c r="AB306" s="278"/>
      <c r="AC306" s="278"/>
      <c r="AD306" s="278"/>
    </row>
    <row r="307">
      <c r="A307" s="278"/>
      <c r="B307" s="278"/>
      <c r="C307" s="278"/>
      <c r="D307" s="278"/>
      <c r="E307" s="278"/>
      <c r="F307" s="278"/>
      <c r="G307" s="278"/>
      <c r="H307" s="278"/>
      <c r="I307" s="278"/>
      <c r="J307" s="278"/>
      <c r="K307" s="278"/>
      <c r="L307" s="278"/>
      <c r="M307" s="278"/>
      <c r="N307" s="278"/>
      <c r="O307" s="278"/>
      <c r="P307" s="278"/>
      <c r="Q307" s="278"/>
      <c r="R307" s="278"/>
      <c r="S307" s="278"/>
      <c r="T307" s="278"/>
      <c r="U307" s="278"/>
      <c r="V307" s="278"/>
      <c r="W307" s="278"/>
      <c r="X307" s="278"/>
      <c r="Y307" s="278"/>
      <c r="Z307" s="278"/>
      <c r="AA307" s="278"/>
      <c r="AB307" s="278"/>
      <c r="AC307" s="278"/>
      <c r="AD307" s="278"/>
    </row>
    <row r="308">
      <c r="A308" s="278"/>
      <c r="B308" s="278"/>
      <c r="C308" s="278"/>
      <c r="D308" s="278"/>
      <c r="E308" s="278"/>
      <c r="F308" s="278"/>
      <c r="G308" s="278"/>
      <c r="H308" s="278"/>
      <c r="I308" s="278"/>
      <c r="J308" s="278"/>
      <c r="K308" s="278"/>
      <c r="L308" s="278"/>
      <c r="M308" s="278"/>
      <c r="N308" s="278"/>
      <c r="O308" s="278"/>
      <c r="P308" s="278"/>
      <c r="Q308" s="278"/>
      <c r="R308" s="278"/>
      <c r="S308" s="278"/>
      <c r="T308" s="278"/>
      <c r="U308" s="278"/>
      <c r="V308" s="278"/>
      <c r="W308" s="278"/>
      <c r="X308" s="278"/>
      <c r="Y308" s="278"/>
      <c r="Z308" s="278"/>
      <c r="AA308" s="278"/>
      <c r="AB308" s="278"/>
      <c r="AC308" s="278"/>
      <c r="AD308" s="278"/>
    </row>
    <row r="309">
      <c r="A309" s="278"/>
      <c r="B309" s="278"/>
      <c r="C309" s="278"/>
      <c r="D309" s="278"/>
      <c r="E309" s="278"/>
      <c r="F309" s="278"/>
      <c r="G309" s="278"/>
      <c r="H309" s="278"/>
      <c r="I309" s="278"/>
      <c r="J309" s="278"/>
      <c r="K309" s="278"/>
      <c r="L309" s="278"/>
      <c r="M309" s="278"/>
      <c r="N309" s="278"/>
      <c r="O309" s="278"/>
      <c r="P309" s="278"/>
      <c r="Q309" s="278"/>
      <c r="R309" s="278"/>
      <c r="S309" s="278"/>
      <c r="T309" s="278"/>
      <c r="U309" s="278"/>
      <c r="V309" s="278"/>
      <c r="W309" s="278"/>
      <c r="X309" s="278"/>
      <c r="Y309" s="278"/>
      <c r="Z309" s="278"/>
      <c r="AA309" s="278"/>
      <c r="AB309" s="278"/>
      <c r="AC309" s="278"/>
      <c r="AD309" s="278"/>
    </row>
    <row r="310">
      <c r="A310" s="278"/>
      <c r="B310" s="278"/>
      <c r="C310" s="278"/>
      <c r="D310" s="278"/>
      <c r="E310" s="278"/>
      <c r="F310" s="278"/>
      <c r="G310" s="278"/>
      <c r="H310" s="278"/>
      <c r="I310" s="278"/>
      <c r="J310" s="278"/>
      <c r="K310" s="278"/>
      <c r="L310" s="278"/>
      <c r="M310" s="278"/>
      <c r="N310" s="278"/>
      <c r="O310" s="278"/>
      <c r="P310" s="278"/>
      <c r="Q310" s="278"/>
      <c r="R310" s="278"/>
      <c r="S310" s="278"/>
      <c r="T310" s="278"/>
      <c r="U310" s="278"/>
      <c r="V310" s="278"/>
      <c r="W310" s="278"/>
      <c r="X310" s="278"/>
      <c r="Y310" s="278"/>
      <c r="Z310" s="278"/>
      <c r="AA310" s="278"/>
      <c r="AB310" s="278"/>
      <c r="AC310" s="278"/>
      <c r="AD310" s="278"/>
    </row>
    <row r="311">
      <c r="A311" s="278"/>
      <c r="B311" s="278"/>
      <c r="C311" s="278"/>
      <c r="D311" s="278"/>
      <c r="E311" s="278"/>
      <c r="F311" s="278"/>
      <c r="G311" s="278"/>
      <c r="H311" s="278"/>
      <c r="I311" s="278"/>
      <c r="J311" s="278"/>
      <c r="K311" s="278"/>
      <c r="L311" s="278"/>
      <c r="M311" s="278"/>
      <c r="N311" s="278"/>
      <c r="O311" s="278"/>
      <c r="P311" s="278"/>
      <c r="Q311" s="278"/>
      <c r="R311" s="278"/>
      <c r="S311" s="278"/>
      <c r="T311" s="278"/>
      <c r="U311" s="278"/>
      <c r="V311" s="278"/>
      <c r="W311" s="278"/>
      <c r="X311" s="278"/>
      <c r="Y311" s="278"/>
      <c r="Z311" s="278"/>
      <c r="AA311" s="278"/>
      <c r="AB311" s="278"/>
      <c r="AC311" s="278"/>
      <c r="AD311" s="278"/>
    </row>
    <row r="312">
      <c r="A312" s="278"/>
      <c r="B312" s="278"/>
      <c r="C312" s="278"/>
      <c r="D312" s="278"/>
      <c r="E312" s="278"/>
      <c r="F312" s="278"/>
      <c r="G312" s="278"/>
      <c r="H312" s="278"/>
      <c r="I312" s="278"/>
      <c r="J312" s="278"/>
      <c r="K312" s="278"/>
      <c r="L312" s="278"/>
      <c r="M312" s="278"/>
      <c r="N312" s="278"/>
      <c r="O312" s="278"/>
      <c r="P312" s="278"/>
      <c r="Q312" s="278"/>
      <c r="R312" s="278"/>
      <c r="S312" s="278"/>
      <c r="T312" s="278"/>
      <c r="U312" s="278"/>
      <c r="V312" s="278"/>
      <c r="W312" s="278"/>
      <c r="X312" s="278"/>
      <c r="Y312" s="278"/>
      <c r="Z312" s="278"/>
      <c r="AA312" s="278"/>
      <c r="AB312" s="278"/>
      <c r="AC312" s="278"/>
      <c r="AD312" s="278"/>
    </row>
    <row r="313">
      <c r="A313" s="278"/>
      <c r="B313" s="278"/>
      <c r="C313" s="278"/>
      <c r="D313" s="278"/>
      <c r="E313" s="278"/>
      <c r="F313" s="278"/>
      <c r="G313" s="278"/>
      <c r="H313" s="278"/>
      <c r="I313" s="278"/>
      <c r="J313" s="278"/>
      <c r="K313" s="278"/>
      <c r="L313" s="278"/>
      <c r="M313" s="278"/>
      <c r="N313" s="278"/>
      <c r="O313" s="278"/>
      <c r="P313" s="278"/>
      <c r="Q313" s="278"/>
      <c r="R313" s="278"/>
      <c r="S313" s="278"/>
      <c r="T313" s="278"/>
      <c r="U313" s="278"/>
      <c r="V313" s="278"/>
      <c r="W313" s="278"/>
      <c r="X313" s="278"/>
      <c r="Y313" s="278"/>
      <c r="Z313" s="278"/>
      <c r="AA313" s="278"/>
      <c r="AB313" s="278"/>
      <c r="AC313" s="278"/>
      <c r="AD313" s="278"/>
    </row>
    <row r="314">
      <c r="A314" s="278"/>
      <c r="B314" s="278"/>
      <c r="C314" s="278"/>
      <c r="D314" s="278"/>
      <c r="E314" s="278"/>
      <c r="F314" s="278"/>
      <c r="G314" s="278"/>
      <c r="H314" s="278"/>
      <c r="I314" s="278"/>
      <c r="J314" s="278"/>
      <c r="K314" s="278"/>
      <c r="L314" s="278"/>
      <c r="M314" s="278"/>
      <c r="N314" s="278"/>
      <c r="O314" s="278"/>
      <c r="P314" s="278"/>
      <c r="Q314" s="278"/>
      <c r="R314" s="278"/>
      <c r="S314" s="278"/>
      <c r="T314" s="278"/>
      <c r="U314" s="278"/>
      <c r="V314" s="278"/>
      <c r="W314" s="278"/>
      <c r="X314" s="278"/>
      <c r="Y314" s="278"/>
      <c r="Z314" s="278"/>
      <c r="AA314" s="278"/>
      <c r="AB314" s="278"/>
      <c r="AC314" s="278"/>
      <c r="AD314" s="278"/>
    </row>
    <row r="315">
      <c r="A315" s="278"/>
      <c r="B315" s="278"/>
      <c r="C315" s="278"/>
      <c r="D315" s="278"/>
      <c r="E315" s="278"/>
      <c r="F315" s="278"/>
      <c r="G315" s="278"/>
      <c r="H315" s="278"/>
      <c r="I315" s="278"/>
      <c r="J315" s="278"/>
      <c r="K315" s="278"/>
      <c r="L315" s="278"/>
      <c r="M315" s="278"/>
      <c r="N315" s="278"/>
      <c r="O315" s="278"/>
      <c r="P315" s="278"/>
      <c r="Q315" s="278"/>
      <c r="R315" s="278"/>
      <c r="S315" s="278"/>
      <c r="T315" s="278"/>
      <c r="U315" s="278"/>
      <c r="V315" s="278"/>
      <c r="W315" s="278"/>
      <c r="X315" s="278"/>
      <c r="Y315" s="278"/>
      <c r="Z315" s="278"/>
      <c r="AA315" s="278"/>
      <c r="AB315" s="278"/>
      <c r="AC315" s="278"/>
      <c r="AD315" s="278"/>
    </row>
    <row r="316">
      <c r="A316" s="278"/>
      <c r="B316" s="278"/>
      <c r="C316" s="278"/>
      <c r="D316" s="278"/>
      <c r="E316" s="278"/>
      <c r="F316" s="278"/>
      <c r="G316" s="278"/>
      <c r="H316" s="278"/>
      <c r="I316" s="278"/>
      <c r="J316" s="278"/>
      <c r="K316" s="278"/>
      <c r="L316" s="278"/>
      <c r="M316" s="278"/>
      <c r="N316" s="278"/>
      <c r="O316" s="278"/>
      <c r="P316" s="278"/>
      <c r="Q316" s="278"/>
      <c r="R316" s="278"/>
      <c r="S316" s="278"/>
      <c r="T316" s="278"/>
      <c r="U316" s="278"/>
      <c r="V316" s="278"/>
      <c r="W316" s="278"/>
      <c r="X316" s="278"/>
      <c r="Y316" s="278"/>
      <c r="Z316" s="278"/>
      <c r="AA316" s="278"/>
      <c r="AB316" s="278"/>
      <c r="AC316" s="278"/>
      <c r="AD316" s="278"/>
    </row>
    <row r="317">
      <c r="A317" s="278"/>
      <c r="B317" s="278"/>
      <c r="C317" s="278"/>
      <c r="D317" s="278"/>
      <c r="E317" s="278"/>
      <c r="F317" s="278"/>
      <c r="G317" s="278"/>
      <c r="H317" s="278"/>
      <c r="I317" s="278"/>
      <c r="J317" s="278"/>
      <c r="K317" s="278"/>
      <c r="L317" s="278"/>
      <c r="M317" s="278"/>
      <c r="N317" s="278"/>
      <c r="O317" s="278"/>
      <c r="P317" s="278"/>
      <c r="Q317" s="278"/>
      <c r="R317" s="278"/>
      <c r="S317" s="278"/>
      <c r="T317" s="278"/>
      <c r="U317" s="278"/>
      <c r="V317" s="278"/>
      <c r="W317" s="278"/>
      <c r="X317" s="278"/>
      <c r="Y317" s="278"/>
      <c r="Z317" s="278"/>
      <c r="AA317" s="278"/>
      <c r="AB317" s="278"/>
      <c r="AC317" s="278"/>
      <c r="AD317" s="278"/>
    </row>
    <row r="318">
      <c r="A318" s="278"/>
      <c r="B318" s="278"/>
      <c r="C318" s="278"/>
      <c r="D318" s="278"/>
      <c r="E318" s="278"/>
      <c r="F318" s="278"/>
      <c r="G318" s="278"/>
      <c r="H318" s="278"/>
      <c r="I318" s="278"/>
      <c r="J318" s="278"/>
      <c r="K318" s="278"/>
      <c r="L318" s="278"/>
      <c r="M318" s="278"/>
      <c r="N318" s="278"/>
      <c r="O318" s="278"/>
      <c r="P318" s="278"/>
      <c r="Q318" s="278"/>
      <c r="R318" s="278"/>
      <c r="S318" s="278"/>
      <c r="T318" s="278"/>
      <c r="U318" s="278"/>
      <c r="V318" s="278"/>
      <c r="W318" s="278"/>
      <c r="X318" s="278"/>
      <c r="Y318" s="278"/>
      <c r="Z318" s="278"/>
      <c r="AA318" s="278"/>
      <c r="AB318" s="278"/>
      <c r="AC318" s="278"/>
      <c r="AD318" s="278"/>
    </row>
    <row r="319">
      <c r="A319" s="278"/>
      <c r="B319" s="278"/>
      <c r="C319" s="278"/>
      <c r="D319" s="278"/>
      <c r="E319" s="278"/>
      <c r="F319" s="278"/>
      <c r="G319" s="278"/>
      <c r="H319" s="278"/>
      <c r="I319" s="278"/>
      <c r="J319" s="278"/>
      <c r="K319" s="278"/>
      <c r="L319" s="278"/>
      <c r="M319" s="278"/>
      <c r="N319" s="278"/>
      <c r="O319" s="278"/>
      <c r="P319" s="278"/>
      <c r="Q319" s="278"/>
      <c r="R319" s="278"/>
      <c r="S319" s="278"/>
      <c r="T319" s="278"/>
      <c r="U319" s="278"/>
      <c r="V319" s="278"/>
      <c r="W319" s="278"/>
      <c r="X319" s="278"/>
      <c r="Y319" s="278"/>
      <c r="Z319" s="278"/>
      <c r="AA319" s="278"/>
      <c r="AB319" s="278"/>
      <c r="AC319" s="278"/>
      <c r="AD319" s="278"/>
    </row>
    <row r="320">
      <c r="A320" s="278"/>
      <c r="B320" s="278"/>
      <c r="C320" s="278"/>
      <c r="D320" s="278"/>
      <c r="E320" s="278"/>
      <c r="F320" s="278"/>
      <c r="G320" s="278"/>
      <c r="H320" s="278"/>
      <c r="I320" s="278"/>
      <c r="J320" s="278"/>
      <c r="K320" s="278"/>
      <c r="L320" s="278"/>
      <c r="M320" s="278"/>
      <c r="N320" s="278"/>
      <c r="O320" s="278"/>
      <c r="P320" s="278"/>
      <c r="Q320" s="278"/>
      <c r="R320" s="278"/>
      <c r="S320" s="278"/>
      <c r="T320" s="278"/>
      <c r="U320" s="278"/>
      <c r="V320" s="278"/>
      <c r="W320" s="278"/>
      <c r="X320" s="278"/>
      <c r="Y320" s="278"/>
      <c r="Z320" s="278"/>
      <c r="AA320" s="278"/>
      <c r="AB320" s="278"/>
      <c r="AC320" s="278"/>
      <c r="AD320" s="278"/>
    </row>
    <row r="321">
      <c r="A321" s="278"/>
      <c r="B321" s="278"/>
      <c r="C321" s="278"/>
      <c r="D321" s="278"/>
      <c r="E321" s="278"/>
      <c r="F321" s="278"/>
      <c r="G321" s="278"/>
      <c r="H321" s="278"/>
      <c r="I321" s="278"/>
      <c r="J321" s="278"/>
      <c r="K321" s="278"/>
      <c r="L321" s="278"/>
      <c r="M321" s="278"/>
      <c r="N321" s="278"/>
      <c r="O321" s="278"/>
      <c r="P321" s="278"/>
      <c r="Q321" s="278"/>
      <c r="R321" s="278"/>
      <c r="S321" s="278"/>
      <c r="T321" s="278"/>
      <c r="U321" s="278"/>
      <c r="V321" s="278"/>
      <c r="W321" s="278"/>
      <c r="X321" s="278"/>
      <c r="Y321" s="278"/>
      <c r="Z321" s="278"/>
      <c r="AA321" s="278"/>
      <c r="AB321" s="278"/>
      <c r="AC321" s="278"/>
      <c r="AD321" s="278"/>
    </row>
    <row r="322">
      <c r="A322" s="278"/>
      <c r="B322" s="278"/>
      <c r="C322" s="278"/>
      <c r="D322" s="278"/>
      <c r="E322" s="278"/>
      <c r="F322" s="278"/>
      <c r="G322" s="278"/>
      <c r="H322" s="278"/>
      <c r="I322" s="278"/>
      <c r="J322" s="278"/>
      <c r="K322" s="278"/>
      <c r="L322" s="278"/>
      <c r="M322" s="278"/>
      <c r="N322" s="278"/>
      <c r="O322" s="278"/>
      <c r="P322" s="278"/>
      <c r="Q322" s="278"/>
      <c r="R322" s="278"/>
      <c r="S322" s="278"/>
      <c r="T322" s="278"/>
      <c r="U322" s="278"/>
      <c r="V322" s="278"/>
      <c r="W322" s="278"/>
      <c r="X322" s="278"/>
      <c r="Y322" s="278"/>
      <c r="Z322" s="278"/>
      <c r="AA322" s="278"/>
      <c r="AB322" s="278"/>
      <c r="AC322" s="278"/>
      <c r="AD322" s="278"/>
    </row>
    <row r="323">
      <c r="A323" s="278"/>
      <c r="B323" s="278"/>
      <c r="C323" s="278"/>
      <c r="D323" s="278"/>
      <c r="E323" s="278"/>
      <c r="F323" s="278"/>
      <c r="G323" s="278"/>
      <c r="H323" s="278"/>
      <c r="I323" s="278"/>
      <c r="J323" s="278"/>
      <c r="K323" s="278"/>
      <c r="L323" s="278"/>
      <c r="M323" s="278"/>
      <c r="N323" s="278"/>
      <c r="O323" s="278"/>
      <c r="P323" s="278"/>
      <c r="Q323" s="278"/>
      <c r="R323" s="278"/>
      <c r="S323" s="278"/>
      <c r="T323" s="278"/>
      <c r="U323" s="278"/>
      <c r="V323" s="278"/>
      <c r="W323" s="278"/>
      <c r="X323" s="278"/>
      <c r="Y323" s="278"/>
      <c r="Z323" s="278"/>
      <c r="AA323" s="278"/>
      <c r="AB323" s="278"/>
      <c r="AC323" s="278"/>
      <c r="AD323" s="278"/>
    </row>
    <row r="324">
      <c r="A324" s="278"/>
      <c r="B324" s="278"/>
      <c r="C324" s="278"/>
      <c r="D324" s="278"/>
      <c r="E324" s="278"/>
      <c r="F324" s="278"/>
      <c r="G324" s="278"/>
      <c r="H324" s="278"/>
      <c r="I324" s="278"/>
      <c r="J324" s="278"/>
      <c r="K324" s="278"/>
      <c r="L324" s="278"/>
      <c r="M324" s="278"/>
      <c r="N324" s="278"/>
      <c r="O324" s="278"/>
      <c r="P324" s="278"/>
      <c r="Q324" s="278"/>
      <c r="R324" s="278"/>
      <c r="S324" s="278"/>
      <c r="T324" s="278"/>
      <c r="U324" s="278"/>
      <c r="V324" s="278"/>
      <c r="W324" s="278"/>
      <c r="X324" s="278"/>
      <c r="Y324" s="278"/>
      <c r="Z324" s="278"/>
      <c r="AA324" s="278"/>
      <c r="AB324" s="278"/>
      <c r="AC324" s="278"/>
      <c r="AD324" s="278"/>
    </row>
    <row r="325">
      <c r="A325" s="278"/>
      <c r="B325" s="278"/>
      <c r="C325" s="278"/>
      <c r="D325" s="278"/>
      <c r="E325" s="278"/>
      <c r="F325" s="278"/>
      <c r="G325" s="278"/>
      <c r="H325" s="278"/>
      <c r="I325" s="278"/>
      <c r="J325" s="278"/>
      <c r="K325" s="278"/>
      <c r="L325" s="278"/>
      <c r="M325" s="278"/>
      <c r="N325" s="278"/>
      <c r="O325" s="278"/>
      <c r="P325" s="278"/>
      <c r="Q325" s="278"/>
      <c r="R325" s="278"/>
      <c r="S325" s="278"/>
      <c r="T325" s="278"/>
      <c r="U325" s="278"/>
      <c r="V325" s="278"/>
      <c r="W325" s="278"/>
      <c r="X325" s="278"/>
      <c r="Y325" s="278"/>
      <c r="Z325" s="278"/>
      <c r="AA325" s="278"/>
      <c r="AB325" s="278"/>
      <c r="AC325" s="278"/>
      <c r="AD325" s="278"/>
    </row>
    <row r="326">
      <c r="A326" s="278"/>
      <c r="B326" s="278"/>
      <c r="C326" s="278"/>
      <c r="D326" s="278"/>
      <c r="E326" s="278"/>
      <c r="F326" s="278"/>
      <c r="G326" s="278"/>
      <c r="H326" s="278"/>
      <c r="I326" s="278"/>
      <c r="J326" s="278"/>
      <c r="K326" s="278"/>
      <c r="L326" s="278"/>
      <c r="M326" s="278"/>
      <c r="N326" s="278"/>
      <c r="O326" s="278"/>
      <c r="P326" s="278"/>
      <c r="Q326" s="278"/>
      <c r="R326" s="278"/>
      <c r="S326" s="278"/>
      <c r="T326" s="278"/>
      <c r="U326" s="278"/>
      <c r="V326" s="278"/>
      <c r="W326" s="278"/>
      <c r="X326" s="278"/>
      <c r="Y326" s="278"/>
      <c r="Z326" s="278"/>
      <c r="AA326" s="278"/>
      <c r="AB326" s="278"/>
      <c r="AC326" s="278"/>
      <c r="AD326" s="278"/>
    </row>
    <row r="327">
      <c r="A327" s="278"/>
      <c r="B327" s="278"/>
      <c r="C327" s="278"/>
      <c r="D327" s="278"/>
      <c r="E327" s="278"/>
      <c r="F327" s="278"/>
      <c r="G327" s="278"/>
      <c r="H327" s="278"/>
      <c r="I327" s="278"/>
      <c r="J327" s="278"/>
      <c r="K327" s="278"/>
      <c r="L327" s="278"/>
      <c r="M327" s="278"/>
      <c r="N327" s="278"/>
      <c r="O327" s="278"/>
      <c r="P327" s="278"/>
      <c r="Q327" s="278"/>
      <c r="R327" s="278"/>
      <c r="S327" s="278"/>
      <c r="T327" s="278"/>
      <c r="U327" s="278"/>
      <c r="V327" s="278"/>
      <c r="W327" s="278"/>
      <c r="X327" s="278"/>
      <c r="Y327" s="278"/>
      <c r="Z327" s="278"/>
      <c r="AA327" s="278"/>
      <c r="AB327" s="278"/>
      <c r="AC327" s="278"/>
      <c r="AD327" s="278"/>
    </row>
    <row r="328">
      <c r="A328" s="278"/>
      <c r="B328" s="278"/>
      <c r="C328" s="278"/>
      <c r="D328" s="278"/>
      <c r="E328" s="278"/>
      <c r="F328" s="278"/>
      <c r="G328" s="278"/>
      <c r="H328" s="278"/>
      <c r="I328" s="278"/>
      <c r="J328" s="278"/>
      <c r="K328" s="278"/>
      <c r="L328" s="278"/>
      <c r="M328" s="278"/>
      <c r="N328" s="278"/>
      <c r="O328" s="278"/>
      <c r="P328" s="278"/>
      <c r="Q328" s="278"/>
      <c r="R328" s="278"/>
      <c r="S328" s="278"/>
      <c r="T328" s="278"/>
      <c r="U328" s="278"/>
      <c r="V328" s="278"/>
      <c r="W328" s="278"/>
      <c r="X328" s="278"/>
      <c r="Y328" s="278"/>
      <c r="Z328" s="278"/>
      <c r="AA328" s="278"/>
      <c r="AB328" s="278"/>
      <c r="AC328" s="278"/>
      <c r="AD328" s="278"/>
    </row>
    <row r="329">
      <c r="A329" s="278"/>
      <c r="B329" s="278"/>
      <c r="C329" s="278"/>
      <c r="D329" s="278"/>
      <c r="E329" s="278"/>
      <c r="F329" s="278"/>
      <c r="G329" s="278"/>
      <c r="H329" s="278"/>
      <c r="I329" s="278"/>
      <c r="J329" s="278"/>
      <c r="K329" s="278"/>
      <c r="L329" s="278"/>
      <c r="M329" s="278"/>
      <c r="N329" s="278"/>
      <c r="O329" s="278"/>
      <c r="P329" s="278"/>
      <c r="Q329" s="278"/>
      <c r="R329" s="278"/>
      <c r="S329" s="278"/>
      <c r="T329" s="278"/>
      <c r="U329" s="278"/>
      <c r="V329" s="278"/>
      <c r="W329" s="278"/>
      <c r="X329" s="278"/>
      <c r="Y329" s="278"/>
      <c r="Z329" s="278"/>
      <c r="AA329" s="278"/>
      <c r="AB329" s="278"/>
      <c r="AC329" s="278"/>
      <c r="AD329" s="278"/>
    </row>
    <row r="330">
      <c r="A330" s="278"/>
      <c r="B330" s="278"/>
      <c r="C330" s="278"/>
      <c r="D330" s="278"/>
      <c r="E330" s="278"/>
      <c r="F330" s="278"/>
      <c r="G330" s="278"/>
      <c r="H330" s="278"/>
      <c r="I330" s="278"/>
      <c r="J330" s="278"/>
      <c r="K330" s="278"/>
      <c r="L330" s="278"/>
      <c r="M330" s="278"/>
      <c r="N330" s="278"/>
      <c r="O330" s="278"/>
      <c r="P330" s="278"/>
      <c r="Q330" s="278"/>
      <c r="R330" s="278"/>
      <c r="S330" s="278"/>
      <c r="T330" s="278"/>
      <c r="U330" s="278"/>
      <c r="V330" s="278"/>
      <c r="W330" s="278"/>
      <c r="X330" s="278"/>
      <c r="Y330" s="278"/>
      <c r="Z330" s="278"/>
      <c r="AA330" s="278"/>
      <c r="AB330" s="278"/>
      <c r="AC330" s="278"/>
      <c r="AD330" s="278"/>
    </row>
    <row r="331">
      <c r="A331" s="278"/>
      <c r="B331" s="278"/>
      <c r="C331" s="278"/>
      <c r="D331" s="278"/>
      <c r="E331" s="278"/>
      <c r="F331" s="278"/>
      <c r="G331" s="278"/>
      <c r="H331" s="278"/>
      <c r="I331" s="278"/>
      <c r="J331" s="278"/>
      <c r="K331" s="278"/>
      <c r="L331" s="278"/>
      <c r="M331" s="278"/>
      <c r="N331" s="278"/>
      <c r="O331" s="278"/>
      <c r="P331" s="278"/>
      <c r="Q331" s="278"/>
      <c r="R331" s="278"/>
      <c r="S331" s="278"/>
      <c r="T331" s="278"/>
      <c r="U331" s="278"/>
      <c r="V331" s="278"/>
      <c r="W331" s="278"/>
      <c r="X331" s="278"/>
      <c r="Y331" s="278"/>
      <c r="Z331" s="278"/>
      <c r="AA331" s="278"/>
      <c r="AB331" s="278"/>
      <c r="AC331" s="278"/>
      <c r="AD331" s="278"/>
    </row>
    <row r="332">
      <c r="A332" s="278"/>
      <c r="B332" s="278"/>
      <c r="C332" s="278"/>
      <c r="D332" s="278"/>
      <c r="E332" s="278"/>
      <c r="F332" s="278"/>
      <c r="G332" s="278"/>
      <c r="H332" s="278"/>
      <c r="I332" s="278"/>
      <c r="J332" s="278"/>
      <c r="K332" s="278"/>
      <c r="L332" s="278"/>
      <c r="M332" s="278"/>
      <c r="N332" s="278"/>
      <c r="O332" s="278"/>
      <c r="P332" s="278"/>
      <c r="Q332" s="278"/>
      <c r="R332" s="278"/>
      <c r="S332" s="278"/>
      <c r="T332" s="278"/>
      <c r="U332" s="278"/>
      <c r="V332" s="278"/>
      <c r="W332" s="278"/>
      <c r="X332" s="278"/>
      <c r="Y332" s="278"/>
      <c r="Z332" s="278"/>
      <c r="AA332" s="278"/>
      <c r="AB332" s="278"/>
      <c r="AC332" s="278"/>
      <c r="AD332" s="278"/>
    </row>
    <row r="333">
      <c r="A333" s="278"/>
      <c r="B333" s="278"/>
      <c r="C333" s="278"/>
      <c r="D333" s="278"/>
      <c r="E333" s="278"/>
      <c r="F333" s="278"/>
      <c r="G333" s="278"/>
      <c r="H333" s="278"/>
      <c r="I333" s="278"/>
      <c r="J333" s="278"/>
      <c r="K333" s="278"/>
      <c r="L333" s="278"/>
      <c r="M333" s="278"/>
      <c r="N333" s="278"/>
      <c r="O333" s="278"/>
      <c r="P333" s="278"/>
      <c r="Q333" s="278"/>
      <c r="R333" s="278"/>
      <c r="S333" s="278"/>
      <c r="T333" s="278"/>
      <c r="U333" s="278"/>
      <c r="V333" s="278"/>
      <c r="W333" s="278"/>
      <c r="X333" s="278"/>
      <c r="Y333" s="278"/>
      <c r="Z333" s="278"/>
      <c r="AA333" s="278"/>
      <c r="AB333" s="278"/>
      <c r="AC333" s="278"/>
      <c r="AD333" s="278"/>
    </row>
    <row r="334">
      <c r="A334" s="278"/>
      <c r="B334" s="278"/>
      <c r="C334" s="278"/>
      <c r="D334" s="278"/>
      <c r="E334" s="278"/>
      <c r="F334" s="278"/>
      <c r="G334" s="278"/>
      <c r="H334" s="278"/>
      <c r="I334" s="278"/>
      <c r="J334" s="278"/>
      <c r="K334" s="278"/>
      <c r="L334" s="278"/>
      <c r="M334" s="278"/>
      <c r="N334" s="278"/>
      <c r="O334" s="278"/>
      <c r="P334" s="278"/>
      <c r="Q334" s="278"/>
      <c r="R334" s="278"/>
      <c r="S334" s="278"/>
      <c r="T334" s="278"/>
      <c r="U334" s="278"/>
      <c r="V334" s="278"/>
      <c r="W334" s="278"/>
      <c r="X334" s="278"/>
      <c r="Y334" s="278"/>
      <c r="Z334" s="278"/>
      <c r="AA334" s="278"/>
      <c r="AB334" s="278"/>
      <c r="AC334" s="278"/>
      <c r="AD334" s="278"/>
    </row>
    <row r="335">
      <c r="A335" s="278"/>
      <c r="B335" s="278"/>
      <c r="C335" s="278"/>
      <c r="D335" s="278"/>
      <c r="E335" s="278"/>
      <c r="F335" s="278"/>
      <c r="G335" s="278"/>
      <c r="H335" s="278"/>
      <c r="I335" s="278"/>
      <c r="J335" s="278"/>
      <c r="K335" s="278"/>
      <c r="L335" s="278"/>
      <c r="M335" s="278"/>
      <c r="N335" s="278"/>
      <c r="O335" s="278"/>
      <c r="P335" s="278"/>
      <c r="Q335" s="278"/>
      <c r="R335" s="278"/>
      <c r="S335" s="278"/>
      <c r="T335" s="278"/>
      <c r="U335" s="278"/>
      <c r="V335" s="278"/>
      <c r="W335" s="278"/>
      <c r="X335" s="278"/>
      <c r="Y335" s="278"/>
      <c r="Z335" s="278"/>
      <c r="AA335" s="278"/>
      <c r="AB335" s="278"/>
      <c r="AC335" s="278"/>
      <c r="AD335" s="278"/>
    </row>
    <row r="336">
      <c r="A336" s="278"/>
      <c r="B336" s="278"/>
      <c r="C336" s="278"/>
      <c r="D336" s="278"/>
      <c r="E336" s="278"/>
      <c r="F336" s="278"/>
      <c r="G336" s="278"/>
      <c r="H336" s="278"/>
      <c r="I336" s="278"/>
      <c r="J336" s="278"/>
      <c r="K336" s="278"/>
      <c r="L336" s="278"/>
      <c r="M336" s="278"/>
      <c r="N336" s="278"/>
      <c r="O336" s="278"/>
      <c r="P336" s="278"/>
      <c r="Q336" s="278"/>
      <c r="R336" s="278"/>
      <c r="S336" s="278"/>
      <c r="T336" s="278"/>
      <c r="U336" s="278"/>
      <c r="V336" s="278"/>
      <c r="W336" s="278"/>
      <c r="X336" s="278"/>
      <c r="Y336" s="278"/>
      <c r="Z336" s="278"/>
      <c r="AA336" s="278"/>
      <c r="AB336" s="278"/>
      <c r="AC336" s="278"/>
      <c r="AD336" s="278"/>
    </row>
    <row r="337">
      <c r="A337" s="278"/>
      <c r="B337" s="278"/>
      <c r="C337" s="278"/>
      <c r="D337" s="278"/>
      <c r="E337" s="278"/>
      <c r="F337" s="278"/>
      <c r="G337" s="278"/>
      <c r="H337" s="278"/>
      <c r="I337" s="278"/>
      <c r="J337" s="278"/>
      <c r="K337" s="278"/>
      <c r="L337" s="278"/>
      <c r="M337" s="278"/>
      <c r="N337" s="278"/>
      <c r="O337" s="278"/>
      <c r="P337" s="278"/>
      <c r="Q337" s="278"/>
      <c r="R337" s="278"/>
      <c r="S337" s="278"/>
      <c r="T337" s="278"/>
      <c r="U337" s="278"/>
      <c r="V337" s="278"/>
      <c r="W337" s="278"/>
      <c r="X337" s="278"/>
      <c r="Y337" s="278"/>
      <c r="Z337" s="278"/>
      <c r="AA337" s="278"/>
      <c r="AB337" s="278"/>
      <c r="AC337" s="278"/>
      <c r="AD337" s="278"/>
    </row>
    <row r="338">
      <c r="A338" s="278"/>
      <c r="B338" s="278"/>
      <c r="C338" s="278"/>
      <c r="D338" s="278"/>
      <c r="E338" s="278"/>
      <c r="F338" s="278"/>
      <c r="G338" s="278"/>
      <c r="H338" s="278"/>
      <c r="I338" s="278"/>
      <c r="J338" s="278"/>
      <c r="K338" s="278"/>
      <c r="L338" s="278"/>
      <c r="M338" s="278"/>
      <c r="N338" s="278"/>
      <c r="O338" s="278"/>
      <c r="P338" s="278"/>
      <c r="Q338" s="278"/>
      <c r="R338" s="278"/>
      <c r="S338" s="278"/>
      <c r="T338" s="278"/>
      <c r="U338" s="278"/>
      <c r="V338" s="278"/>
      <c r="W338" s="278"/>
      <c r="X338" s="278"/>
      <c r="Y338" s="278"/>
      <c r="Z338" s="278"/>
      <c r="AA338" s="278"/>
      <c r="AB338" s="278"/>
      <c r="AC338" s="278"/>
      <c r="AD338" s="278"/>
    </row>
    <row r="339">
      <c r="A339" s="278"/>
      <c r="B339" s="278"/>
      <c r="C339" s="278"/>
      <c r="D339" s="278"/>
      <c r="E339" s="278"/>
      <c r="F339" s="278"/>
      <c r="G339" s="278"/>
      <c r="H339" s="278"/>
      <c r="I339" s="278"/>
      <c r="J339" s="278"/>
      <c r="K339" s="278"/>
      <c r="L339" s="278"/>
      <c r="M339" s="278"/>
      <c r="N339" s="278"/>
      <c r="O339" s="278"/>
      <c r="P339" s="278"/>
      <c r="Q339" s="278"/>
      <c r="R339" s="278"/>
      <c r="S339" s="278"/>
      <c r="T339" s="278"/>
      <c r="U339" s="278"/>
      <c r="V339" s="278"/>
      <c r="W339" s="278"/>
      <c r="X339" s="278"/>
      <c r="Y339" s="278"/>
      <c r="Z339" s="278"/>
      <c r="AA339" s="278"/>
      <c r="AB339" s="278"/>
      <c r="AC339" s="278"/>
      <c r="AD339" s="278"/>
    </row>
    <row r="340">
      <c r="A340" s="278"/>
      <c r="B340" s="278"/>
      <c r="C340" s="278"/>
      <c r="D340" s="278"/>
      <c r="E340" s="278"/>
      <c r="F340" s="278"/>
      <c r="G340" s="278"/>
      <c r="H340" s="278"/>
      <c r="I340" s="278"/>
      <c r="J340" s="278"/>
      <c r="K340" s="278"/>
      <c r="L340" s="278"/>
      <c r="M340" s="278"/>
      <c r="N340" s="278"/>
      <c r="O340" s="278"/>
      <c r="P340" s="278"/>
      <c r="Q340" s="278"/>
      <c r="R340" s="278"/>
      <c r="S340" s="278"/>
      <c r="T340" s="278"/>
      <c r="U340" s="278"/>
      <c r="V340" s="278"/>
      <c r="W340" s="278"/>
      <c r="X340" s="278"/>
      <c r="Y340" s="278"/>
      <c r="Z340" s="278"/>
      <c r="AA340" s="278"/>
      <c r="AB340" s="278"/>
      <c r="AC340" s="278"/>
      <c r="AD340" s="278"/>
    </row>
    <row r="341">
      <c r="A341" s="278"/>
      <c r="B341" s="278"/>
      <c r="C341" s="278"/>
      <c r="D341" s="278"/>
      <c r="E341" s="278"/>
      <c r="F341" s="278"/>
      <c r="G341" s="278"/>
      <c r="H341" s="278"/>
      <c r="I341" s="278"/>
      <c r="J341" s="278"/>
      <c r="K341" s="278"/>
      <c r="L341" s="278"/>
      <c r="M341" s="278"/>
      <c r="N341" s="278"/>
      <c r="O341" s="278"/>
      <c r="P341" s="278"/>
      <c r="Q341" s="278"/>
      <c r="R341" s="278"/>
      <c r="S341" s="278"/>
      <c r="T341" s="278"/>
      <c r="U341" s="278"/>
      <c r="V341" s="278"/>
      <c r="W341" s="278"/>
      <c r="X341" s="278"/>
      <c r="Y341" s="278"/>
      <c r="Z341" s="278"/>
      <c r="AA341" s="278"/>
      <c r="AB341" s="278"/>
      <c r="AC341" s="278"/>
      <c r="AD341" s="278"/>
    </row>
    <row r="342">
      <c r="A342" s="278"/>
      <c r="B342" s="278"/>
      <c r="C342" s="278"/>
      <c r="D342" s="278"/>
      <c r="E342" s="278"/>
      <c r="F342" s="278"/>
      <c r="G342" s="278"/>
      <c r="H342" s="278"/>
      <c r="I342" s="278"/>
      <c r="J342" s="278"/>
      <c r="K342" s="278"/>
      <c r="L342" s="278"/>
      <c r="M342" s="278"/>
      <c r="N342" s="278"/>
      <c r="O342" s="278"/>
      <c r="P342" s="278"/>
      <c r="Q342" s="278"/>
      <c r="R342" s="278"/>
      <c r="S342" s="278"/>
      <c r="T342" s="278"/>
      <c r="U342" s="278"/>
      <c r="V342" s="278"/>
      <c r="W342" s="278"/>
      <c r="X342" s="278"/>
      <c r="Y342" s="278"/>
      <c r="Z342" s="278"/>
      <c r="AA342" s="278"/>
      <c r="AB342" s="278"/>
      <c r="AC342" s="278"/>
      <c r="AD342" s="278"/>
    </row>
    <row r="343">
      <c r="A343" s="278"/>
      <c r="B343" s="278"/>
      <c r="C343" s="278"/>
      <c r="D343" s="278"/>
      <c r="E343" s="278"/>
      <c r="F343" s="278"/>
      <c r="G343" s="278"/>
      <c r="H343" s="278"/>
      <c r="I343" s="278"/>
      <c r="J343" s="278"/>
      <c r="K343" s="278"/>
      <c r="L343" s="278"/>
      <c r="M343" s="278"/>
      <c r="N343" s="278"/>
      <c r="O343" s="278"/>
      <c r="P343" s="278"/>
      <c r="Q343" s="278"/>
      <c r="R343" s="278"/>
      <c r="S343" s="278"/>
      <c r="T343" s="278"/>
      <c r="U343" s="278"/>
      <c r="V343" s="278"/>
      <c r="W343" s="278"/>
      <c r="X343" s="278"/>
      <c r="Y343" s="278"/>
      <c r="Z343" s="278"/>
      <c r="AA343" s="278"/>
      <c r="AB343" s="278"/>
      <c r="AC343" s="278"/>
      <c r="AD343" s="278"/>
    </row>
    <row r="344">
      <c r="A344" s="278"/>
      <c r="B344" s="278"/>
      <c r="C344" s="278"/>
      <c r="D344" s="278"/>
      <c r="E344" s="278"/>
      <c r="F344" s="278"/>
      <c r="G344" s="278"/>
      <c r="H344" s="278"/>
      <c r="I344" s="278"/>
      <c r="J344" s="278"/>
      <c r="K344" s="278"/>
      <c r="L344" s="278"/>
      <c r="M344" s="278"/>
      <c r="N344" s="278"/>
      <c r="O344" s="278"/>
      <c r="P344" s="278"/>
      <c r="Q344" s="278"/>
      <c r="R344" s="278"/>
      <c r="S344" s="278"/>
      <c r="T344" s="278"/>
      <c r="U344" s="278"/>
      <c r="V344" s="278"/>
      <c r="W344" s="278"/>
      <c r="X344" s="278"/>
      <c r="Y344" s="278"/>
      <c r="Z344" s="278"/>
      <c r="AA344" s="278"/>
      <c r="AB344" s="278"/>
      <c r="AC344" s="278"/>
      <c r="AD344" s="278"/>
    </row>
    <row r="345">
      <c r="A345" s="278"/>
      <c r="B345" s="278"/>
      <c r="C345" s="278"/>
      <c r="D345" s="278"/>
      <c r="E345" s="278"/>
      <c r="F345" s="278"/>
      <c r="G345" s="278"/>
      <c r="H345" s="278"/>
      <c r="I345" s="278"/>
      <c r="J345" s="278"/>
      <c r="K345" s="278"/>
      <c r="L345" s="278"/>
      <c r="M345" s="278"/>
      <c r="N345" s="278"/>
      <c r="O345" s="278"/>
      <c r="P345" s="278"/>
      <c r="Q345" s="278"/>
      <c r="R345" s="278"/>
      <c r="S345" s="278"/>
      <c r="T345" s="278"/>
      <c r="U345" s="278"/>
      <c r="V345" s="278"/>
      <c r="W345" s="278"/>
      <c r="X345" s="278"/>
      <c r="Y345" s="278"/>
      <c r="Z345" s="278"/>
      <c r="AA345" s="278"/>
      <c r="AB345" s="278"/>
      <c r="AC345" s="278"/>
      <c r="AD345" s="278"/>
    </row>
    <row r="346">
      <c r="A346" s="278"/>
      <c r="B346" s="278"/>
      <c r="C346" s="278"/>
      <c r="D346" s="278"/>
      <c r="E346" s="278"/>
      <c r="F346" s="278"/>
      <c r="G346" s="278"/>
      <c r="H346" s="278"/>
      <c r="I346" s="278"/>
      <c r="J346" s="278"/>
      <c r="K346" s="278"/>
      <c r="L346" s="278"/>
      <c r="M346" s="278"/>
      <c r="N346" s="278"/>
      <c r="O346" s="278"/>
      <c r="P346" s="278"/>
      <c r="Q346" s="278"/>
      <c r="R346" s="278"/>
      <c r="S346" s="278"/>
      <c r="T346" s="278"/>
      <c r="U346" s="278"/>
      <c r="V346" s="278"/>
      <c r="W346" s="278"/>
      <c r="X346" s="278"/>
      <c r="Y346" s="278"/>
      <c r="Z346" s="278"/>
      <c r="AA346" s="278"/>
      <c r="AB346" s="278"/>
      <c r="AC346" s="278"/>
      <c r="AD346" s="278"/>
    </row>
    <row r="347">
      <c r="A347" s="278"/>
      <c r="B347" s="278"/>
      <c r="C347" s="278"/>
      <c r="D347" s="278"/>
      <c r="E347" s="278"/>
      <c r="F347" s="278"/>
      <c r="G347" s="278"/>
      <c r="H347" s="278"/>
      <c r="I347" s="278"/>
      <c r="J347" s="278"/>
      <c r="K347" s="278"/>
      <c r="L347" s="278"/>
      <c r="M347" s="278"/>
      <c r="N347" s="278"/>
      <c r="O347" s="278"/>
      <c r="P347" s="278"/>
      <c r="Q347" s="278"/>
      <c r="R347" s="278"/>
      <c r="S347" s="278"/>
      <c r="T347" s="278"/>
      <c r="U347" s="278"/>
      <c r="V347" s="278"/>
      <c r="W347" s="278"/>
      <c r="X347" s="278"/>
      <c r="Y347" s="278"/>
      <c r="Z347" s="278"/>
      <c r="AA347" s="278"/>
      <c r="AB347" s="278"/>
      <c r="AC347" s="278"/>
      <c r="AD347" s="278"/>
    </row>
    <row r="348">
      <c r="A348" s="278"/>
      <c r="B348" s="278"/>
      <c r="C348" s="278"/>
      <c r="D348" s="278"/>
      <c r="E348" s="278"/>
      <c r="F348" s="278"/>
      <c r="G348" s="278"/>
      <c r="H348" s="278"/>
      <c r="I348" s="278"/>
      <c r="J348" s="278"/>
      <c r="K348" s="278"/>
      <c r="L348" s="278"/>
      <c r="M348" s="278"/>
      <c r="N348" s="278"/>
      <c r="O348" s="278"/>
      <c r="P348" s="278"/>
      <c r="Q348" s="278"/>
      <c r="R348" s="278"/>
      <c r="S348" s="278"/>
      <c r="T348" s="278"/>
      <c r="U348" s="278"/>
      <c r="V348" s="278"/>
      <c r="W348" s="278"/>
      <c r="X348" s="278"/>
      <c r="Y348" s="278"/>
      <c r="Z348" s="278"/>
      <c r="AA348" s="278"/>
      <c r="AB348" s="278"/>
      <c r="AC348" s="278"/>
      <c r="AD348" s="278"/>
    </row>
    <row r="349">
      <c r="A349" s="278"/>
      <c r="B349" s="278"/>
      <c r="C349" s="278"/>
      <c r="D349" s="278"/>
      <c r="E349" s="278"/>
      <c r="F349" s="278"/>
      <c r="G349" s="278"/>
      <c r="H349" s="278"/>
      <c r="I349" s="278"/>
      <c r="J349" s="278"/>
      <c r="K349" s="278"/>
      <c r="L349" s="278"/>
      <c r="M349" s="278"/>
      <c r="N349" s="278"/>
      <c r="O349" s="278"/>
      <c r="P349" s="278"/>
      <c r="Q349" s="278"/>
      <c r="R349" s="278"/>
      <c r="S349" s="278"/>
      <c r="T349" s="278"/>
      <c r="U349" s="278"/>
      <c r="V349" s="278"/>
      <c r="W349" s="278"/>
      <c r="X349" s="278"/>
      <c r="Y349" s="278"/>
      <c r="Z349" s="278"/>
      <c r="AA349" s="278"/>
      <c r="AB349" s="278"/>
      <c r="AC349" s="278"/>
      <c r="AD349" s="278"/>
    </row>
    <row r="350">
      <c r="A350" s="278"/>
      <c r="B350" s="278"/>
      <c r="C350" s="278"/>
      <c r="D350" s="278"/>
      <c r="E350" s="278"/>
      <c r="F350" s="278"/>
      <c r="G350" s="278"/>
      <c r="H350" s="278"/>
      <c r="I350" s="278"/>
      <c r="J350" s="278"/>
      <c r="K350" s="278"/>
      <c r="L350" s="278"/>
      <c r="M350" s="278"/>
      <c r="N350" s="278"/>
      <c r="O350" s="278"/>
      <c r="P350" s="278"/>
      <c r="Q350" s="278"/>
      <c r="R350" s="278"/>
      <c r="S350" s="278"/>
      <c r="T350" s="278"/>
      <c r="U350" s="278"/>
      <c r="V350" s="278"/>
      <c r="W350" s="278"/>
      <c r="X350" s="278"/>
      <c r="Y350" s="278"/>
      <c r="Z350" s="278"/>
      <c r="AA350" s="278"/>
      <c r="AB350" s="278"/>
      <c r="AC350" s="278"/>
      <c r="AD350" s="278"/>
    </row>
    <row r="351">
      <c r="A351" s="278"/>
      <c r="B351" s="278"/>
      <c r="C351" s="278"/>
      <c r="D351" s="278"/>
      <c r="E351" s="278"/>
      <c r="F351" s="278"/>
      <c r="G351" s="278"/>
      <c r="H351" s="278"/>
      <c r="I351" s="278"/>
      <c r="J351" s="278"/>
      <c r="K351" s="278"/>
      <c r="L351" s="278"/>
      <c r="M351" s="278"/>
      <c r="N351" s="278"/>
      <c r="O351" s="278"/>
      <c r="P351" s="278"/>
      <c r="Q351" s="278"/>
      <c r="R351" s="278"/>
      <c r="S351" s="278"/>
      <c r="T351" s="278"/>
      <c r="U351" s="278"/>
      <c r="V351" s="278"/>
      <c r="W351" s="278"/>
      <c r="X351" s="278"/>
      <c r="Y351" s="278"/>
      <c r="Z351" s="278"/>
      <c r="AA351" s="278"/>
      <c r="AB351" s="278"/>
      <c r="AC351" s="278"/>
      <c r="AD351" s="278"/>
    </row>
    <row r="352">
      <c r="A352" s="278"/>
      <c r="B352" s="278"/>
      <c r="C352" s="278"/>
      <c r="D352" s="278"/>
      <c r="E352" s="278"/>
      <c r="F352" s="278"/>
      <c r="G352" s="278"/>
      <c r="H352" s="278"/>
      <c r="I352" s="278"/>
      <c r="J352" s="278"/>
      <c r="K352" s="278"/>
      <c r="L352" s="278"/>
      <c r="M352" s="278"/>
      <c r="N352" s="278"/>
      <c r="O352" s="278"/>
      <c r="P352" s="278"/>
      <c r="Q352" s="278"/>
      <c r="R352" s="278"/>
      <c r="S352" s="278"/>
      <c r="T352" s="278"/>
      <c r="U352" s="278"/>
      <c r="V352" s="278"/>
      <c r="W352" s="278"/>
      <c r="X352" s="278"/>
      <c r="Y352" s="278"/>
      <c r="Z352" s="278"/>
      <c r="AA352" s="278"/>
      <c r="AB352" s="278"/>
      <c r="AC352" s="278"/>
      <c r="AD352" s="278"/>
    </row>
    <row r="353">
      <c r="A353" s="278"/>
      <c r="B353" s="278"/>
      <c r="C353" s="278"/>
      <c r="D353" s="278"/>
      <c r="E353" s="278"/>
      <c r="F353" s="278"/>
      <c r="G353" s="278"/>
      <c r="H353" s="278"/>
      <c r="I353" s="278"/>
      <c r="J353" s="278"/>
      <c r="K353" s="278"/>
      <c r="L353" s="278"/>
      <c r="M353" s="278"/>
      <c r="N353" s="278"/>
      <c r="O353" s="278"/>
      <c r="P353" s="278"/>
      <c r="Q353" s="278"/>
      <c r="R353" s="278"/>
      <c r="S353" s="278"/>
      <c r="T353" s="278"/>
      <c r="U353" s="278"/>
      <c r="V353" s="278"/>
      <c r="W353" s="278"/>
      <c r="X353" s="278"/>
      <c r="Y353" s="278"/>
      <c r="Z353" s="278"/>
      <c r="AA353" s="278"/>
      <c r="AB353" s="278"/>
      <c r="AC353" s="278"/>
      <c r="AD353" s="278"/>
    </row>
    <row r="354">
      <c r="A354" s="278"/>
      <c r="B354" s="278"/>
      <c r="C354" s="278"/>
      <c r="D354" s="278"/>
      <c r="E354" s="278"/>
      <c r="F354" s="278"/>
      <c r="G354" s="278"/>
      <c r="H354" s="278"/>
      <c r="I354" s="278"/>
      <c r="J354" s="278"/>
      <c r="K354" s="278"/>
      <c r="L354" s="278"/>
      <c r="M354" s="278"/>
      <c r="N354" s="278"/>
      <c r="O354" s="278"/>
      <c r="P354" s="278"/>
      <c r="Q354" s="278"/>
      <c r="R354" s="278"/>
      <c r="S354" s="278"/>
      <c r="T354" s="278"/>
      <c r="U354" s="278"/>
      <c r="V354" s="278"/>
      <c r="W354" s="278"/>
      <c r="X354" s="278"/>
      <c r="Y354" s="278"/>
      <c r="Z354" s="278"/>
      <c r="AA354" s="278"/>
      <c r="AB354" s="278"/>
      <c r="AC354" s="278"/>
      <c r="AD354" s="278"/>
    </row>
    <row r="355">
      <c r="A355" s="278"/>
      <c r="B355" s="278"/>
      <c r="C355" s="278"/>
      <c r="D355" s="278"/>
      <c r="E355" s="278"/>
      <c r="F355" s="278"/>
      <c r="G355" s="278"/>
      <c r="H355" s="278"/>
      <c r="I355" s="278"/>
      <c r="J355" s="278"/>
      <c r="K355" s="278"/>
      <c r="L355" s="278"/>
      <c r="M355" s="278"/>
      <c r="N355" s="278"/>
      <c r="O355" s="278"/>
      <c r="P355" s="278"/>
      <c r="Q355" s="278"/>
      <c r="R355" s="278"/>
      <c r="S355" s="278"/>
      <c r="T355" s="278"/>
      <c r="U355" s="278"/>
      <c r="V355" s="278"/>
      <c r="W355" s="278"/>
      <c r="X355" s="278"/>
      <c r="Y355" s="278"/>
      <c r="Z355" s="278"/>
      <c r="AA355" s="278"/>
      <c r="AB355" s="278"/>
      <c r="AC355" s="278"/>
      <c r="AD355" s="278"/>
    </row>
    <row r="356">
      <c r="A356" s="278"/>
      <c r="B356" s="278"/>
      <c r="C356" s="278"/>
      <c r="D356" s="278"/>
      <c r="E356" s="278"/>
      <c r="F356" s="278"/>
      <c r="G356" s="278"/>
      <c r="H356" s="278"/>
      <c r="I356" s="278"/>
      <c r="J356" s="278"/>
      <c r="K356" s="278"/>
      <c r="L356" s="278"/>
      <c r="M356" s="278"/>
      <c r="N356" s="278"/>
      <c r="O356" s="278"/>
      <c r="P356" s="278"/>
      <c r="Q356" s="278"/>
      <c r="R356" s="278"/>
      <c r="S356" s="278"/>
      <c r="T356" s="278"/>
      <c r="U356" s="278"/>
      <c r="V356" s="278"/>
      <c r="W356" s="278"/>
      <c r="X356" s="278"/>
      <c r="Y356" s="278"/>
      <c r="Z356" s="278"/>
      <c r="AA356" s="278"/>
      <c r="AB356" s="278"/>
      <c r="AC356" s="278"/>
      <c r="AD356" s="278"/>
    </row>
    <row r="357">
      <c r="A357" s="278"/>
      <c r="B357" s="278"/>
      <c r="C357" s="278"/>
      <c r="D357" s="278"/>
      <c r="E357" s="278"/>
      <c r="F357" s="278"/>
      <c r="G357" s="278"/>
      <c r="H357" s="278"/>
      <c r="I357" s="278"/>
      <c r="J357" s="278"/>
      <c r="K357" s="278"/>
      <c r="L357" s="278"/>
      <c r="M357" s="278"/>
      <c r="N357" s="278"/>
      <c r="O357" s="278"/>
      <c r="P357" s="278"/>
      <c r="Q357" s="278"/>
      <c r="R357" s="278"/>
      <c r="S357" s="278"/>
      <c r="T357" s="278"/>
      <c r="U357" s="278"/>
      <c r="V357" s="278"/>
      <c r="W357" s="278"/>
      <c r="X357" s="278"/>
      <c r="Y357" s="278"/>
      <c r="Z357" s="278"/>
      <c r="AA357" s="278"/>
      <c r="AB357" s="278"/>
      <c r="AC357" s="278"/>
      <c r="AD357" s="278"/>
    </row>
    <row r="358">
      <c r="A358" s="278"/>
      <c r="B358" s="278"/>
      <c r="C358" s="278"/>
      <c r="D358" s="278"/>
      <c r="E358" s="278"/>
      <c r="F358" s="278"/>
      <c r="G358" s="278"/>
      <c r="H358" s="278"/>
      <c r="I358" s="278"/>
      <c r="J358" s="278"/>
      <c r="K358" s="278"/>
      <c r="L358" s="278"/>
      <c r="M358" s="278"/>
      <c r="N358" s="278"/>
      <c r="O358" s="278"/>
      <c r="P358" s="278"/>
      <c r="Q358" s="278"/>
      <c r="R358" s="278"/>
      <c r="S358" s="278"/>
      <c r="T358" s="278"/>
      <c r="U358" s="278"/>
      <c r="V358" s="278"/>
      <c r="W358" s="278"/>
      <c r="X358" s="278"/>
      <c r="Y358" s="278"/>
      <c r="Z358" s="278"/>
      <c r="AA358" s="278"/>
      <c r="AB358" s="278"/>
      <c r="AC358" s="278"/>
      <c r="AD358" s="278"/>
    </row>
    <row r="359">
      <c r="A359" s="278"/>
      <c r="B359" s="278"/>
      <c r="C359" s="278"/>
      <c r="D359" s="278"/>
      <c r="E359" s="278"/>
      <c r="F359" s="278"/>
      <c r="G359" s="278"/>
      <c r="H359" s="278"/>
      <c r="I359" s="278"/>
      <c r="J359" s="278"/>
      <c r="K359" s="278"/>
      <c r="L359" s="278"/>
      <c r="M359" s="278"/>
      <c r="N359" s="278"/>
      <c r="O359" s="278"/>
      <c r="P359" s="278"/>
      <c r="Q359" s="278"/>
      <c r="R359" s="278"/>
      <c r="S359" s="278"/>
      <c r="T359" s="278"/>
      <c r="U359" s="278"/>
      <c r="V359" s="278"/>
      <c r="W359" s="278"/>
      <c r="X359" s="278"/>
      <c r="Y359" s="278"/>
      <c r="Z359" s="278"/>
      <c r="AA359" s="278"/>
      <c r="AB359" s="278"/>
      <c r="AC359" s="278"/>
      <c r="AD359" s="278"/>
    </row>
    <row r="360">
      <c r="A360" s="278"/>
      <c r="B360" s="278"/>
      <c r="C360" s="278"/>
      <c r="D360" s="278"/>
      <c r="E360" s="278"/>
      <c r="F360" s="278"/>
      <c r="G360" s="278"/>
      <c r="H360" s="278"/>
      <c r="I360" s="278"/>
      <c r="J360" s="278"/>
      <c r="K360" s="278"/>
      <c r="L360" s="278"/>
      <c r="M360" s="278"/>
      <c r="N360" s="278"/>
      <c r="O360" s="278"/>
      <c r="P360" s="278"/>
      <c r="Q360" s="278"/>
      <c r="R360" s="278"/>
      <c r="S360" s="278"/>
      <c r="T360" s="278"/>
      <c r="U360" s="278"/>
      <c r="V360" s="278"/>
      <c r="W360" s="278"/>
      <c r="X360" s="278"/>
      <c r="Y360" s="278"/>
      <c r="Z360" s="278"/>
      <c r="AA360" s="278"/>
      <c r="AB360" s="278"/>
      <c r="AC360" s="278"/>
      <c r="AD360" s="278"/>
    </row>
    <row r="361">
      <c r="A361" s="278"/>
      <c r="B361" s="278"/>
      <c r="C361" s="278"/>
      <c r="D361" s="278"/>
      <c r="E361" s="278"/>
      <c r="F361" s="278"/>
      <c r="G361" s="278"/>
      <c r="H361" s="278"/>
      <c r="I361" s="278"/>
      <c r="J361" s="278"/>
      <c r="K361" s="278"/>
      <c r="L361" s="278"/>
      <c r="M361" s="278"/>
      <c r="N361" s="278"/>
      <c r="O361" s="278"/>
      <c r="P361" s="278"/>
      <c r="Q361" s="278"/>
      <c r="R361" s="278"/>
      <c r="S361" s="278"/>
      <c r="T361" s="278"/>
      <c r="U361" s="278"/>
      <c r="V361" s="278"/>
      <c r="W361" s="278"/>
      <c r="X361" s="278"/>
      <c r="Y361" s="278"/>
      <c r="Z361" s="278"/>
      <c r="AA361" s="278"/>
      <c r="AB361" s="278"/>
      <c r="AC361" s="278"/>
      <c r="AD361" s="278"/>
    </row>
    <row r="362">
      <c r="A362" s="278"/>
      <c r="B362" s="278"/>
      <c r="C362" s="278"/>
      <c r="D362" s="278"/>
      <c r="E362" s="278"/>
      <c r="F362" s="278"/>
      <c r="G362" s="278"/>
      <c r="H362" s="278"/>
      <c r="I362" s="278"/>
      <c r="J362" s="278"/>
      <c r="K362" s="278"/>
      <c r="L362" s="278"/>
      <c r="M362" s="278"/>
      <c r="N362" s="278"/>
      <c r="O362" s="278"/>
      <c r="P362" s="278"/>
      <c r="Q362" s="278"/>
      <c r="R362" s="278"/>
      <c r="S362" s="278"/>
      <c r="T362" s="278"/>
      <c r="U362" s="278"/>
      <c r="V362" s="278"/>
      <c r="W362" s="278"/>
      <c r="X362" s="278"/>
      <c r="Y362" s="278"/>
      <c r="Z362" s="278"/>
      <c r="AA362" s="278"/>
      <c r="AB362" s="278"/>
      <c r="AC362" s="278"/>
      <c r="AD362" s="278"/>
    </row>
    <row r="363">
      <c r="A363" s="278"/>
      <c r="B363" s="278"/>
      <c r="C363" s="278"/>
      <c r="D363" s="278"/>
      <c r="E363" s="278"/>
      <c r="F363" s="278"/>
      <c r="G363" s="278"/>
      <c r="H363" s="278"/>
      <c r="I363" s="278"/>
      <c r="J363" s="278"/>
      <c r="K363" s="278"/>
      <c r="L363" s="278"/>
      <c r="M363" s="278"/>
      <c r="N363" s="278"/>
      <c r="O363" s="278"/>
      <c r="P363" s="278"/>
      <c r="Q363" s="278"/>
      <c r="R363" s="278"/>
      <c r="S363" s="278"/>
      <c r="T363" s="278"/>
      <c r="U363" s="278"/>
      <c r="V363" s="278"/>
      <c r="W363" s="278"/>
      <c r="X363" s="278"/>
      <c r="Y363" s="278"/>
      <c r="Z363" s="278"/>
      <c r="AA363" s="278"/>
      <c r="AB363" s="278"/>
      <c r="AC363" s="278"/>
      <c r="AD363" s="278"/>
    </row>
    <row r="364">
      <c r="A364" s="278"/>
      <c r="B364" s="278"/>
      <c r="C364" s="278"/>
      <c r="D364" s="278"/>
      <c r="E364" s="278"/>
      <c r="F364" s="278"/>
      <c r="G364" s="278"/>
      <c r="H364" s="278"/>
      <c r="I364" s="278"/>
      <c r="J364" s="278"/>
      <c r="K364" s="278"/>
      <c r="L364" s="278"/>
      <c r="M364" s="278"/>
      <c r="N364" s="278"/>
      <c r="O364" s="278"/>
      <c r="P364" s="278"/>
      <c r="Q364" s="278"/>
      <c r="R364" s="278"/>
      <c r="S364" s="278"/>
      <c r="T364" s="278"/>
      <c r="U364" s="278"/>
      <c r="V364" s="278"/>
      <c r="W364" s="278"/>
      <c r="X364" s="278"/>
      <c r="Y364" s="278"/>
      <c r="Z364" s="278"/>
      <c r="AA364" s="278"/>
      <c r="AB364" s="278"/>
      <c r="AC364" s="278"/>
      <c r="AD364" s="278"/>
    </row>
    <row r="365">
      <c r="A365" s="278"/>
      <c r="B365" s="278"/>
      <c r="C365" s="278"/>
      <c r="D365" s="278"/>
      <c r="E365" s="278"/>
      <c r="F365" s="278"/>
      <c r="G365" s="278"/>
      <c r="H365" s="278"/>
      <c r="I365" s="278"/>
      <c r="J365" s="278"/>
      <c r="K365" s="278"/>
      <c r="L365" s="278"/>
      <c r="M365" s="278"/>
      <c r="N365" s="278"/>
      <c r="O365" s="278"/>
      <c r="P365" s="278"/>
      <c r="Q365" s="278"/>
      <c r="R365" s="278"/>
      <c r="S365" s="278"/>
      <c r="T365" s="278"/>
      <c r="U365" s="278"/>
      <c r="V365" s="278"/>
      <c r="W365" s="278"/>
      <c r="X365" s="278"/>
      <c r="Y365" s="278"/>
      <c r="Z365" s="278"/>
      <c r="AA365" s="278"/>
      <c r="AB365" s="278"/>
      <c r="AC365" s="278"/>
      <c r="AD365" s="278"/>
    </row>
    <row r="366">
      <c r="A366" s="278"/>
      <c r="B366" s="278"/>
      <c r="C366" s="278"/>
      <c r="D366" s="278"/>
      <c r="E366" s="278"/>
      <c r="F366" s="278"/>
      <c r="G366" s="278"/>
      <c r="H366" s="278"/>
      <c r="I366" s="278"/>
      <c r="J366" s="278"/>
      <c r="K366" s="278"/>
      <c r="L366" s="278"/>
      <c r="M366" s="278"/>
      <c r="N366" s="278"/>
      <c r="O366" s="278"/>
      <c r="P366" s="278"/>
      <c r="Q366" s="278"/>
      <c r="R366" s="278"/>
      <c r="S366" s="278"/>
      <c r="T366" s="278"/>
      <c r="U366" s="278"/>
      <c r="V366" s="278"/>
      <c r="W366" s="278"/>
      <c r="X366" s="278"/>
      <c r="Y366" s="278"/>
      <c r="Z366" s="278"/>
      <c r="AA366" s="278"/>
      <c r="AB366" s="278"/>
      <c r="AC366" s="278"/>
      <c r="AD366" s="278"/>
    </row>
    <row r="367">
      <c r="A367" s="278"/>
      <c r="B367" s="278"/>
      <c r="C367" s="278"/>
      <c r="D367" s="278"/>
      <c r="E367" s="278"/>
      <c r="F367" s="278"/>
      <c r="G367" s="278"/>
      <c r="H367" s="278"/>
      <c r="I367" s="278"/>
      <c r="J367" s="278"/>
      <c r="K367" s="278"/>
      <c r="L367" s="278"/>
      <c r="M367" s="278"/>
      <c r="N367" s="278"/>
      <c r="O367" s="278"/>
      <c r="P367" s="278"/>
      <c r="Q367" s="278"/>
      <c r="R367" s="278"/>
      <c r="S367" s="278"/>
      <c r="T367" s="278"/>
      <c r="U367" s="278"/>
      <c r="V367" s="278"/>
      <c r="W367" s="278"/>
      <c r="X367" s="278"/>
      <c r="Y367" s="278"/>
      <c r="Z367" s="278"/>
      <c r="AA367" s="278"/>
      <c r="AB367" s="278"/>
      <c r="AC367" s="278"/>
      <c r="AD367" s="278"/>
    </row>
    <row r="368">
      <c r="A368" s="278"/>
      <c r="B368" s="278"/>
      <c r="C368" s="278"/>
      <c r="D368" s="278"/>
      <c r="E368" s="278"/>
      <c r="F368" s="278"/>
      <c r="G368" s="278"/>
      <c r="H368" s="278"/>
      <c r="I368" s="278"/>
      <c r="J368" s="278"/>
      <c r="K368" s="278"/>
      <c r="L368" s="278"/>
      <c r="M368" s="278"/>
      <c r="N368" s="278"/>
      <c r="O368" s="278"/>
      <c r="P368" s="278"/>
      <c r="Q368" s="278"/>
      <c r="R368" s="278"/>
      <c r="S368" s="278"/>
      <c r="T368" s="278"/>
      <c r="U368" s="278"/>
      <c r="V368" s="278"/>
      <c r="W368" s="278"/>
      <c r="X368" s="278"/>
      <c r="Y368" s="278"/>
      <c r="Z368" s="278"/>
      <c r="AA368" s="278"/>
      <c r="AB368" s="278"/>
      <c r="AC368" s="278"/>
      <c r="AD368" s="278"/>
    </row>
    <row r="369">
      <c r="A369" s="278"/>
      <c r="B369" s="278"/>
      <c r="C369" s="278"/>
      <c r="D369" s="278"/>
      <c r="E369" s="278"/>
      <c r="F369" s="278"/>
      <c r="G369" s="278"/>
      <c r="H369" s="278"/>
      <c r="I369" s="278"/>
      <c r="J369" s="278"/>
      <c r="K369" s="278"/>
      <c r="L369" s="278"/>
      <c r="M369" s="278"/>
      <c r="N369" s="278"/>
      <c r="O369" s="278"/>
      <c r="P369" s="278"/>
      <c r="Q369" s="278"/>
      <c r="R369" s="278"/>
      <c r="S369" s="278"/>
      <c r="T369" s="278"/>
      <c r="U369" s="278"/>
      <c r="V369" s="278"/>
      <c r="W369" s="278"/>
      <c r="X369" s="278"/>
      <c r="Y369" s="278"/>
      <c r="Z369" s="278"/>
      <c r="AA369" s="278"/>
      <c r="AB369" s="278"/>
      <c r="AC369" s="278"/>
      <c r="AD369" s="278"/>
    </row>
    <row r="370">
      <c r="A370" s="278"/>
      <c r="B370" s="278"/>
      <c r="C370" s="278"/>
      <c r="D370" s="278"/>
      <c r="E370" s="278"/>
      <c r="F370" s="278"/>
      <c r="G370" s="278"/>
      <c r="H370" s="278"/>
      <c r="I370" s="278"/>
      <c r="J370" s="278"/>
      <c r="K370" s="278"/>
      <c r="L370" s="278"/>
      <c r="M370" s="278"/>
      <c r="N370" s="278"/>
      <c r="O370" s="278"/>
      <c r="P370" s="278"/>
      <c r="Q370" s="278"/>
      <c r="R370" s="278"/>
      <c r="S370" s="278"/>
      <c r="T370" s="278"/>
      <c r="U370" s="278"/>
      <c r="V370" s="278"/>
      <c r="W370" s="278"/>
      <c r="X370" s="278"/>
      <c r="Y370" s="278"/>
      <c r="Z370" s="278"/>
      <c r="AA370" s="278"/>
      <c r="AB370" s="278"/>
      <c r="AC370" s="278"/>
      <c r="AD370" s="278"/>
    </row>
    <row r="371">
      <c r="A371" s="278"/>
      <c r="B371" s="278"/>
      <c r="C371" s="278"/>
      <c r="D371" s="278"/>
      <c r="E371" s="278"/>
      <c r="F371" s="278"/>
      <c r="G371" s="278"/>
      <c r="H371" s="278"/>
      <c r="I371" s="278"/>
      <c r="J371" s="278"/>
      <c r="K371" s="278"/>
      <c r="L371" s="278"/>
      <c r="M371" s="278"/>
      <c r="N371" s="278"/>
      <c r="O371" s="278"/>
      <c r="P371" s="278"/>
      <c r="Q371" s="278"/>
      <c r="R371" s="278"/>
      <c r="S371" s="278"/>
      <c r="T371" s="278"/>
      <c r="U371" s="278"/>
      <c r="V371" s="278"/>
      <c r="W371" s="278"/>
      <c r="X371" s="278"/>
      <c r="Y371" s="278"/>
      <c r="Z371" s="278"/>
      <c r="AA371" s="278"/>
      <c r="AB371" s="278"/>
      <c r="AC371" s="278"/>
      <c r="AD371" s="278"/>
    </row>
    <row r="372">
      <c r="A372" s="278"/>
      <c r="B372" s="278"/>
      <c r="C372" s="278"/>
      <c r="D372" s="278"/>
      <c r="E372" s="278"/>
      <c r="F372" s="278"/>
      <c r="G372" s="278"/>
      <c r="H372" s="278"/>
      <c r="I372" s="278"/>
      <c r="J372" s="278"/>
      <c r="K372" s="278"/>
      <c r="L372" s="278"/>
      <c r="M372" s="278"/>
      <c r="N372" s="278"/>
      <c r="O372" s="278"/>
      <c r="P372" s="278"/>
      <c r="Q372" s="278"/>
      <c r="R372" s="278"/>
      <c r="S372" s="278"/>
      <c r="T372" s="278"/>
      <c r="U372" s="278"/>
      <c r="V372" s="278"/>
      <c r="W372" s="278"/>
      <c r="X372" s="278"/>
      <c r="Y372" s="278"/>
      <c r="Z372" s="278"/>
      <c r="AA372" s="278"/>
      <c r="AB372" s="278"/>
      <c r="AC372" s="278"/>
      <c r="AD372" s="278"/>
    </row>
    <row r="373">
      <c r="A373" s="278"/>
      <c r="B373" s="278"/>
      <c r="C373" s="278"/>
      <c r="D373" s="278"/>
      <c r="E373" s="278"/>
      <c r="F373" s="278"/>
      <c r="G373" s="278"/>
      <c r="H373" s="278"/>
      <c r="I373" s="278"/>
      <c r="J373" s="278"/>
      <c r="K373" s="278"/>
      <c r="L373" s="278"/>
      <c r="M373" s="278"/>
      <c r="N373" s="278"/>
      <c r="O373" s="278"/>
      <c r="P373" s="278"/>
      <c r="Q373" s="278"/>
      <c r="R373" s="278"/>
      <c r="S373" s="278"/>
      <c r="T373" s="278"/>
      <c r="U373" s="278"/>
      <c r="V373" s="278"/>
      <c r="W373" s="278"/>
      <c r="X373" s="278"/>
      <c r="Y373" s="278"/>
      <c r="Z373" s="278"/>
      <c r="AA373" s="278"/>
      <c r="AB373" s="278"/>
      <c r="AC373" s="278"/>
      <c r="AD373" s="278"/>
    </row>
    <row r="374">
      <c r="A374" s="278"/>
      <c r="B374" s="278"/>
      <c r="C374" s="278"/>
      <c r="D374" s="278"/>
      <c r="E374" s="278"/>
      <c r="F374" s="278"/>
      <c r="G374" s="278"/>
      <c r="H374" s="278"/>
      <c r="I374" s="278"/>
      <c r="J374" s="278"/>
      <c r="K374" s="278"/>
      <c r="L374" s="278"/>
      <c r="M374" s="278"/>
      <c r="N374" s="278"/>
      <c r="O374" s="278"/>
      <c r="P374" s="278"/>
      <c r="Q374" s="278"/>
      <c r="R374" s="278"/>
      <c r="S374" s="278"/>
      <c r="T374" s="278"/>
      <c r="U374" s="278"/>
      <c r="V374" s="278"/>
      <c r="W374" s="278"/>
      <c r="X374" s="278"/>
      <c r="Y374" s="278"/>
      <c r="Z374" s="278"/>
      <c r="AA374" s="278"/>
      <c r="AB374" s="278"/>
      <c r="AC374" s="278"/>
      <c r="AD374" s="278"/>
    </row>
    <row r="375">
      <c r="A375" s="278"/>
      <c r="B375" s="278"/>
      <c r="C375" s="278"/>
      <c r="D375" s="278"/>
      <c r="E375" s="278"/>
      <c r="F375" s="278"/>
      <c r="G375" s="278"/>
      <c r="H375" s="278"/>
      <c r="I375" s="278"/>
      <c r="J375" s="278"/>
      <c r="K375" s="278"/>
      <c r="L375" s="278"/>
      <c r="M375" s="278"/>
      <c r="N375" s="278"/>
      <c r="O375" s="278"/>
      <c r="P375" s="278"/>
      <c r="Q375" s="278"/>
      <c r="R375" s="278"/>
      <c r="S375" s="278"/>
      <c r="T375" s="278"/>
      <c r="U375" s="278"/>
      <c r="V375" s="278"/>
      <c r="W375" s="278"/>
      <c r="X375" s="278"/>
      <c r="Y375" s="278"/>
      <c r="Z375" s="278"/>
      <c r="AA375" s="278"/>
      <c r="AB375" s="278"/>
      <c r="AC375" s="278"/>
      <c r="AD375" s="278"/>
    </row>
    <row r="376">
      <c r="A376" s="278"/>
      <c r="B376" s="278"/>
      <c r="C376" s="278"/>
      <c r="D376" s="278"/>
      <c r="E376" s="278"/>
      <c r="F376" s="278"/>
      <c r="G376" s="278"/>
      <c r="H376" s="278"/>
      <c r="I376" s="278"/>
      <c r="J376" s="278"/>
      <c r="K376" s="278"/>
      <c r="L376" s="278"/>
      <c r="M376" s="278"/>
      <c r="N376" s="278"/>
      <c r="O376" s="278"/>
      <c r="P376" s="278"/>
      <c r="Q376" s="278"/>
      <c r="R376" s="278"/>
      <c r="S376" s="278"/>
      <c r="T376" s="278"/>
      <c r="U376" s="278"/>
      <c r="V376" s="278"/>
      <c r="W376" s="278"/>
      <c r="X376" s="278"/>
      <c r="Y376" s="278"/>
      <c r="Z376" s="278"/>
      <c r="AA376" s="278"/>
      <c r="AB376" s="278"/>
      <c r="AC376" s="278"/>
      <c r="AD376" s="278"/>
    </row>
    <row r="377">
      <c r="A377" s="278"/>
      <c r="B377" s="278"/>
      <c r="C377" s="278"/>
      <c r="D377" s="278"/>
      <c r="E377" s="278"/>
      <c r="F377" s="278"/>
      <c r="G377" s="278"/>
      <c r="H377" s="278"/>
      <c r="I377" s="278"/>
      <c r="J377" s="278"/>
      <c r="K377" s="278"/>
      <c r="L377" s="278"/>
      <c r="M377" s="278"/>
      <c r="N377" s="278"/>
      <c r="O377" s="278"/>
      <c r="P377" s="278"/>
      <c r="Q377" s="278"/>
      <c r="R377" s="278"/>
      <c r="S377" s="278"/>
      <c r="T377" s="278"/>
      <c r="U377" s="278"/>
      <c r="V377" s="278"/>
      <c r="W377" s="278"/>
      <c r="X377" s="278"/>
      <c r="Y377" s="278"/>
      <c r="Z377" s="278"/>
      <c r="AA377" s="278"/>
      <c r="AB377" s="278"/>
      <c r="AC377" s="278"/>
      <c r="AD377" s="278"/>
    </row>
    <row r="378">
      <c r="A378" s="278"/>
      <c r="B378" s="278"/>
      <c r="C378" s="278"/>
      <c r="D378" s="278"/>
      <c r="E378" s="278"/>
      <c r="F378" s="278"/>
      <c r="G378" s="278"/>
      <c r="H378" s="278"/>
      <c r="I378" s="278"/>
      <c r="J378" s="278"/>
      <c r="K378" s="278"/>
      <c r="L378" s="278"/>
      <c r="M378" s="278"/>
      <c r="N378" s="278"/>
      <c r="O378" s="278"/>
      <c r="P378" s="278"/>
      <c r="Q378" s="278"/>
      <c r="R378" s="278"/>
      <c r="S378" s="278"/>
      <c r="T378" s="278"/>
      <c r="U378" s="278"/>
      <c r="V378" s="278"/>
      <c r="W378" s="278"/>
      <c r="X378" s="278"/>
      <c r="Y378" s="278"/>
      <c r="Z378" s="278"/>
      <c r="AA378" s="278"/>
      <c r="AB378" s="278"/>
      <c r="AC378" s="278"/>
      <c r="AD378" s="278"/>
    </row>
    <row r="379">
      <c r="A379" s="278"/>
      <c r="B379" s="278"/>
      <c r="C379" s="278"/>
      <c r="D379" s="278"/>
      <c r="E379" s="278"/>
      <c r="F379" s="278"/>
      <c r="G379" s="278"/>
      <c r="H379" s="278"/>
      <c r="I379" s="278"/>
      <c r="J379" s="278"/>
      <c r="K379" s="278"/>
      <c r="L379" s="278"/>
      <c r="M379" s="278"/>
      <c r="N379" s="278"/>
      <c r="O379" s="278"/>
      <c r="P379" s="278"/>
      <c r="Q379" s="278"/>
      <c r="R379" s="278"/>
      <c r="S379" s="278"/>
      <c r="T379" s="278"/>
      <c r="U379" s="278"/>
      <c r="V379" s="278"/>
      <c r="W379" s="278"/>
      <c r="X379" s="278"/>
      <c r="Y379" s="278"/>
      <c r="Z379" s="278"/>
      <c r="AA379" s="278"/>
      <c r="AB379" s="278"/>
      <c r="AC379" s="278"/>
      <c r="AD379" s="278"/>
    </row>
    <row r="380">
      <c r="A380" s="278"/>
      <c r="B380" s="278"/>
      <c r="C380" s="278"/>
      <c r="D380" s="278"/>
      <c r="E380" s="278"/>
      <c r="F380" s="278"/>
      <c r="G380" s="278"/>
      <c r="H380" s="278"/>
      <c r="I380" s="278"/>
      <c r="J380" s="278"/>
      <c r="K380" s="278"/>
      <c r="L380" s="278"/>
      <c r="M380" s="278"/>
      <c r="N380" s="278"/>
      <c r="O380" s="278"/>
      <c r="P380" s="278"/>
      <c r="Q380" s="278"/>
      <c r="R380" s="278"/>
      <c r="S380" s="278"/>
      <c r="T380" s="278"/>
      <c r="U380" s="278"/>
      <c r="V380" s="278"/>
      <c r="W380" s="278"/>
      <c r="X380" s="278"/>
      <c r="Y380" s="278"/>
      <c r="Z380" s="278"/>
      <c r="AA380" s="278"/>
      <c r="AB380" s="278"/>
      <c r="AC380" s="278"/>
      <c r="AD380" s="278"/>
    </row>
    <row r="381">
      <c r="A381" s="278"/>
      <c r="B381" s="278"/>
      <c r="C381" s="278"/>
      <c r="D381" s="278"/>
      <c r="E381" s="278"/>
      <c r="F381" s="278"/>
      <c r="G381" s="278"/>
      <c r="H381" s="278"/>
      <c r="I381" s="278"/>
      <c r="J381" s="278"/>
      <c r="K381" s="278"/>
      <c r="L381" s="278"/>
      <c r="M381" s="278"/>
      <c r="N381" s="278"/>
      <c r="O381" s="278"/>
      <c r="P381" s="278"/>
      <c r="Q381" s="278"/>
      <c r="R381" s="278"/>
      <c r="S381" s="278"/>
      <c r="T381" s="278"/>
      <c r="U381" s="278"/>
      <c r="V381" s="278"/>
      <c r="W381" s="278"/>
      <c r="X381" s="278"/>
      <c r="Y381" s="278"/>
      <c r="Z381" s="278"/>
      <c r="AA381" s="278"/>
      <c r="AB381" s="278"/>
      <c r="AC381" s="278"/>
      <c r="AD381" s="278"/>
    </row>
    <row r="382">
      <c r="A382" s="278"/>
      <c r="B382" s="278"/>
      <c r="C382" s="278"/>
      <c r="D382" s="278"/>
      <c r="E382" s="278"/>
      <c r="F382" s="278"/>
      <c r="G382" s="278"/>
      <c r="H382" s="278"/>
      <c r="I382" s="278"/>
      <c r="J382" s="278"/>
      <c r="K382" s="278"/>
      <c r="L382" s="278"/>
      <c r="M382" s="278"/>
      <c r="N382" s="278"/>
      <c r="O382" s="278"/>
      <c r="P382" s="278"/>
      <c r="Q382" s="278"/>
      <c r="R382" s="278"/>
      <c r="S382" s="278"/>
      <c r="T382" s="278"/>
      <c r="U382" s="278"/>
      <c r="V382" s="278"/>
      <c r="W382" s="278"/>
      <c r="X382" s="278"/>
      <c r="Y382" s="278"/>
      <c r="Z382" s="278"/>
      <c r="AA382" s="278"/>
      <c r="AB382" s="278"/>
      <c r="AC382" s="278"/>
      <c r="AD382" s="278"/>
    </row>
    <row r="383">
      <c r="A383" s="278"/>
      <c r="B383" s="278"/>
      <c r="C383" s="278"/>
      <c r="D383" s="278"/>
      <c r="E383" s="278"/>
      <c r="F383" s="278"/>
      <c r="G383" s="278"/>
      <c r="H383" s="278"/>
      <c r="I383" s="278"/>
      <c r="J383" s="278"/>
      <c r="K383" s="278"/>
      <c r="L383" s="278"/>
      <c r="M383" s="278"/>
      <c r="N383" s="278"/>
      <c r="O383" s="278"/>
      <c r="P383" s="278"/>
      <c r="Q383" s="278"/>
      <c r="R383" s="278"/>
      <c r="S383" s="278"/>
      <c r="T383" s="278"/>
      <c r="U383" s="278"/>
      <c r="V383" s="278"/>
      <c r="W383" s="278"/>
      <c r="X383" s="278"/>
      <c r="Y383" s="278"/>
      <c r="Z383" s="278"/>
      <c r="AA383" s="278"/>
      <c r="AB383" s="278"/>
      <c r="AC383" s="278"/>
      <c r="AD383" s="278"/>
    </row>
    <row r="384">
      <c r="A384" s="278"/>
      <c r="B384" s="278"/>
      <c r="C384" s="278"/>
      <c r="D384" s="278"/>
      <c r="E384" s="278"/>
      <c r="F384" s="278"/>
      <c r="G384" s="278"/>
      <c r="H384" s="278"/>
      <c r="I384" s="278"/>
      <c r="J384" s="278"/>
      <c r="K384" s="278"/>
      <c r="L384" s="278"/>
      <c r="M384" s="278"/>
      <c r="N384" s="278"/>
      <c r="O384" s="278"/>
      <c r="P384" s="278"/>
      <c r="Q384" s="278"/>
      <c r="R384" s="278"/>
      <c r="S384" s="278"/>
      <c r="T384" s="278"/>
      <c r="U384" s="278"/>
      <c r="V384" s="278"/>
      <c r="W384" s="278"/>
      <c r="X384" s="278"/>
      <c r="Y384" s="278"/>
      <c r="Z384" s="278"/>
      <c r="AA384" s="278"/>
      <c r="AB384" s="278"/>
      <c r="AC384" s="278"/>
      <c r="AD384" s="278"/>
    </row>
    <row r="385">
      <c r="A385" s="278"/>
      <c r="B385" s="278"/>
      <c r="C385" s="278"/>
      <c r="D385" s="278"/>
      <c r="E385" s="278"/>
      <c r="F385" s="278"/>
      <c r="G385" s="278"/>
      <c r="H385" s="278"/>
      <c r="I385" s="278"/>
      <c r="J385" s="278"/>
      <c r="K385" s="278"/>
      <c r="L385" s="278"/>
      <c r="M385" s="278"/>
      <c r="N385" s="278"/>
      <c r="O385" s="278"/>
      <c r="P385" s="278"/>
      <c r="Q385" s="278"/>
      <c r="R385" s="278"/>
      <c r="S385" s="278"/>
      <c r="T385" s="278"/>
      <c r="U385" s="278"/>
      <c r="V385" s="278"/>
      <c r="W385" s="278"/>
      <c r="X385" s="278"/>
      <c r="Y385" s="278"/>
      <c r="Z385" s="278"/>
      <c r="AA385" s="278"/>
      <c r="AB385" s="278"/>
      <c r="AC385" s="278"/>
      <c r="AD385" s="278"/>
    </row>
    <row r="386">
      <c r="A386" s="278"/>
      <c r="B386" s="278"/>
      <c r="C386" s="278"/>
      <c r="D386" s="278"/>
      <c r="E386" s="278"/>
      <c r="F386" s="278"/>
      <c r="G386" s="278"/>
      <c r="H386" s="278"/>
      <c r="I386" s="278"/>
      <c r="J386" s="278"/>
      <c r="K386" s="278"/>
      <c r="L386" s="278"/>
      <c r="M386" s="278"/>
      <c r="N386" s="278"/>
      <c r="O386" s="278"/>
      <c r="P386" s="278"/>
      <c r="Q386" s="278"/>
      <c r="R386" s="278"/>
      <c r="S386" s="278"/>
      <c r="T386" s="278"/>
      <c r="U386" s="278"/>
      <c r="V386" s="278"/>
      <c r="W386" s="278"/>
      <c r="X386" s="278"/>
      <c r="Y386" s="278"/>
      <c r="Z386" s="278"/>
      <c r="AA386" s="278"/>
      <c r="AB386" s="278"/>
      <c r="AC386" s="278"/>
      <c r="AD386" s="278"/>
    </row>
    <row r="387">
      <c r="A387" s="278"/>
      <c r="B387" s="278"/>
      <c r="C387" s="278"/>
      <c r="D387" s="278"/>
      <c r="E387" s="278"/>
      <c r="F387" s="278"/>
      <c r="G387" s="278"/>
      <c r="H387" s="278"/>
      <c r="I387" s="278"/>
      <c r="J387" s="278"/>
      <c r="K387" s="278"/>
      <c r="L387" s="278"/>
      <c r="M387" s="278"/>
      <c r="N387" s="278"/>
      <c r="O387" s="278"/>
      <c r="P387" s="278"/>
      <c r="Q387" s="278"/>
      <c r="R387" s="278"/>
      <c r="S387" s="278"/>
      <c r="T387" s="278"/>
      <c r="U387" s="278"/>
      <c r="V387" s="278"/>
      <c r="W387" s="278"/>
      <c r="X387" s="278"/>
      <c r="Y387" s="278"/>
      <c r="Z387" s="278"/>
      <c r="AA387" s="278"/>
      <c r="AB387" s="278"/>
      <c r="AC387" s="278"/>
      <c r="AD387" s="278"/>
    </row>
    <row r="388">
      <c r="A388" s="278"/>
      <c r="B388" s="278"/>
      <c r="C388" s="278"/>
      <c r="D388" s="278"/>
      <c r="E388" s="278"/>
      <c r="F388" s="278"/>
      <c r="G388" s="278"/>
      <c r="H388" s="278"/>
      <c r="I388" s="278"/>
      <c r="J388" s="278"/>
      <c r="K388" s="278"/>
      <c r="L388" s="278"/>
      <c r="M388" s="278"/>
      <c r="N388" s="278"/>
      <c r="O388" s="278"/>
      <c r="P388" s="278"/>
      <c r="Q388" s="278"/>
      <c r="R388" s="278"/>
      <c r="S388" s="278"/>
      <c r="T388" s="278"/>
      <c r="U388" s="278"/>
      <c r="V388" s="278"/>
      <c r="W388" s="278"/>
      <c r="X388" s="278"/>
      <c r="Y388" s="278"/>
      <c r="Z388" s="278"/>
      <c r="AA388" s="278"/>
      <c r="AB388" s="278"/>
      <c r="AC388" s="278"/>
      <c r="AD388" s="278"/>
    </row>
    <row r="389">
      <c r="A389" s="278"/>
      <c r="B389" s="278"/>
      <c r="C389" s="278"/>
      <c r="D389" s="278"/>
      <c r="E389" s="278"/>
      <c r="F389" s="278"/>
      <c r="G389" s="278"/>
      <c r="H389" s="278"/>
      <c r="I389" s="278"/>
      <c r="J389" s="278"/>
      <c r="K389" s="278"/>
      <c r="L389" s="278"/>
      <c r="M389" s="278"/>
      <c r="N389" s="278"/>
      <c r="O389" s="278"/>
      <c r="P389" s="278"/>
      <c r="Q389" s="278"/>
      <c r="R389" s="278"/>
      <c r="S389" s="278"/>
      <c r="T389" s="278"/>
      <c r="U389" s="278"/>
      <c r="V389" s="278"/>
      <c r="W389" s="278"/>
      <c r="X389" s="278"/>
      <c r="Y389" s="278"/>
      <c r="Z389" s="278"/>
      <c r="AA389" s="278"/>
      <c r="AB389" s="278"/>
      <c r="AC389" s="278"/>
      <c r="AD389" s="278"/>
    </row>
    <row r="390">
      <c r="A390" s="278"/>
      <c r="B390" s="278"/>
      <c r="C390" s="278"/>
      <c r="D390" s="278"/>
      <c r="E390" s="278"/>
      <c r="F390" s="278"/>
      <c r="G390" s="278"/>
      <c r="H390" s="278"/>
      <c r="I390" s="278"/>
      <c r="J390" s="278"/>
      <c r="K390" s="278"/>
      <c r="L390" s="278"/>
      <c r="M390" s="278"/>
      <c r="N390" s="278"/>
      <c r="O390" s="278"/>
      <c r="P390" s="278"/>
      <c r="Q390" s="278"/>
      <c r="R390" s="278"/>
      <c r="S390" s="278"/>
      <c r="T390" s="278"/>
      <c r="U390" s="278"/>
      <c r="V390" s="278"/>
      <c r="W390" s="278"/>
      <c r="X390" s="278"/>
      <c r="Y390" s="278"/>
      <c r="Z390" s="278"/>
      <c r="AA390" s="278"/>
      <c r="AB390" s="278"/>
      <c r="AC390" s="278"/>
      <c r="AD390" s="278"/>
    </row>
    <row r="391">
      <c r="A391" s="278"/>
      <c r="B391" s="278"/>
      <c r="C391" s="278"/>
      <c r="D391" s="278"/>
      <c r="E391" s="278"/>
      <c r="F391" s="278"/>
      <c r="G391" s="278"/>
      <c r="H391" s="278"/>
      <c r="I391" s="278"/>
      <c r="J391" s="278"/>
      <c r="K391" s="278"/>
      <c r="L391" s="278"/>
      <c r="M391" s="278"/>
      <c r="N391" s="278"/>
      <c r="O391" s="278"/>
      <c r="P391" s="278"/>
      <c r="Q391" s="278"/>
      <c r="R391" s="278"/>
      <c r="S391" s="278"/>
      <c r="T391" s="278"/>
      <c r="U391" s="278"/>
      <c r="V391" s="278"/>
      <c r="W391" s="278"/>
      <c r="X391" s="278"/>
      <c r="Y391" s="278"/>
      <c r="Z391" s="278"/>
      <c r="AA391" s="278"/>
      <c r="AB391" s="278"/>
      <c r="AC391" s="278"/>
      <c r="AD391" s="278"/>
    </row>
    <row r="392">
      <c r="A392" s="278"/>
      <c r="B392" s="278"/>
      <c r="C392" s="278"/>
      <c r="D392" s="278"/>
      <c r="E392" s="278"/>
      <c r="F392" s="278"/>
      <c r="G392" s="278"/>
      <c r="H392" s="278"/>
      <c r="I392" s="278"/>
      <c r="J392" s="278"/>
      <c r="K392" s="278"/>
      <c r="L392" s="278"/>
      <c r="M392" s="278"/>
      <c r="N392" s="278"/>
      <c r="O392" s="278"/>
      <c r="P392" s="278"/>
      <c r="Q392" s="278"/>
      <c r="R392" s="278"/>
      <c r="S392" s="278"/>
      <c r="T392" s="278"/>
      <c r="U392" s="278"/>
      <c r="V392" s="278"/>
      <c r="W392" s="278"/>
      <c r="X392" s="278"/>
      <c r="Y392" s="278"/>
      <c r="Z392" s="278"/>
      <c r="AA392" s="278"/>
      <c r="AB392" s="278"/>
      <c r="AC392" s="278"/>
      <c r="AD392" s="278"/>
    </row>
    <row r="393">
      <c r="A393" s="278"/>
      <c r="B393" s="278"/>
      <c r="C393" s="278"/>
      <c r="D393" s="278"/>
      <c r="E393" s="278"/>
      <c r="F393" s="278"/>
      <c r="G393" s="278"/>
      <c r="H393" s="278"/>
      <c r="I393" s="278"/>
      <c r="J393" s="278"/>
      <c r="K393" s="278"/>
      <c r="L393" s="278"/>
      <c r="M393" s="278"/>
      <c r="N393" s="278"/>
      <c r="O393" s="278"/>
      <c r="P393" s="278"/>
      <c r="Q393" s="278"/>
      <c r="R393" s="278"/>
      <c r="S393" s="278"/>
      <c r="T393" s="278"/>
      <c r="U393" s="278"/>
      <c r="V393" s="278"/>
      <c r="W393" s="278"/>
      <c r="X393" s="278"/>
      <c r="Y393" s="278"/>
      <c r="Z393" s="278"/>
      <c r="AA393" s="278"/>
      <c r="AB393" s="278"/>
      <c r="AC393" s="278"/>
      <c r="AD393" s="278"/>
    </row>
    <row r="394">
      <c r="A394" s="278"/>
      <c r="B394" s="278"/>
      <c r="C394" s="278"/>
      <c r="D394" s="278"/>
      <c r="E394" s="278"/>
      <c r="F394" s="278"/>
      <c r="G394" s="278"/>
      <c r="H394" s="278"/>
      <c r="I394" s="278"/>
      <c r="J394" s="278"/>
      <c r="K394" s="278"/>
      <c r="L394" s="278"/>
      <c r="M394" s="278"/>
      <c r="N394" s="278"/>
      <c r="O394" s="278"/>
      <c r="P394" s="278"/>
      <c r="Q394" s="278"/>
      <c r="R394" s="278"/>
      <c r="S394" s="278"/>
      <c r="T394" s="278"/>
      <c r="U394" s="278"/>
      <c r="V394" s="278"/>
      <c r="W394" s="278"/>
      <c r="X394" s="278"/>
      <c r="Y394" s="278"/>
      <c r="Z394" s="278"/>
      <c r="AA394" s="278"/>
      <c r="AB394" s="278"/>
      <c r="AC394" s="278"/>
      <c r="AD394" s="278"/>
    </row>
    <row r="395">
      <c r="A395" s="278"/>
      <c r="B395" s="278"/>
      <c r="C395" s="278"/>
      <c r="D395" s="278"/>
      <c r="E395" s="278"/>
      <c r="F395" s="278"/>
      <c r="G395" s="278"/>
      <c r="H395" s="278"/>
      <c r="I395" s="278"/>
      <c r="J395" s="278"/>
      <c r="K395" s="278"/>
      <c r="L395" s="278"/>
      <c r="M395" s="278"/>
      <c r="N395" s="278"/>
      <c r="O395" s="278"/>
      <c r="P395" s="278"/>
      <c r="Q395" s="278"/>
      <c r="R395" s="278"/>
      <c r="S395" s="278"/>
      <c r="T395" s="278"/>
      <c r="U395" s="278"/>
      <c r="V395" s="278"/>
      <c r="W395" s="278"/>
      <c r="X395" s="278"/>
      <c r="Y395" s="278"/>
      <c r="Z395" s="278"/>
      <c r="AA395" s="278"/>
      <c r="AB395" s="278"/>
      <c r="AC395" s="278"/>
      <c r="AD395" s="278"/>
    </row>
    <row r="396">
      <c r="A396" s="278"/>
      <c r="B396" s="278"/>
      <c r="C396" s="278"/>
      <c r="D396" s="278"/>
      <c r="E396" s="278"/>
      <c r="F396" s="278"/>
      <c r="G396" s="278"/>
      <c r="H396" s="278"/>
      <c r="I396" s="278"/>
      <c r="J396" s="278"/>
      <c r="K396" s="278"/>
      <c r="L396" s="278"/>
      <c r="M396" s="278"/>
      <c r="N396" s="278"/>
      <c r="O396" s="278"/>
      <c r="P396" s="278"/>
      <c r="Q396" s="278"/>
      <c r="R396" s="278"/>
      <c r="S396" s="278"/>
      <c r="T396" s="278"/>
      <c r="U396" s="278"/>
      <c r="V396" s="278"/>
      <c r="W396" s="278"/>
      <c r="X396" s="278"/>
      <c r="Y396" s="278"/>
      <c r="Z396" s="278"/>
      <c r="AA396" s="278"/>
      <c r="AB396" s="278"/>
      <c r="AC396" s="278"/>
      <c r="AD396" s="278"/>
    </row>
    <row r="397">
      <c r="A397" s="278"/>
      <c r="B397" s="278"/>
      <c r="C397" s="278"/>
      <c r="D397" s="278"/>
      <c r="E397" s="278"/>
      <c r="F397" s="278"/>
      <c r="G397" s="278"/>
      <c r="H397" s="278"/>
      <c r="I397" s="278"/>
      <c r="J397" s="278"/>
      <c r="K397" s="278"/>
      <c r="L397" s="278"/>
      <c r="M397" s="278"/>
      <c r="N397" s="278"/>
      <c r="O397" s="278"/>
      <c r="P397" s="278"/>
      <c r="Q397" s="278"/>
      <c r="R397" s="278"/>
      <c r="S397" s="278"/>
      <c r="T397" s="278"/>
      <c r="U397" s="278"/>
      <c r="V397" s="278"/>
      <c r="W397" s="278"/>
      <c r="X397" s="278"/>
      <c r="Y397" s="278"/>
      <c r="Z397" s="278"/>
      <c r="AA397" s="278"/>
      <c r="AB397" s="278"/>
      <c r="AC397" s="278"/>
      <c r="AD397" s="278"/>
    </row>
    <row r="398">
      <c r="A398" s="278"/>
      <c r="B398" s="278"/>
      <c r="C398" s="278"/>
      <c r="D398" s="278"/>
      <c r="E398" s="278"/>
      <c r="F398" s="278"/>
      <c r="G398" s="278"/>
      <c r="H398" s="278"/>
      <c r="I398" s="278"/>
      <c r="J398" s="278"/>
      <c r="K398" s="278"/>
      <c r="L398" s="278"/>
      <c r="M398" s="278"/>
      <c r="N398" s="278"/>
      <c r="O398" s="278"/>
      <c r="P398" s="278"/>
      <c r="Q398" s="278"/>
      <c r="R398" s="278"/>
      <c r="S398" s="278"/>
      <c r="T398" s="278"/>
      <c r="U398" s="278"/>
      <c r="V398" s="278"/>
      <c r="W398" s="278"/>
      <c r="X398" s="278"/>
      <c r="Y398" s="278"/>
      <c r="Z398" s="278"/>
      <c r="AA398" s="278"/>
      <c r="AB398" s="278"/>
      <c r="AC398" s="278"/>
      <c r="AD398" s="278"/>
    </row>
    <row r="399">
      <c r="A399" s="278"/>
      <c r="B399" s="278"/>
      <c r="C399" s="278"/>
      <c r="D399" s="278"/>
      <c r="E399" s="278"/>
      <c r="F399" s="278"/>
      <c r="G399" s="278"/>
      <c r="H399" s="278"/>
      <c r="I399" s="278"/>
      <c r="J399" s="278"/>
      <c r="K399" s="278"/>
      <c r="L399" s="278"/>
      <c r="M399" s="278"/>
      <c r="N399" s="278"/>
      <c r="O399" s="278"/>
      <c r="P399" s="278"/>
      <c r="Q399" s="278"/>
      <c r="R399" s="278"/>
      <c r="S399" s="278"/>
      <c r="T399" s="278"/>
      <c r="U399" s="278"/>
      <c r="V399" s="278"/>
      <c r="W399" s="278"/>
      <c r="X399" s="278"/>
      <c r="Y399" s="278"/>
      <c r="Z399" s="278"/>
      <c r="AA399" s="278"/>
      <c r="AB399" s="278"/>
      <c r="AC399" s="278"/>
      <c r="AD399" s="278"/>
    </row>
    <row r="400">
      <c r="A400" s="278"/>
      <c r="B400" s="278"/>
      <c r="C400" s="278"/>
      <c r="D400" s="278"/>
      <c r="E400" s="278"/>
      <c r="F400" s="278"/>
      <c r="G400" s="278"/>
      <c r="H400" s="278"/>
      <c r="I400" s="278"/>
      <c r="J400" s="278"/>
      <c r="K400" s="278"/>
      <c r="L400" s="278"/>
      <c r="M400" s="278"/>
      <c r="N400" s="278"/>
      <c r="O400" s="278"/>
      <c r="P400" s="278"/>
      <c r="Q400" s="278"/>
      <c r="R400" s="278"/>
      <c r="S400" s="278"/>
      <c r="T400" s="278"/>
      <c r="U400" s="278"/>
      <c r="V400" s="278"/>
      <c r="W400" s="278"/>
      <c r="X400" s="278"/>
      <c r="Y400" s="278"/>
      <c r="Z400" s="278"/>
      <c r="AA400" s="278"/>
      <c r="AB400" s="278"/>
      <c r="AC400" s="278"/>
      <c r="AD400" s="278"/>
    </row>
    <row r="401">
      <c r="A401" s="278"/>
      <c r="B401" s="278"/>
      <c r="C401" s="278"/>
      <c r="D401" s="278"/>
      <c r="E401" s="278"/>
      <c r="F401" s="278"/>
      <c r="G401" s="278"/>
      <c r="H401" s="278"/>
      <c r="I401" s="278"/>
      <c r="J401" s="278"/>
      <c r="K401" s="278"/>
      <c r="L401" s="278"/>
      <c r="M401" s="278"/>
      <c r="N401" s="278"/>
      <c r="O401" s="278"/>
      <c r="P401" s="278"/>
      <c r="Q401" s="278"/>
      <c r="R401" s="278"/>
      <c r="S401" s="278"/>
      <c r="T401" s="278"/>
      <c r="U401" s="278"/>
      <c r="V401" s="278"/>
      <c r="W401" s="278"/>
      <c r="X401" s="278"/>
      <c r="Y401" s="278"/>
      <c r="Z401" s="278"/>
      <c r="AA401" s="278"/>
      <c r="AB401" s="278"/>
      <c r="AC401" s="278"/>
      <c r="AD401" s="278"/>
    </row>
    <row r="402">
      <c r="A402" s="278"/>
      <c r="B402" s="278"/>
      <c r="C402" s="278"/>
      <c r="D402" s="278"/>
      <c r="E402" s="278"/>
      <c r="F402" s="278"/>
      <c r="G402" s="278"/>
      <c r="H402" s="278"/>
      <c r="I402" s="278"/>
      <c r="J402" s="278"/>
      <c r="K402" s="278"/>
      <c r="L402" s="278"/>
      <c r="M402" s="278"/>
      <c r="N402" s="278"/>
      <c r="O402" s="278"/>
      <c r="P402" s="278"/>
      <c r="Q402" s="278"/>
      <c r="R402" s="278"/>
      <c r="S402" s="278"/>
      <c r="T402" s="278"/>
      <c r="U402" s="278"/>
      <c r="V402" s="278"/>
      <c r="W402" s="278"/>
      <c r="X402" s="278"/>
      <c r="Y402" s="278"/>
      <c r="Z402" s="278"/>
      <c r="AA402" s="278"/>
      <c r="AB402" s="278"/>
      <c r="AC402" s="278"/>
      <c r="AD402" s="278"/>
    </row>
    <row r="403">
      <c r="A403" s="278"/>
      <c r="B403" s="278"/>
      <c r="C403" s="278"/>
      <c r="D403" s="278"/>
      <c r="E403" s="278"/>
      <c r="F403" s="278"/>
      <c r="G403" s="278"/>
      <c r="H403" s="278"/>
      <c r="I403" s="278"/>
      <c r="J403" s="278"/>
      <c r="K403" s="278"/>
      <c r="L403" s="278"/>
      <c r="M403" s="278"/>
      <c r="N403" s="278"/>
      <c r="O403" s="278"/>
      <c r="P403" s="278"/>
      <c r="Q403" s="278"/>
      <c r="R403" s="278"/>
      <c r="S403" s="278"/>
      <c r="T403" s="278"/>
      <c r="U403" s="278"/>
      <c r="V403" s="278"/>
      <c r="W403" s="278"/>
      <c r="X403" s="278"/>
      <c r="Y403" s="278"/>
      <c r="Z403" s="278"/>
      <c r="AA403" s="278"/>
      <c r="AB403" s="278"/>
      <c r="AC403" s="278"/>
      <c r="AD403" s="278"/>
    </row>
    <row r="404">
      <c r="A404" s="278"/>
      <c r="B404" s="278"/>
      <c r="C404" s="278"/>
      <c r="D404" s="278"/>
      <c r="E404" s="278"/>
      <c r="F404" s="278"/>
      <c r="G404" s="278"/>
      <c r="H404" s="278"/>
      <c r="I404" s="278"/>
      <c r="J404" s="278"/>
      <c r="K404" s="278"/>
      <c r="L404" s="278"/>
      <c r="M404" s="278"/>
      <c r="N404" s="278"/>
      <c r="O404" s="278"/>
      <c r="P404" s="278"/>
      <c r="Q404" s="278"/>
      <c r="R404" s="278"/>
      <c r="S404" s="278"/>
      <c r="T404" s="278"/>
      <c r="U404" s="278"/>
      <c r="V404" s="278"/>
      <c r="W404" s="278"/>
      <c r="X404" s="278"/>
      <c r="Y404" s="278"/>
      <c r="Z404" s="278"/>
      <c r="AA404" s="278"/>
      <c r="AB404" s="278"/>
      <c r="AC404" s="278"/>
      <c r="AD404" s="278"/>
    </row>
    <row r="405">
      <c r="A405" s="278"/>
      <c r="B405" s="278"/>
      <c r="C405" s="278"/>
      <c r="D405" s="278"/>
      <c r="E405" s="278"/>
      <c r="F405" s="278"/>
      <c r="G405" s="278"/>
      <c r="H405" s="278"/>
      <c r="I405" s="278"/>
      <c r="J405" s="278"/>
      <c r="K405" s="278"/>
      <c r="L405" s="278"/>
      <c r="M405" s="278"/>
      <c r="N405" s="278"/>
      <c r="O405" s="278"/>
      <c r="P405" s="278"/>
      <c r="Q405" s="278"/>
      <c r="R405" s="278"/>
      <c r="S405" s="278"/>
      <c r="T405" s="278"/>
      <c r="U405" s="278"/>
      <c r="V405" s="278"/>
      <c r="W405" s="278"/>
      <c r="X405" s="278"/>
      <c r="Y405" s="278"/>
      <c r="Z405" s="278"/>
      <c r="AA405" s="278"/>
      <c r="AB405" s="278"/>
      <c r="AC405" s="278"/>
      <c r="AD405" s="278"/>
    </row>
    <row r="406">
      <c r="A406" s="278"/>
      <c r="B406" s="278"/>
      <c r="C406" s="278"/>
      <c r="D406" s="278"/>
      <c r="E406" s="278"/>
      <c r="F406" s="278"/>
      <c r="G406" s="278"/>
      <c r="H406" s="278"/>
      <c r="I406" s="278"/>
      <c r="J406" s="278"/>
      <c r="K406" s="278"/>
      <c r="L406" s="278"/>
      <c r="M406" s="278"/>
      <c r="N406" s="278"/>
      <c r="O406" s="278"/>
      <c r="P406" s="278"/>
      <c r="Q406" s="278"/>
      <c r="R406" s="278"/>
      <c r="S406" s="278"/>
      <c r="T406" s="278"/>
      <c r="U406" s="278"/>
      <c r="V406" s="278"/>
      <c r="W406" s="278"/>
      <c r="X406" s="278"/>
      <c r="Y406" s="278"/>
      <c r="Z406" s="278"/>
      <c r="AA406" s="278"/>
      <c r="AB406" s="278"/>
      <c r="AC406" s="278"/>
      <c r="AD406" s="278"/>
    </row>
    <row r="407">
      <c r="A407" s="278"/>
      <c r="B407" s="278"/>
      <c r="C407" s="278"/>
      <c r="D407" s="278"/>
      <c r="E407" s="278"/>
      <c r="F407" s="278"/>
      <c r="G407" s="278"/>
      <c r="H407" s="278"/>
      <c r="I407" s="278"/>
      <c r="J407" s="278"/>
      <c r="K407" s="278"/>
      <c r="L407" s="278"/>
      <c r="M407" s="278"/>
      <c r="N407" s="278"/>
      <c r="O407" s="278"/>
      <c r="P407" s="278"/>
      <c r="Q407" s="278"/>
      <c r="R407" s="278"/>
      <c r="S407" s="278"/>
      <c r="T407" s="278"/>
      <c r="U407" s="278"/>
      <c r="V407" s="278"/>
      <c r="W407" s="278"/>
      <c r="X407" s="278"/>
      <c r="Y407" s="278"/>
      <c r="Z407" s="278"/>
      <c r="AA407" s="278"/>
      <c r="AB407" s="278"/>
      <c r="AC407" s="278"/>
      <c r="AD407" s="278"/>
    </row>
    <row r="408">
      <c r="A408" s="278"/>
      <c r="B408" s="278"/>
      <c r="C408" s="278"/>
      <c r="D408" s="278"/>
      <c r="E408" s="278"/>
      <c r="F408" s="278"/>
      <c r="G408" s="278"/>
      <c r="H408" s="278"/>
      <c r="I408" s="278"/>
      <c r="J408" s="278"/>
      <c r="K408" s="278"/>
      <c r="L408" s="278"/>
      <c r="M408" s="278"/>
      <c r="N408" s="278"/>
      <c r="O408" s="278"/>
      <c r="P408" s="278"/>
      <c r="Q408" s="278"/>
      <c r="R408" s="278"/>
      <c r="S408" s="278"/>
      <c r="T408" s="278"/>
      <c r="U408" s="278"/>
      <c r="V408" s="278"/>
      <c r="W408" s="278"/>
      <c r="X408" s="278"/>
      <c r="Y408" s="278"/>
      <c r="Z408" s="278"/>
      <c r="AA408" s="278"/>
      <c r="AB408" s="278"/>
      <c r="AC408" s="278"/>
      <c r="AD408" s="278"/>
    </row>
    <row r="409">
      <c r="A409" s="278"/>
      <c r="B409" s="278"/>
      <c r="C409" s="278"/>
      <c r="D409" s="278"/>
      <c r="E409" s="278"/>
      <c r="F409" s="278"/>
      <c r="G409" s="278"/>
      <c r="H409" s="278"/>
      <c r="I409" s="278"/>
      <c r="J409" s="278"/>
      <c r="K409" s="278"/>
      <c r="L409" s="278"/>
      <c r="M409" s="278"/>
      <c r="N409" s="278"/>
      <c r="O409" s="278"/>
      <c r="P409" s="278"/>
      <c r="Q409" s="278"/>
      <c r="R409" s="278"/>
      <c r="S409" s="278"/>
      <c r="T409" s="278"/>
      <c r="U409" s="278"/>
      <c r="V409" s="278"/>
      <c r="W409" s="278"/>
      <c r="X409" s="278"/>
      <c r="Y409" s="278"/>
      <c r="Z409" s="278"/>
      <c r="AA409" s="278"/>
      <c r="AB409" s="278"/>
      <c r="AC409" s="278"/>
      <c r="AD409" s="278"/>
    </row>
    <row r="410">
      <c r="A410" s="278"/>
      <c r="B410" s="278"/>
      <c r="C410" s="278"/>
      <c r="D410" s="278"/>
      <c r="E410" s="278"/>
      <c r="F410" s="278"/>
      <c r="G410" s="278"/>
      <c r="H410" s="278"/>
      <c r="I410" s="278"/>
      <c r="J410" s="278"/>
      <c r="K410" s="278"/>
      <c r="L410" s="278"/>
      <c r="M410" s="278"/>
      <c r="N410" s="278"/>
      <c r="O410" s="278"/>
      <c r="P410" s="278"/>
      <c r="Q410" s="278"/>
      <c r="R410" s="278"/>
      <c r="S410" s="278"/>
      <c r="T410" s="278"/>
      <c r="U410" s="278"/>
      <c r="V410" s="278"/>
      <c r="W410" s="278"/>
      <c r="X410" s="278"/>
      <c r="Y410" s="278"/>
      <c r="Z410" s="278"/>
      <c r="AA410" s="278"/>
      <c r="AB410" s="278"/>
      <c r="AC410" s="278"/>
      <c r="AD410" s="278"/>
    </row>
    <row r="411">
      <c r="A411" s="278"/>
      <c r="B411" s="278"/>
      <c r="C411" s="278"/>
      <c r="D411" s="278"/>
      <c r="E411" s="278"/>
      <c r="F411" s="278"/>
      <c r="G411" s="278"/>
      <c r="H411" s="278"/>
      <c r="I411" s="278"/>
      <c r="J411" s="278"/>
      <c r="K411" s="278"/>
      <c r="L411" s="278"/>
      <c r="M411" s="278"/>
      <c r="N411" s="278"/>
      <c r="O411" s="278"/>
      <c r="P411" s="278"/>
      <c r="Q411" s="278"/>
      <c r="R411" s="278"/>
      <c r="S411" s="278"/>
      <c r="T411" s="278"/>
      <c r="U411" s="278"/>
      <c r="V411" s="278"/>
      <c r="W411" s="278"/>
      <c r="X411" s="278"/>
      <c r="Y411" s="278"/>
      <c r="Z411" s="278"/>
      <c r="AA411" s="278"/>
      <c r="AB411" s="278"/>
      <c r="AC411" s="278"/>
      <c r="AD411" s="278"/>
    </row>
    <row r="412">
      <c r="A412" s="278"/>
      <c r="B412" s="278"/>
      <c r="C412" s="278"/>
      <c r="D412" s="278"/>
      <c r="E412" s="278"/>
      <c r="F412" s="278"/>
      <c r="G412" s="278"/>
      <c r="H412" s="278"/>
      <c r="I412" s="278"/>
      <c r="J412" s="278"/>
      <c r="K412" s="278"/>
      <c r="L412" s="278"/>
      <c r="M412" s="278"/>
      <c r="N412" s="278"/>
      <c r="O412" s="278"/>
      <c r="P412" s="278"/>
      <c r="Q412" s="278"/>
      <c r="R412" s="278"/>
      <c r="S412" s="278"/>
      <c r="T412" s="278"/>
      <c r="U412" s="278"/>
      <c r="V412" s="278"/>
      <c r="W412" s="278"/>
      <c r="X412" s="278"/>
      <c r="Y412" s="278"/>
      <c r="Z412" s="278"/>
      <c r="AA412" s="278"/>
      <c r="AB412" s="278"/>
      <c r="AC412" s="278"/>
      <c r="AD412" s="278"/>
    </row>
    <row r="413">
      <c r="A413" s="278"/>
      <c r="B413" s="278"/>
      <c r="C413" s="278"/>
      <c r="D413" s="278"/>
      <c r="E413" s="278"/>
      <c r="F413" s="278"/>
      <c r="G413" s="278"/>
      <c r="H413" s="278"/>
      <c r="I413" s="278"/>
      <c r="J413" s="278"/>
      <c r="K413" s="278"/>
      <c r="L413" s="278"/>
      <c r="M413" s="278"/>
      <c r="N413" s="278"/>
      <c r="O413" s="278"/>
      <c r="P413" s="278"/>
      <c r="Q413" s="278"/>
      <c r="R413" s="278"/>
      <c r="S413" s="278"/>
      <c r="T413" s="278"/>
      <c r="U413" s="278"/>
      <c r="V413" s="278"/>
      <c r="W413" s="278"/>
      <c r="X413" s="278"/>
      <c r="Y413" s="278"/>
      <c r="Z413" s="278"/>
      <c r="AA413" s="278"/>
      <c r="AB413" s="278"/>
      <c r="AC413" s="278"/>
      <c r="AD413" s="278"/>
    </row>
    <row r="414">
      <c r="A414" s="278"/>
      <c r="B414" s="278"/>
      <c r="C414" s="278"/>
      <c r="D414" s="278"/>
      <c r="E414" s="278"/>
      <c r="F414" s="278"/>
      <c r="G414" s="278"/>
      <c r="H414" s="278"/>
      <c r="I414" s="278"/>
      <c r="J414" s="278"/>
      <c r="K414" s="278"/>
      <c r="L414" s="278"/>
      <c r="M414" s="278"/>
      <c r="N414" s="278"/>
      <c r="O414" s="278"/>
      <c r="P414" s="278"/>
      <c r="Q414" s="278"/>
      <c r="R414" s="278"/>
      <c r="S414" s="278"/>
      <c r="T414" s="278"/>
      <c r="U414" s="278"/>
      <c r="V414" s="278"/>
      <c r="W414" s="278"/>
      <c r="X414" s="278"/>
      <c r="Y414" s="278"/>
      <c r="Z414" s="278"/>
      <c r="AA414" s="278"/>
      <c r="AB414" s="278"/>
      <c r="AC414" s="278"/>
      <c r="AD414" s="278"/>
    </row>
    <row r="415">
      <c r="A415" s="278"/>
      <c r="B415" s="278"/>
      <c r="C415" s="278"/>
      <c r="D415" s="278"/>
      <c r="E415" s="278"/>
      <c r="F415" s="278"/>
      <c r="G415" s="278"/>
      <c r="H415" s="278"/>
      <c r="I415" s="278"/>
      <c r="J415" s="278"/>
      <c r="K415" s="278"/>
      <c r="L415" s="278"/>
      <c r="M415" s="278"/>
      <c r="N415" s="278"/>
      <c r="O415" s="278"/>
      <c r="P415" s="278"/>
      <c r="Q415" s="278"/>
      <c r="R415" s="278"/>
      <c r="S415" s="278"/>
      <c r="T415" s="278"/>
      <c r="U415" s="278"/>
      <c r="V415" s="278"/>
      <c r="W415" s="278"/>
      <c r="X415" s="278"/>
      <c r="Y415" s="278"/>
      <c r="Z415" s="278"/>
      <c r="AA415" s="278"/>
      <c r="AB415" s="278"/>
      <c r="AC415" s="278"/>
      <c r="AD415" s="278"/>
    </row>
    <row r="416">
      <c r="A416" s="278"/>
      <c r="B416" s="278"/>
      <c r="C416" s="278"/>
      <c r="D416" s="278"/>
      <c r="E416" s="278"/>
      <c r="F416" s="278"/>
      <c r="G416" s="278"/>
      <c r="H416" s="278"/>
      <c r="I416" s="278"/>
      <c r="J416" s="278"/>
      <c r="K416" s="278"/>
      <c r="L416" s="278"/>
      <c r="M416" s="278"/>
      <c r="N416" s="278"/>
      <c r="O416" s="278"/>
      <c r="P416" s="278"/>
      <c r="Q416" s="278"/>
      <c r="R416" s="278"/>
      <c r="S416" s="278"/>
      <c r="T416" s="278"/>
      <c r="U416" s="278"/>
      <c r="V416" s="278"/>
      <c r="W416" s="278"/>
      <c r="X416" s="278"/>
      <c r="Y416" s="278"/>
      <c r="Z416" s="278"/>
      <c r="AA416" s="278"/>
      <c r="AB416" s="278"/>
      <c r="AC416" s="278"/>
      <c r="AD416" s="278"/>
    </row>
    <row r="417">
      <c r="A417" s="278"/>
      <c r="B417" s="278"/>
      <c r="C417" s="278"/>
      <c r="D417" s="278"/>
      <c r="E417" s="278"/>
      <c r="F417" s="278"/>
      <c r="G417" s="278"/>
      <c r="H417" s="278"/>
      <c r="I417" s="278"/>
      <c r="J417" s="278"/>
      <c r="K417" s="278"/>
      <c r="L417" s="278"/>
      <c r="M417" s="278"/>
      <c r="N417" s="278"/>
      <c r="O417" s="278"/>
      <c r="P417" s="278"/>
      <c r="Q417" s="278"/>
      <c r="R417" s="278"/>
      <c r="S417" s="278"/>
      <c r="T417" s="278"/>
      <c r="U417" s="278"/>
      <c r="V417" s="278"/>
      <c r="W417" s="278"/>
      <c r="X417" s="278"/>
      <c r="Y417" s="278"/>
      <c r="Z417" s="278"/>
      <c r="AA417" s="278"/>
      <c r="AB417" s="278"/>
      <c r="AC417" s="278"/>
      <c r="AD417" s="278"/>
    </row>
    <row r="418">
      <c r="A418" s="278"/>
      <c r="B418" s="278"/>
      <c r="C418" s="278"/>
      <c r="D418" s="278"/>
      <c r="E418" s="278"/>
      <c r="F418" s="278"/>
      <c r="G418" s="278"/>
      <c r="H418" s="278"/>
      <c r="I418" s="278"/>
      <c r="J418" s="278"/>
      <c r="K418" s="278"/>
      <c r="L418" s="278"/>
      <c r="M418" s="278"/>
      <c r="N418" s="278"/>
      <c r="O418" s="278"/>
      <c r="P418" s="278"/>
      <c r="Q418" s="278"/>
      <c r="R418" s="278"/>
      <c r="S418" s="278"/>
      <c r="T418" s="278"/>
      <c r="U418" s="278"/>
      <c r="V418" s="278"/>
      <c r="W418" s="278"/>
      <c r="X418" s="278"/>
      <c r="Y418" s="278"/>
      <c r="Z418" s="278"/>
      <c r="AA418" s="278"/>
      <c r="AB418" s="278"/>
      <c r="AC418" s="278"/>
      <c r="AD418" s="278"/>
    </row>
    <row r="419">
      <c r="A419" s="278"/>
      <c r="B419" s="278"/>
      <c r="C419" s="278"/>
      <c r="D419" s="278"/>
      <c r="E419" s="278"/>
      <c r="F419" s="278"/>
      <c r="G419" s="278"/>
      <c r="H419" s="278"/>
      <c r="I419" s="278"/>
      <c r="J419" s="278"/>
      <c r="K419" s="278"/>
      <c r="L419" s="278"/>
      <c r="M419" s="278"/>
      <c r="N419" s="278"/>
      <c r="O419" s="278"/>
      <c r="P419" s="278"/>
      <c r="Q419" s="278"/>
      <c r="R419" s="278"/>
      <c r="S419" s="278"/>
      <c r="T419" s="278"/>
      <c r="U419" s="278"/>
      <c r="V419" s="278"/>
      <c r="W419" s="278"/>
      <c r="X419" s="278"/>
      <c r="Y419" s="278"/>
      <c r="Z419" s="278"/>
      <c r="AA419" s="278"/>
      <c r="AB419" s="278"/>
      <c r="AC419" s="278"/>
      <c r="AD419" s="278"/>
    </row>
    <row r="420">
      <c r="A420" s="278"/>
      <c r="B420" s="278"/>
      <c r="C420" s="278"/>
      <c r="D420" s="278"/>
      <c r="E420" s="278"/>
      <c r="F420" s="278"/>
      <c r="G420" s="278"/>
      <c r="H420" s="278"/>
      <c r="I420" s="278"/>
      <c r="J420" s="278"/>
      <c r="K420" s="278"/>
      <c r="L420" s="278"/>
      <c r="M420" s="278"/>
      <c r="N420" s="278"/>
      <c r="O420" s="278"/>
      <c r="P420" s="278"/>
      <c r="Q420" s="278"/>
      <c r="R420" s="278"/>
      <c r="S420" s="278"/>
      <c r="T420" s="278"/>
      <c r="U420" s="278"/>
      <c r="V420" s="278"/>
      <c r="W420" s="278"/>
      <c r="X420" s="278"/>
      <c r="Y420" s="278"/>
      <c r="Z420" s="278"/>
      <c r="AA420" s="278"/>
      <c r="AB420" s="278"/>
      <c r="AC420" s="278"/>
      <c r="AD420" s="278"/>
    </row>
    <row r="421">
      <c r="A421" s="278"/>
      <c r="B421" s="278"/>
      <c r="C421" s="278"/>
      <c r="D421" s="278"/>
      <c r="E421" s="278"/>
      <c r="F421" s="278"/>
      <c r="G421" s="278"/>
      <c r="H421" s="278"/>
      <c r="I421" s="278"/>
      <c r="J421" s="278"/>
      <c r="K421" s="278"/>
      <c r="L421" s="278"/>
      <c r="M421" s="278"/>
      <c r="N421" s="278"/>
      <c r="O421" s="278"/>
      <c r="P421" s="278"/>
      <c r="Q421" s="278"/>
      <c r="R421" s="278"/>
      <c r="S421" s="278"/>
      <c r="T421" s="278"/>
      <c r="U421" s="278"/>
      <c r="V421" s="278"/>
      <c r="W421" s="278"/>
      <c r="X421" s="278"/>
      <c r="Y421" s="278"/>
      <c r="Z421" s="278"/>
      <c r="AA421" s="278"/>
      <c r="AB421" s="278"/>
      <c r="AC421" s="278"/>
      <c r="AD421" s="278"/>
    </row>
    <row r="422">
      <c r="A422" s="278"/>
      <c r="B422" s="278"/>
      <c r="C422" s="278"/>
      <c r="D422" s="278"/>
      <c r="E422" s="278"/>
      <c r="F422" s="278"/>
      <c r="G422" s="278"/>
      <c r="H422" s="278"/>
      <c r="I422" s="278"/>
      <c r="J422" s="278"/>
      <c r="K422" s="278"/>
      <c r="L422" s="278"/>
      <c r="M422" s="278"/>
      <c r="N422" s="278"/>
      <c r="O422" s="278"/>
      <c r="P422" s="278"/>
      <c r="Q422" s="278"/>
      <c r="R422" s="278"/>
      <c r="S422" s="278"/>
      <c r="T422" s="278"/>
      <c r="U422" s="278"/>
      <c r="V422" s="278"/>
      <c r="W422" s="278"/>
      <c r="X422" s="278"/>
      <c r="Y422" s="278"/>
      <c r="Z422" s="278"/>
      <c r="AA422" s="278"/>
      <c r="AB422" s="278"/>
      <c r="AC422" s="278"/>
      <c r="AD422" s="278"/>
    </row>
    <row r="423">
      <c r="A423" s="278"/>
      <c r="B423" s="278"/>
      <c r="C423" s="278"/>
      <c r="D423" s="278"/>
      <c r="E423" s="278"/>
      <c r="F423" s="278"/>
      <c r="G423" s="278"/>
      <c r="H423" s="278"/>
      <c r="I423" s="278"/>
      <c r="J423" s="278"/>
      <c r="K423" s="278"/>
      <c r="L423" s="278"/>
      <c r="M423" s="278"/>
      <c r="N423" s="278"/>
      <c r="O423" s="278"/>
      <c r="P423" s="278"/>
      <c r="Q423" s="278"/>
      <c r="R423" s="278"/>
      <c r="S423" s="278"/>
      <c r="T423" s="278"/>
      <c r="U423" s="278"/>
      <c r="V423" s="278"/>
      <c r="W423" s="278"/>
      <c r="X423" s="278"/>
      <c r="Y423" s="278"/>
      <c r="Z423" s="278"/>
      <c r="AA423" s="278"/>
      <c r="AB423" s="278"/>
      <c r="AC423" s="278"/>
      <c r="AD423" s="278"/>
    </row>
    <row r="424">
      <c r="A424" s="278"/>
      <c r="B424" s="278"/>
      <c r="C424" s="278"/>
      <c r="D424" s="278"/>
      <c r="E424" s="278"/>
      <c r="F424" s="278"/>
      <c r="G424" s="278"/>
      <c r="H424" s="278"/>
      <c r="I424" s="278"/>
      <c r="J424" s="278"/>
      <c r="K424" s="278"/>
      <c r="L424" s="278"/>
      <c r="M424" s="278"/>
      <c r="N424" s="278"/>
      <c r="O424" s="278"/>
      <c r="P424" s="278"/>
      <c r="Q424" s="278"/>
      <c r="R424" s="278"/>
      <c r="S424" s="278"/>
      <c r="T424" s="278"/>
      <c r="U424" s="278"/>
      <c r="V424" s="278"/>
      <c r="W424" s="278"/>
      <c r="X424" s="278"/>
      <c r="Y424" s="278"/>
      <c r="Z424" s="278"/>
      <c r="AA424" s="278"/>
      <c r="AB424" s="278"/>
      <c r="AC424" s="278"/>
      <c r="AD424" s="278"/>
    </row>
    <row r="425">
      <c r="A425" s="278"/>
      <c r="B425" s="278"/>
      <c r="C425" s="278"/>
      <c r="D425" s="278"/>
      <c r="E425" s="278"/>
      <c r="F425" s="278"/>
      <c r="G425" s="278"/>
      <c r="H425" s="278"/>
      <c r="I425" s="278"/>
      <c r="J425" s="278"/>
      <c r="K425" s="278"/>
      <c r="L425" s="278"/>
      <c r="M425" s="278"/>
      <c r="N425" s="278"/>
      <c r="O425" s="278"/>
      <c r="P425" s="278"/>
      <c r="Q425" s="278"/>
      <c r="R425" s="278"/>
      <c r="S425" s="278"/>
      <c r="T425" s="278"/>
      <c r="U425" s="278"/>
      <c r="V425" s="278"/>
      <c r="W425" s="278"/>
      <c r="X425" s="278"/>
      <c r="Y425" s="278"/>
      <c r="Z425" s="278"/>
      <c r="AA425" s="278"/>
      <c r="AB425" s="278"/>
      <c r="AC425" s="278"/>
      <c r="AD425" s="278"/>
    </row>
    <row r="426">
      <c r="A426" s="278"/>
      <c r="B426" s="278"/>
      <c r="C426" s="278"/>
      <c r="D426" s="278"/>
      <c r="E426" s="278"/>
      <c r="F426" s="278"/>
      <c r="G426" s="278"/>
      <c r="H426" s="278"/>
      <c r="I426" s="278"/>
      <c r="J426" s="278"/>
      <c r="K426" s="278"/>
      <c r="L426" s="278"/>
      <c r="M426" s="278"/>
      <c r="N426" s="278"/>
      <c r="O426" s="278"/>
      <c r="P426" s="278"/>
      <c r="Q426" s="278"/>
      <c r="R426" s="278"/>
      <c r="S426" s="278"/>
      <c r="T426" s="278"/>
      <c r="U426" s="278"/>
      <c r="V426" s="278"/>
      <c r="W426" s="278"/>
      <c r="X426" s="278"/>
      <c r="Y426" s="278"/>
      <c r="Z426" s="278"/>
      <c r="AA426" s="278"/>
      <c r="AB426" s="278"/>
      <c r="AC426" s="278"/>
      <c r="AD426" s="278"/>
    </row>
    <row r="427">
      <c r="A427" s="278"/>
      <c r="B427" s="278"/>
      <c r="C427" s="278"/>
      <c r="D427" s="278"/>
      <c r="E427" s="278"/>
      <c r="F427" s="278"/>
      <c r="G427" s="278"/>
      <c r="H427" s="278"/>
      <c r="I427" s="278"/>
      <c r="J427" s="278"/>
      <c r="K427" s="278"/>
      <c r="L427" s="278"/>
      <c r="M427" s="278"/>
      <c r="N427" s="278"/>
      <c r="O427" s="278"/>
      <c r="P427" s="278"/>
      <c r="Q427" s="278"/>
      <c r="R427" s="278"/>
      <c r="S427" s="278"/>
      <c r="T427" s="278"/>
      <c r="U427" s="278"/>
      <c r="V427" s="278"/>
      <c r="W427" s="278"/>
      <c r="X427" s="278"/>
      <c r="Y427" s="278"/>
      <c r="Z427" s="278"/>
      <c r="AA427" s="278"/>
      <c r="AB427" s="278"/>
      <c r="AC427" s="278"/>
      <c r="AD427" s="278"/>
    </row>
    <row r="428">
      <c r="A428" s="278"/>
      <c r="B428" s="278"/>
      <c r="C428" s="278"/>
      <c r="D428" s="278"/>
      <c r="E428" s="278"/>
      <c r="F428" s="278"/>
      <c r="G428" s="278"/>
      <c r="H428" s="278"/>
      <c r="I428" s="278"/>
      <c r="J428" s="278"/>
      <c r="K428" s="278"/>
      <c r="L428" s="278"/>
      <c r="M428" s="278"/>
      <c r="N428" s="278"/>
      <c r="O428" s="278"/>
      <c r="P428" s="278"/>
      <c r="Q428" s="278"/>
      <c r="R428" s="278"/>
      <c r="S428" s="278"/>
      <c r="T428" s="278"/>
      <c r="U428" s="278"/>
      <c r="V428" s="278"/>
      <c r="W428" s="278"/>
      <c r="X428" s="278"/>
      <c r="Y428" s="278"/>
      <c r="Z428" s="278"/>
      <c r="AA428" s="278"/>
      <c r="AB428" s="278"/>
      <c r="AC428" s="278"/>
      <c r="AD428" s="278"/>
    </row>
    <row r="429">
      <c r="A429" s="278"/>
      <c r="B429" s="278"/>
      <c r="C429" s="278"/>
      <c r="D429" s="278"/>
      <c r="E429" s="278"/>
      <c r="F429" s="278"/>
      <c r="G429" s="278"/>
      <c r="H429" s="278"/>
      <c r="I429" s="278"/>
      <c r="J429" s="278"/>
      <c r="K429" s="278"/>
      <c r="L429" s="278"/>
      <c r="M429" s="278"/>
      <c r="N429" s="278"/>
      <c r="O429" s="278"/>
      <c r="P429" s="278"/>
      <c r="Q429" s="278"/>
      <c r="R429" s="278"/>
      <c r="S429" s="278"/>
      <c r="T429" s="278"/>
      <c r="U429" s="278"/>
      <c r="V429" s="278"/>
      <c r="W429" s="278"/>
      <c r="X429" s="278"/>
      <c r="Y429" s="278"/>
      <c r="Z429" s="278"/>
      <c r="AA429" s="278"/>
      <c r="AB429" s="278"/>
      <c r="AC429" s="278"/>
      <c r="AD429" s="278"/>
    </row>
    <row r="430">
      <c r="A430" s="278"/>
      <c r="B430" s="278"/>
      <c r="C430" s="278"/>
      <c r="D430" s="278"/>
      <c r="E430" s="278"/>
      <c r="F430" s="278"/>
      <c r="G430" s="278"/>
      <c r="H430" s="278"/>
      <c r="I430" s="278"/>
      <c r="J430" s="278"/>
      <c r="K430" s="278"/>
      <c r="L430" s="278"/>
      <c r="M430" s="278"/>
      <c r="N430" s="278"/>
      <c r="O430" s="278"/>
      <c r="P430" s="278"/>
      <c r="Q430" s="278"/>
      <c r="R430" s="278"/>
      <c r="S430" s="278"/>
      <c r="T430" s="278"/>
      <c r="U430" s="278"/>
      <c r="V430" s="278"/>
      <c r="W430" s="278"/>
      <c r="X430" s="278"/>
      <c r="Y430" s="278"/>
      <c r="Z430" s="278"/>
      <c r="AA430" s="278"/>
      <c r="AB430" s="278"/>
      <c r="AC430" s="278"/>
      <c r="AD430" s="278"/>
    </row>
    <row r="431">
      <c r="A431" s="278"/>
      <c r="B431" s="278"/>
      <c r="C431" s="278"/>
      <c r="D431" s="278"/>
      <c r="E431" s="278"/>
      <c r="F431" s="278"/>
      <c r="G431" s="278"/>
      <c r="H431" s="278"/>
      <c r="I431" s="278"/>
      <c r="J431" s="278"/>
      <c r="K431" s="278"/>
      <c r="L431" s="278"/>
      <c r="M431" s="278"/>
      <c r="N431" s="278"/>
      <c r="O431" s="278"/>
      <c r="P431" s="278"/>
      <c r="Q431" s="278"/>
      <c r="R431" s="278"/>
      <c r="S431" s="278"/>
      <c r="T431" s="278"/>
      <c r="U431" s="278"/>
      <c r="V431" s="278"/>
      <c r="W431" s="278"/>
      <c r="X431" s="278"/>
      <c r="Y431" s="278"/>
      <c r="Z431" s="278"/>
      <c r="AA431" s="278"/>
      <c r="AB431" s="278"/>
      <c r="AC431" s="278"/>
      <c r="AD431" s="278"/>
    </row>
    <row r="432">
      <c r="A432" s="278"/>
      <c r="B432" s="278"/>
      <c r="C432" s="278"/>
      <c r="D432" s="278"/>
      <c r="E432" s="278"/>
      <c r="F432" s="278"/>
      <c r="G432" s="278"/>
      <c r="H432" s="278"/>
      <c r="I432" s="278"/>
      <c r="J432" s="278"/>
      <c r="K432" s="278"/>
      <c r="L432" s="278"/>
      <c r="M432" s="278"/>
      <c r="N432" s="278"/>
      <c r="O432" s="278"/>
      <c r="P432" s="278"/>
      <c r="Q432" s="278"/>
      <c r="R432" s="278"/>
      <c r="S432" s="278"/>
      <c r="T432" s="278"/>
      <c r="U432" s="278"/>
      <c r="V432" s="278"/>
      <c r="W432" s="278"/>
      <c r="X432" s="278"/>
      <c r="Y432" s="278"/>
      <c r="Z432" s="278"/>
      <c r="AA432" s="278"/>
      <c r="AB432" s="278"/>
      <c r="AC432" s="278"/>
      <c r="AD432" s="278"/>
    </row>
    <row r="433">
      <c r="A433" s="278"/>
      <c r="B433" s="278"/>
      <c r="C433" s="278"/>
      <c r="D433" s="278"/>
      <c r="E433" s="278"/>
      <c r="F433" s="278"/>
      <c r="G433" s="278"/>
      <c r="H433" s="278"/>
      <c r="I433" s="278"/>
      <c r="J433" s="278"/>
      <c r="K433" s="278"/>
      <c r="L433" s="278"/>
      <c r="M433" s="278"/>
      <c r="N433" s="278"/>
      <c r="O433" s="278"/>
      <c r="P433" s="278"/>
      <c r="Q433" s="278"/>
      <c r="R433" s="278"/>
      <c r="S433" s="278"/>
      <c r="T433" s="278"/>
      <c r="U433" s="278"/>
      <c r="V433" s="278"/>
      <c r="W433" s="278"/>
      <c r="X433" s="278"/>
      <c r="Y433" s="278"/>
      <c r="Z433" s="278"/>
      <c r="AA433" s="278"/>
      <c r="AB433" s="278"/>
      <c r="AC433" s="278"/>
      <c r="AD433" s="278"/>
    </row>
    <row r="434">
      <c r="A434" s="278"/>
      <c r="B434" s="278"/>
      <c r="C434" s="278"/>
      <c r="D434" s="278"/>
      <c r="E434" s="278"/>
      <c r="F434" s="278"/>
      <c r="G434" s="278"/>
      <c r="H434" s="278"/>
      <c r="I434" s="278"/>
      <c r="J434" s="278"/>
      <c r="K434" s="278"/>
      <c r="L434" s="278"/>
      <c r="M434" s="278"/>
      <c r="N434" s="278"/>
      <c r="O434" s="278"/>
      <c r="P434" s="278"/>
      <c r="Q434" s="278"/>
      <c r="R434" s="278"/>
      <c r="S434" s="278"/>
      <c r="T434" s="278"/>
      <c r="U434" s="278"/>
      <c r="V434" s="278"/>
      <c r="W434" s="278"/>
      <c r="X434" s="278"/>
      <c r="Y434" s="278"/>
      <c r="Z434" s="278"/>
      <c r="AA434" s="278"/>
      <c r="AB434" s="278"/>
      <c r="AC434" s="278"/>
      <c r="AD434" s="278"/>
    </row>
    <row r="435">
      <c r="A435" s="278"/>
      <c r="B435" s="278"/>
      <c r="C435" s="278"/>
      <c r="D435" s="278"/>
      <c r="E435" s="278"/>
      <c r="F435" s="278"/>
      <c r="G435" s="278"/>
      <c r="H435" s="278"/>
      <c r="I435" s="278"/>
      <c r="J435" s="278"/>
      <c r="K435" s="278"/>
      <c r="L435" s="278"/>
      <c r="M435" s="278"/>
      <c r="N435" s="278"/>
      <c r="O435" s="278"/>
      <c r="P435" s="278"/>
      <c r="Q435" s="278"/>
      <c r="R435" s="278"/>
      <c r="S435" s="278"/>
      <c r="T435" s="278"/>
      <c r="U435" s="278"/>
      <c r="V435" s="278"/>
      <c r="W435" s="278"/>
      <c r="X435" s="278"/>
      <c r="Y435" s="278"/>
      <c r="Z435" s="278"/>
      <c r="AA435" s="278"/>
      <c r="AB435" s="278"/>
      <c r="AC435" s="278"/>
      <c r="AD435" s="278"/>
    </row>
    <row r="436">
      <c r="A436" s="278"/>
      <c r="B436" s="278"/>
      <c r="C436" s="278"/>
      <c r="D436" s="278"/>
      <c r="E436" s="278"/>
      <c r="F436" s="278"/>
      <c r="G436" s="278"/>
      <c r="H436" s="278"/>
      <c r="I436" s="278"/>
      <c r="J436" s="278"/>
      <c r="K436" s="278"/>
      <c r="L436" s="278"/>
      <c r="M436" s="278"/>
      <c r="N436" s="278"/>
      <c r="O436" s="278"/>
      <c r="P436" s="278"/>
      <c r="Q436" s="278"/>
      <c r="R436" s="278"/>
      <c r="S436" s="278"/>
      <c r="T436" s="278"/>
      <c r="U436" s="278"/>
      <c r="V436" s="278"/>
      <c r="W436" s="278"/>
      <c r="X436" s="278"/>
      <c r="Y436" s="278"/>
      <c r="Z436" s="278"/>
      <c r="AA436" s="278"/>
      <c r="AB436" s="278"/>
      <c r="AC436" s="278"/>
      <c r="AD436" s="278"/>
    </row>
    <row r="437">
      <c r="A437" s="278"/>
      <c r="B437" s="278"/>
      <c r="C437" s="278"/>
      <c r="D437" s="278"/>
      <c r="E437" s="278"/>
      <c r="F437" s="278"/>
      <c r="G437" s="278"/>
      <c r="H437" s="278"/>
      <c r="I437" s="278"/>
      <c r="J437" s="278"/>
      <c r="K437" s="278"/>
      <c r="L437" s="278"/>
      <c r="M437" s="278"/>
      <c r="N437" s="278"/>
      <c r="O437" s="278"/>
      <c r="P437" s="278"/>
      <c r="Q437" s="278"/>
      <c r="R437" s="278"/>
      <c r="S437" s="278"/>
      <c r="T437" s="278"/>
      <c r="U437" s="278"/>
      <c r="V437" s="278"/>
      <c r="W437" s="278"/>
      <c r="X437" s="278"/>
      <c r="Y437" s="278"/>
      <c r="Z437" s="278"/>
      <c r="AA437" s="278"/>
      <c r="AB437" s="278"/>
      <c r="AC437" s="278"/>
      <c r="AD437" s="278"/>
    </row>
    <row r="438">
      <c r="A438" s="278"/>
      <c r="B438" s="278"/>
      <c r="C438" s="278"/>
      <c r="D438" s="278"/>
      <c r="E438" s="278"/>
      <c r="F438" s="278"/>
      <c r="G438" s="278"/>
      <c r="H438" s="278"/>
      <c r="I438" s="278"/>
      <c r="J438" s="278"/>
      <c r="K438" s="278"/>
      <c r="L438" s="278"/>
      <c r="M438" s="278"/>
      <c r="N438" s="278"/>
      <c r="O438" s="278"/>
      <c r="P438" s="278"/>
      <c r="Q438" s="278"/>
      <c r="R438" s="278"/>
      <c r="S438" s="278"/>
      <c r="T438" s="278"/>
      <c r="U438" s="278"/>
      <c r="V438" s="278"/>
      <c r="W438" s="278"/>
      <c r="X438" s="278"/>
      <c r="Y438" s="278"/>
      <c r="Z438" s="278"/>
      <c r="AA438" s="278"/>
      <c r="AB438" s="278"/>
      <c r="AC438" s="278"/>
      <c r="AD438" s="278"/>
    </row>
    <row r="439">
      <c r="A439" s="278"/>
      <c r="B439" s="278"/>
      <c r="C439" s="278"/>
      <c r="D439" s="278"/>
      <c r="E439" s="278"/>
      <c r="F439" s="278"/>
      <c r="G439" s="278"/>
      <c r="H439" s="278"/>
      <c r="I439" s="278"/>
      <c r="J439" s="278"/>
      <c r="K439" s="278"/>
      <c r="L439" s="278"/>
      <c r="M439" s="278"/>
      <c r="N439" s="278"/>
      <c r="O439" s="278"/>
      <c r="P439" s="278"/>
      <c r="Q439" s="278"/>
      <c r="R439" s="278"/>
      <c r="S439" s="278"/>
      <c r="T439" s="278"/>
      <c r="U439" s="278"/>
      <c r="V439" s="278"/>
      <c r="W439" s="278"/>
      <c r="X439" s="278"/>
      <c r="Y439" s="278"/>
      <c r="Z439" s="278"/>
      <c r="AA439" s="278"/>
      <c r="AB439" s="278"/>
      <c r="AC439" s="278"/>
      <c r="AD439" s="278"/>
    </row>
    <row r="440">
      <c r="A440" s="278"/>
      <c r="B440" s="278"/>
      <c r="C440" s="278"/>
      <c r="D440" s="278"/>
      <c r="E440" s="278"/>
      <c r="F440" s="278"/>
      <c r="G440" s="278"/>
      <c r="H440" s="278"/>
      <c r="I440" s="278"/>
      <c r="J440" s="278"/>
      <c r="K440" s="278"/>
      <c r="L440" s="278"/>
      <c r="M440" s="278"/>
      <c r="N440" s="278"/>
      <c r="O440" s="278"/>
      <c r="P440" s="278"/>
      <c r="Q440" s="278"/>
      <c r="R440" s="278"/>
      <c r="S440" s="278"/>
      <c r="T440" s="278"/>
      <c r="U440" s="278"/>
      <c r="V440" s="278"/>
      <c r="W440" s="278"/>
      <c r="X440" s="278"/>
      <c r="Y440" s="278"/>
      <c r="Z440" s="278"/>
      <c r="AA440" s="278"/>
      <c r="AB440" s="278"/>
      <c r="AC440" s="278"/>
      <c r="AD440" s="278"/>
    </row>
    <row r="441">
      <c r="A441" s="278"/>
      <c r="B441" s="278"/>
      <c r="C441" s="278"/>
      <c r="D441" s="278"/>
      <c r="E441" s="278"/>
      <c r="F441" s="278"/>
      <c r="G441" s="278"/>
      <c r="H441" s="278"/>
      <c r="I441" s="278"/>
      <c r="J441" s="278"/>
      <c r="K441" s="278"/>
      <c r="L441" s="278"/>
      <c r="M441" s="278"/>
      <c r="N441" s="278"/>
      <c r="O441" s="278"/>
      <c r="P441" s="278"/>
      <c r="Q441" s="278"/>
      <c r="R441" s="278"/>
      <c r="S441" s="278"/>
      <c r="T441" s="278"/>
      <c r="U441" s="278"/>
      <c r="V441" s="278"/>
      <c r="W441" s="278"/>
      <c r="X441" s="278"/>
      <c r="Y441" s="278"/>
      <c r="Z441" s="278"/>
      <c r="AA441" s="278"/>
      <c r="AB441" s="278"/>
      <c r="AC441" s="278"/>
      <c r="AD441" s="278"/>
    </row>
    <row r="442">
      <c r="A442" s="278"/>
      <c r="B442" s="278"/>
      <c r="C442" s="278"/>
      <c r="D442" s="278"/>
      <c r="E442" s="278"/>
      <c r="F442" s="278"/>
      <c r="G442" s="278"/>
      <c r="H442" s="278"/>
      <c r="I442" s="278"/>
      <c r="J442" s="278"/>
      <c r="K442" s="278"/>
      <c r="L442" s="278"/>
      <c r="M442" s="278"/>
      <c r="N442" s="278"/>
      <c r="O442" s="278"/>
      <c r="P442" s="278"/>
      <c r="Q442" s="278"/>
      <c r="R442" s="278"/>
      <c r="S442" s="278"/>
      <c r="T442" s="278"/>
      <c r="U442" s="278"/>
      <c r="V442" s="278"/>
      <c r="W442" s="278"/>
      <c r="X442" s="278"/>
      <c r="Y442" s="278"/>
      <c r="Z442" s="278"/>
      <c r="AA442" s="278"/>
      <c r="AB442" s="278"/>
      <c r="AC442" s="278"/>
      <c r="AD442" s="278"/>
    </row>
    <row r="443">
      <c r="A443" s="278"/>
      <c r="B443" s="278"/>
      <c r="C443" s="278"/>
      <c r="D443" s="278"/>
      <c r="E443" s="278"/>
      <c r="F443" s="278"/>
      <c r="G443" s="278"/>
      <c r="H443" s="278"/>
      <c r="I443" s="278"/>
      <c r="J443" s="278"/>
      <c r="K443" s="278"/>
      <c r="L443" s="278"/>
      <c r="M443" s="278"/>
      <c r="N443" s="278"/>
      <c r="O443" s="278"/>
      <c r="P443" s="278"/>
      <c r="Q443" s="278"/>
      <c r="R443" s="278"/>
      <c r="S443" s="278"/>
      <c r="T443" s="278"/>
      <c r="U443" s="278"/>
      <c r="V443" s="278"/>
      <c r="W443" s="278"/>
      <c r="X443" s="278"/>
      <c r="Y443" s="278"/>
      <c r="Z443" s="278"/>
      <c r="AA443" s="278"/>
      <c r="AB443" s="278"/>
      <c r="AC443" s="278"/>
      <c r="AD443" s="278"/>
    </row>
    <row r="444">
      <c r="A444" s="278"/>
      <c r="B444" s="278"/>
      <c r="C444" s="278"/>
      <c r="D444" s="278"/>
      <c r="E444" s="278"/>
      <c r="F444" s="278"/>
      <c r="G444" s="278"/>
      <c r="H444" s="278"/>
      <c r="I444" s="278"/>
      <c r="J444" s="278"/>
      <c r="K444" s="278"/>
      <c r="L444" s="278"/>
      <c r="M444" s="278"/>
      <c r="N444" s="278"/>
      <c r="O444" s="278"/>
      <c r="P444" s="278"/>
      <c r="Q444" s="278"/>
      <c r="R444" s="278"/>
      <c r="S444" s="278"/>
      <c r="T444" s="278"/>
      <c r="U444" s="278"/>
      <c r="V444" s="278"/>
      <c r="W444" s="278"/>
      <c r="X444" s="278"/>
      <c r="Y444" s="278"/>
      <c r="Z444" s="278"/>
      <c r="AA444" s="278"/>
      <c r="AB444" s="278"/>
      <c r="AC444" s="278"/>
      <c r="AD444" s="278"/>
    </row>
    <row r="445">
      <c r="A445" s="278"/>
      <c r="B445" s="278"/>
      <c r="C445" s="278"/>
      <c r="D445" s="278"/>
      <c r="E445" s="278"/>
      <c r="F445" s="278"/>
      <c r="G445" s="278"/>
      <c r="H445" s="278"/>
      <c r="I445" s="278"/>
      <c r="J445" s="278"/>
      <c r="K445" s="278"/>
      <c r="L445" s="278"/>
      <c r="M445" s="278"/>
      <c r="N445" s="278"/>
      <c r="O445" s="278"/>
      <c r="P445" s="278"/>
      <c r="Q445" s="278"/>
      <c r="R445" s="278"/>
      <c r="S445" s="278"/>
      <c r="T445" s="278"/>
      <c r="U445" s="278"/>
      <c r="V445" s="278"/>
      <c r="W445" s="278"/>
      <c r="X445" s="278"/>
      <c r="Y445" s="278"/>
      <c r="Z445" s="278"/>
      <c r="AA445" s="278"/>
      <c r="AB445" s="278"/>
      <c r="AC445" s="278"/>
      <c r="AD445" s="278"/>
    </row>
    <row r="446">
      <c r="A446" s="278"/>
      <c r="B446" s="278"/>
      <c r="C446" s="278"/>
      <c r="D446" s="278"/>
      <c r="E446" s="278"/>
      <c r="F446" s="278"/>
      <c r="G446" s="278"/>
      <c r="H446" s="278"/>
      <c r="I446" s="278"/>
      <c r="J446" s="278"/>
      <c r="K446" s="278"/>
      <c r="L446" s="278"/>
      <c r="M446" s="278"/>
      <c r="N446" s="278"/>
      <c r="O446" s="278"/>
      <c r="P446" s="278"/>
      <c r="Q446" s="278"/>
      <c r="R446" s="278"/>
      <c r="S446" s="278"/>
      <c r="T446" s="278"/>
      <c r="U446" s="278"/>
      <c r="V446" s="278"/>
      <c r="W446" s="278"/>
      <c r="X446" s="278"/>
      <c r="Y446" s="278"/>
      <c r="Z446" s="278"/>
      <c r="AA446" s="278"/>
      <c r="AB446" s="278"/>
      <c r="AC446" s="278"/>
      <c r="AD446" s="278"/>
    </row>
    <row r="447">
      <c r="A447" s="278"/>
      <c r="B447" s="278"/>
      <c r="C447" s="278"/>
      <c r="D447" s="278"/>
      <c r="E447" s="278"/>
      <c r="F447" s="278"/>
      <c r="G447" s="278"/>
      <c r="H447" s="278"/>
      <c r="I447" s="278"/>
      <c r="J447" s="278"/>
      <c r="K447" s="278"/>
      <c r="L447" s="278"/>
      <c r="M447" s="278"/>
      <c r="N447" s="278"/>
      <c r="O447" s="278"/>
      <c r="P447" s="278"/>
      <c r="Q447" s="278"/>
      <c r="R447" s="278"/>
      <c r="S447" s="278"/>
      <c r="T447" s="278"/>
      <c r="U447" s="278"/>
      <c r="V447" s="278"/>
      <c r="W447" s="278"/>
      <c r="X447" s="278"/>
      <c r="Y447" s="278"/>
      <c r="Z447" s="278"/>
      <c r="AA447" s="278"/>
      <c r="AB447" s="278"/>
      <c r="AC447" s="278"/>
      <c r="AD447" s="278"/>
    </row>
    <row r="448">
      <c r="A448" s="278"/>
      <c r="B448" s="278"/>
      <c r="C448" s="278"/>
      <c r="D448" s="278"/>
      <c r="E448" s="278"/>
      <c r="F448" s="278"/>
      <c r="G448" s="278"/>
      <c r="H448" s="278"/>
      <c r="I448" s="278"/>
      <c r="J448" s="278"/>
      <c r="K448" s="278"/>
      <c r="L448" s="278"/>
      <c r="M448" s="278"/>
      <c r="N448" s="278"/>
      <c r="O448" s="278"/>
      <c r="P448" s="278"/>
      <c r="Q448" s="278"/>
      <c r="R448" s="278"/>
      <c r="S448" s="278"/>
      <c r="T448" s="278"/>
      <c r="U448" s="278"/>
      <c r="V448" s="278"/>
      <c r="W448" s="278"/>
      <c r="X448" s="278"/>
      <c r="Y448" s="278"/>
      <c r="Z448" s="278"/>
      <c r="AA448" s="278"/>
      <c r="AB448" s="278"/>
      <c r="AC448" s="278"/>
      <c r="AD448" s="278"/>
    </row>
    <row r="449">
      <c r="A449" s="278"/>
      <c r="B449" s="278"/>
      <c r="C449" s="278"/>
      <c r="D449" s="278"/>
      <c r="E449" s="278"/>
      <c r="F449" s="278"/>
      <c r="G449" s="278"/>
      <c r="H449" s="278"/>
      <c r="I449" s="278"/>
      <c r="J449" s="278"/>
      <c r="K449" s="278"/>
      <c r="L449" s="278"/>
      <c r="M449" s="278"/>
      <c r="N449" s="278"/>
      <c r="O449" s="278"/>
      <c r="P449" s="278"/>
      <c r="Q449" s="278"/>
      <c r="R449" s="278"/>
      <c r="S449" s="278"/>
      <c r="T449" s="278"/>
      <c r="U449" s="278"/>
      <c r="V449" s="278"/>
      <c r="W449" s="278"/>
      <c r="X449" s="278"/>
      <c r="Y449" s="278"/>
      <c r="Z449" s="278"/>
      <c r="AA449" s="278"/>
      <c r="AB449" s="278"/>
      <c r="AC449" s="278"/>
      <c r="AD449" s="278"/>
    </row>
    <row r="450">
      <c r="A450" s="278"/>
      <c r="B450" s="278"/>
      <c r="C450" s="278"/>
      <c r="D450" s="278"/>
      <c r="E450" s="278"/>
      <c r="F450" s="278"/>
      <c r="G450" s="278"/>
      <c r="H450" s="278"/>
      <c r="I450" s="278"/>
      <c r="J450" s="278"/>
      <c r="K450" s="278"/>
      <c r="L450" s="278"/>
      <c r="M450" s="278"/>
      <c r="N450" s="278"/>
      <c r="O450" s="278"/>
      <c r="P450" s="278"/>
      <c r="Q450" s="278"/>
      <c r="R450" s="278"/>
      <c r="S450" s="278"/>
      <c r="T450" s="278"/>
      <c r="U450" s="278"/>
      <c r="V450" s="278"/>
      <c r="W450" s="278"/>
      <c r="X450" s="278"/>
      <c r="Y450" s="278"/>
      <c r="Z450" s="278"/>
      <c r="AA450" s="278"/>
      <c r="AB450" s="278"/>
      <c r="AC450" s="278"/>
      <c r="AD450" s="278"/>
    </row>
    <row r="451">
      <c r="A451" s="278"/>
      <c r="B451" s="278"/>
      <c r="C451" s="278"/>
      <c r="D451" s="278"/>
      <c r="E451" s="278"/>
      <c r="F451" s="278"/>
      <c r="G451" s="278"/>
      <c r="H451" s="278"/>
      <c r="I451" s="278"/>
      <c r="J451" s="278"/>
      <c r="K451" s="278"/>
      <c r="L451" s="278"/>
      <c r="M451" s="278"/>
      <c r="N451" s="278"/>
      <c r="O451" s="278"/>
      <c r="P451" s="278"/>
      <c r="Q451" s="278"/>
      <c r="R451" s="278"/>
      <c r="S451" s="278"/>
      <c r="T451" s="278"/>
      <c r="U451" s="278"/>
      <c r="V451" s="278"/>
      <c r="W451" s="278"/>
      <c r="X451" s="278"/>
      <c r="Y451" s="278"/>
      <c r="Z451" s="278"/>
      <c r="AA451" s="278"/>
      <c r="AB451" s="278"/>
      <c r="AC451" s="278"/>
      <c r="AD451" s="278"/>
    </row>
    <row r="452">
      <c r="A452" s="278"/>
      <c r="B452" s="278"/>
      <c r="C452" s="278"/>
      <c r="D452" s="278"/>
      <c r="E452" s="278"/>
      <c r="F452" s="278"/>
      <c r="G452" s="278"/>
      <c r="H452" s="278"/>
      <c r="I452" s="278"/>
      <c r="J452" s="278"/>
      <c r="K452" s="278"/>
      <c r="L452" s="278"/>
      <c r="M452" s="278"/>
      <c r="N452" s="278"/>
      <c r="O452" s="278"/>
      <c r="P452" s="278"/>
      <c r="Q452" s="278"/>
      <c r="R452" s="278"/>
      <c r="S452" s="278"/>
      <c r="T452" s="278"/>
      <c r="U452" s="278"/>
      <c r="V452" s="278"/>
      <c r="W452" s="278"/>
      <c r="X452" s="278"/>
      <c r="Y452" s="278"/>
      <c r="Z452" s="278"/>
      <c r="AA452" s="278"/>
      <c r="AB452" s="278"/>
      <c r="AC452" s="278"/>
      <c r="AD452" s="278"/>
    </row>
    <row r="453">
      <c r="A453" s="278"/>
      <c r="B453" s="278"/>
      <c r="C453" s="278"/>
      <c r="D453" s="278"/>
      <c r="E453" s="278"/>
      <c r="F453" s="278"/>
      <c r="G453" s="278"/>
      <c r="H453" s="278"/>
      <c r="I453" s="278"/>
      <c r="J453" s="278"/>
      <c r="K453" s="278"/>
      <c r="L453" s="278"/>
      <c r="M453" s="278"/>
      <c r="N453" s="278"/>
      <c r="O453" s="278"/>
      <c r="P453" s="278"/>
      <c r="Q453" s="278"/>
      <c r="R453" s="278"/>
      <c r="S453" s="278"/>
      <c r="T453" s="278"/>
      <c r="U453" s="278"/>
      <c r="V453" s="278"/>
      <c r="W453" s="278"/>
      <c r="X453" s="278"/>
      <c r="Y453" s="278"/>
      <c r="Z453" s="278"/>
      <c r="AA453" s="278"/>
      <c r="AB453" s="278"/>
      <c r="AC453" s="278"/>
      <c r="AD453" s="278"/>
    </row>
    <row r="454">
      <c r="A454" s="278"/>
      <c r="B454" s="278"/>
      <c r="C454" s="278"/>
      <c r="D454" s="278"/>
      <c r="E454" s="278"/>
      <c r="F454" s="278"/>
      <c r="G454" s="278"/>
      <c r="H454" s="278"/>
      <c r="I454" s="278"/>
      <c r="J454" s="278"/>
      <c r="K454" s="278"/>
      <c r="L454" s="278"/>
      <c r="M454" s="278"/>
      <c r="N454" s="278"/>
      <c r="O454" s="278"/>
      <c r="P454" s="278"/>
      <c r="Q454" s="278"/>
      <c r="R454" s="278"/>
      <c r="S454" s="278"/>
      <c r="T454" s="278"/>
      <c r="U454" s="278"/>
      <c r="V454" s="278"/>
      <c r="W454" s="278"/>
      <c r="X454" s="278"/>
      <c r="Y454" s="278"/>
      <c r="Z454" s="278"/>
      <c r="AA454" s="278"/>
      <c r="AB454" s="278"/>
      <c r="AC454" s="278"/>
      <c r="AD454" s="278"/>
    </row>
    <row r="455">
      <c r="A455" s="278"/>
      <c r="B455" s="278"/>
      <c r="C455" s="278"/>
      <c r="D455" s="278"/>
      <c r="E455" s="278"/>
      <c r="F455" s="278"/>
      <c r="G455" s="278"/>
      <c r="H455" s="278"/>
      <c r="I455" s="278"/>
      <c r="J455" s="278"/>
      <c r="K455" s="278"/>
      <c r="L455" s="278"/>
      <c r="M455" s="278"/>
      <c r="N455" s="278"/>
      <c r="O455" s="278"/>
      <c r="P455" s="278"/>
      <c r="Q455" s="278"/>
      <c r="R455" s="278"/>
      <c r="S455" s="278"/>
      <c r="T455" s="278"/>
      <c r="U455" s="278"/>
      <c r="V455" s="278"/>
      <c r="W455" s="278"/>
      <c r="X455" s="278"/>
      <c r="Y455" s="278"/>
      <c r="Z455" s="278"/>
      <c r="AA455" s="278"/>
      <c r="AB455" s="278"/>
      <c r="AC455" s="278"/>
      <c r="AD455" s="278"/>
    </row>
    <row r="456">
      <c r="A456" s="278"/>
      <c r="B456" s="278"/>
      <c r="C456" s="278"/>
      <c r="D456" s="278"/>
      <c r="E456" s="278"/>
      <c r="F456" s="278"/>
      <c r="G456" s="278"/>
      <c r="H456" s="278"/>
      <c r="I456" s="278"/>
      <c r="J456" s="278"/>
      <c r="K456" s="278"/>
      <c r="L456" s="278"/>
      <c r="M456" s="278"/>
      <c r="N456" s="278"/>
      <c r="O456" s="278"/>
      <c r="P456" s="278"/>
      <c r="Q456" s="278"/>
      <c r="R456" s="278"/>
      <c r="S456" s="278"/>
      <c r="T456" s="278"/>
      <c r="U456" s="278"/>
      <c r="V456" s="278"/>
      <c r="W456" s="278"/>
      <c r="X456" s="278"/>
      <c r="Y456" s="278"/>
      <c r="Z456" s="278"/>
      <c r="AA456" s="278"/>
      <c r="AB456" s="278"/>
      <c r="AC456" s="278"/>
      <c r="AD456" s="278"/>
    </row>
    <row r="457">
      <c r="A457" s="278"/>
      <c r="B457" s="278"/>
      <c r="C457" s="278"/>
      <c r="D457" s="278"/>
      <c r="E457" s="278"/>
      <c r="F457" s="278"/>
      <c r="G457" s="278"/>
      <c r="H457" s="278"/>
      <c r="I457" s="278"/>
      <c r="J457" s="278"/>
      <c r="K457" s="278"/>
      <c r="L457" s="278"/>
      <c r="M457" s="278"/>
      <c r="N457" s="278"/>
      <c r="O457" s="278"/>
      <c r="P457" s="278"/>
      <c r="Q457" s="278"/>
      <c r="R457" s="278"/>
      <c r="S457" s="278"/>
      <c r="T457" s="278"/>
      <c r="U457" s="278"/>
      <c r="V457" s="278"/>
      <c r="W457" s="278"/>
      <c r="X457" s="278"/>
      <c r="Y457" s="278"/>
      <c r="Z457" s="278"/>
      <c r="AA457" s="278"/>
      <c r="AB457" s="278"/>
      <c r="AC457" s="278"/>
      <c r="AD457" s="278"/>
    </row>
    <row r="458">
      <c r="A458" s="278"/>
      <c r="B458" s="278"/>
      <c r="C458" s="278"/>
      <c r="D458" s="278"/>
      <c r="E458" s="278"/>
      <c r="F458" s="278"/>
      <c r="G458" s="278"/>
      <c r="H458" s="278"/>
      <c r="I458" s="278"/>
      <c r="J458" s="278"/>
      <c r="K458" s="278"/>
      <c r="L458" s="278"/>
      <c r="M458" s="278"/>
      <c r="N458" s="278"/>
      <c r="O458" s="278"/>
      <c r="P458" s="278"/>
      <c r="Q458" s="278"/>
      <c r="R458" s="278"/>
      <c r="S458" s="278"/>
      <c r="T458" s="278"/>
      <c r="U458" s="278"/>
      <c r="V458" s="278"/>
      <c r="W458" s="278"/>
      <c r="X458" s="278"/>
      <c r="Y458" s="278"/>
      <c r="Z458" s="278"/>
      <c r="AA458" s="278"/>
      <c r="AB458" s="278"/>
      <c r="AC458" s="278"/>
      <c r="AD458" s="278"/>
    </row>
    <row r="459">
      <c r="A459" s="278"/>
      <c r="B459" s="278"/>
      <c r="C459" s="278"/>
      <c r="D459" s="278"/>
      <c r="E459" s="278"/>
      <c r="F459" s="278"/>
      <c r="G459" s="278"/>
      <c r="H459" s="278"/>
      <c r="I459" s="278"/>
      <c r="J459" s="278"/>
      <c r="K459" s="278"/>
      <c r="L459" s="278"/>
      <c r="M459" s="278"/>
      <c r="N459" s="278"/>
      <c r="O459" s="278"/>
      <c r="P459" s="278"/>
      <c r="Q459" s="278"/>
      <c r="R459" s="278"/>
      <c r="S459" s="278"/>
      <c r="T459" s="278"/>
      <c r="U459" s="278"/>
      <c r="V459" s="278"/>
      <c r="W459" s="278"/>
      <c r="X459" s="278"/>
      <c r="Y459" s="278"/>
      <c r="Z459" s="278"/>
      <c r="AA459" s="278"/>
      <c r="AB459" s="278"/>
      <c r="AC459" s="278"/>
      <c r="AD459" s="278"/>
    </row>
    <row r="460">
      <c r="A460" s="278"/>
      <c r="B460" s="278"/>
      <c r="C460" s="278"/>
      <c r="D460" s="278"/>
      <c r="E460" s="278"/>
      <c r="F460" s="278"/>
      <c r="G460" s="278"/>
      <c r="H460" s="278"/>
      <c r="I460" s="278"/>
      <c r="J460" s="278"/>
      <c r="K460" s="278"/>
      <c r="L460" s="278"/>
      <c r="M460" s="278"/>
      <c r="N460" s="278"/>
      <c r="O460" s="278"/>
      <c r="P460" s="278"/>
      <c r="Q460" s="278"/>
      <c r="R460" s="278"/>
      <c r="S460" s="278"/>
      <c r="T460" s="278"/>
      <c r="U460" s="278"/>
      <c r="V460" s="278"/>
      <c r="W460" s="278"/>
      <c r="X460" s="278"/>
      <c r="Y460" s="278"/>
      <c r="Z460" s="278"/>
      <c r="AA460" s="278"/>
      <c r="AB460" s="278"/>
      <c r="AC460" s="278"/>
      <c r="AD460" s="278"/>
    </row>
    <row r="461">
      <c r="A461" s="278"/>
      <c r="B461" s="278"/>
      <c r="C461" s="278"/>
      <c r="D461" s="278"/>
      <c r="E461" s="278"/>
      <c r="F461" s="278"/>
      <c r="G461" s="278"/>
      <c r="H461" s="278"/>
      <c r="I461" s="278"/>
      <c r="J461" s="278"/>
      <c r="K461" s="278"/>
      <c r="L461" s="278"/>
      <c r="M461" s="278"/>
      <c r="N461" s="278"/>
      <c r="O461" s="278"/>
      <c r="P461" s="278"/>
      <c r="Q461" s="278"/>
      <c r="R461" s="278"/>
      <c r="S461" s="278"/>
      <c r="T461" s="278"/>
      <c r="U461" s="278"/>
      <c r="V461" s="278"/>
      <c r="W461" s="278"/>
      <c r="X461" s="278"/>
      <c r="Y461" s="278"/>
      <c r="Z461" s="278"/>
      <c r="AA461" s="278"/>
      <c r="AB461" s="278"/>
      <c r="AC461" s="278"/>
      <c r="AD461" s="278"/>
    </row>
    <row r="462">
      <c r="A462" s="278"/>
      <c r="B462" s="278"/>
      <c r="C462" s="278"/>
      <c r="D462" s="278"/>
      <c r="E462" s="278"/>
      <c r="F462" s="278"/>
      <c r="G462" s="278"/>
      <c r="H462" s="278"/>
      <c r="I462" s="278"/>
      <c r="J462" s="278"/>
      <c r="K462" s="278"/>
      <c r="L462" s="278"/>
      <c r="M462" s="278"/>
      <c r="N462" s="278"/>
      <c r="O462" s="278"/>
      <c r="P462" s="278"/>
      <c r="Q462" s="278"/>
      <c r="R462" s="278"/>
      <c r="S462" s="278"/>
      <c r="T462" s="278"/>
      <c r="U462" s="278"/>
      <c r="V462" s="278"/>
      <c r="W462" s="278"/>
      <c r="X462" s="278"/>
      <c r="Y462" s="278"/>
      <c r="Z462" s="278"/>
      <c r="AA462" s="278"/>
      <c r="AB462" s="278"/>
      <c r="AC462" s="278"/>
      <c r="AD462" s="278"/>
    </row>
    <row r="463">
      <c r="A463" s="278"/>
      <c r="B463" s="278"/>
      <c r="C463" s="278"/>
      <c r="D463" s="278"/>
      <c r="E463" s="278"/>
      <c r="F463" s="278"/>
      <c r="G463" s="278"/>
      <c r="H463" s="278"/>
      <c r="I463" s="278"/>
      <c r="J463" s="278"/>
      <c r="K463" s="278"/>
      <c r="L463" s="278"/>
      <c r="M463" s="278"/>
      <c r="N463" s="278"/>
      <c r="O463" s="278"/>
      <c r="P463" s="278"/>
      <c r="Q463" s="278"/>
      <c r="R463" s="278"/>
      <c r="S463" s="278"/>
      <c r="T463" s="278"/>
      <c r="U463" s="278"/>
      <c r="V463" s="278"/>
      <c r="W463" s="278"/>
      <c r="X463" s="278"/>
      <c r="Y463" s="278"/>
      <c r="Z463" s="278"/>
      <c r="AA463" s="278"/>
      <c r="AB463" s="278"/>
      <c r="AC463" s="278"/>
      <c r="AD463" s="278"/>
    </row>
    <row r="464">
      <c r="A464" s="278"/>
      <c r="B464" s="278"/>
      <c r="C464" s="278"/>
      <c r="D464" s="278"/>
      <c r="E464" s="278"/>
      <c r="F464" s="278"/>
      <c r="G464" s="278"/>
      <c r="H464" s="278"/>
      <c r="I464" s="278"/>
      <c r="J464" s="278"/>
      <c r="K464" s="278"/>
      <c r="L464" s="278"/>
      <c r="M464" s="278"/>
      <c r="N464" s="278"/>
      <c r="O464" s="278"/>
      <c r="P464" s="278"/>
      <c r="Q464" s="278"/>
      <c r="R464" s="278"/>
      <c r="S464" s="278"/>
      <c r="T464" s="278"/>
      <c r="U464" s="278"/>
      <c r="V464" s="278"/>
      <c r="W464" s="278"/>
      <c r="X464" s="278"/>
      <c r="Y464" s="278"/>
      <c r="Z464" s="278"/>
      <c r="AA464" s="278"/>
      <c r="AB464" s="278"/>
      <c r="AC464" s="278"/>
      <c r="AD464" s="278"/>
    </row>
    <row r="465">
      <c r="A465" s="278"/>
      <c r="B465" s="278"/>
      <c r="C465" s="278"/>
      <c r="D465" s="278"/>
      <c r="E465" s="278"/>
      <c r="F465" s="278"/>
      <c r="G465" s="278"/>
      <c r="H465" s="278"/>
      <c r="I465" s="278"/>
      <c r="J465" s="278"/>
      <c r="K465" s="278"/>
      <c r="L465" s="278"/>
      <c r="M465" s="278"/>
      <c r="N465" s="278"/>
      <c r="O465" s="278"/>
      <c r="P465" s="278"/>
      <c r="Q465" s="278"/>
      <c r="R465" s="278"/>
      <c r="S465" s="278"/>
      <c r="T465" s="278"/>
      <c r="U465" s="278"/>
      <c r="V465" s="278"/>
      <c r="W465" s="278"/>
      <c r="X465" s="278"/>
      <c r="Y465" s="278"/>
      <c r="Z465" s="278"/>
      <c r="AA465" s="278"/>
      <c r="AB465" s="278"/>
      <c r="AC465" s="278"/>
      <c r="AD465" s="278"/>
    </row>
    <row r="466">
      <c r="A466" s="278"/>
      <c r="B466" s="278"/>
      <c r="C466" s="278"/>
      <c r="D466" s="278"/>
      <c r="E466" s="278"/>
      <c r="F466" s="278"/>
      <c r="G466" s="278"/>
      <c r="H466" s="278"/>
      <c r="I466" s="278"/>
      <c r="J466" s="278"/>
      <c r="K466" s="278"/>
      <c r="L466" s="278"/>
      <c r="M466" s="278"/>
      <c r="N466" s="278"/>
      <c r="O466" s="278"/>
      <c r="P466" s="278"/>
      <c r="Q466" s="278"/>
      <c r="R466" s="278"/>
      <c r="S466" s="278"/>
      <c r="T466" s="278"/>
      <c r="U466" s="278"/>
      <c r="V466" s="278"/>
      <c r="W466" s="278"/>
      <c r="X466" s="278"/>
      <c r="Y466" s="278"/>
      <c r="Z466" s="278"/>
      <c r="AA466" s="278"/>
      <c r="AB466" s="278"/>
      <c r="AC466" s="278"/>
      <c r="AD466" s="278"/>
    </row>
    <row r="467">
      <c r="A467" s="278"/>
      <c r="B467" s="278"/>
      <c r="C467" s="278"/>
      <c r="D467" s="278"/>
      <c r="E467" s="278"/>
      <c r="F467" s="278"/>
      <c r="G467" s="278"/>
      <c r="H467" s="278"/>
      <c r="I467" s="278"/>
      <c r="J467" s="278"/>
      <c r="K467" s="278"/>
      <c r="L467" s="278"/>
      <c r="M467" s="278"/>
      <c r="N467" s="278"/>
      <c r="O467" s="278"/>
      <c r="P467" s="278"/>
      <c r="Q467" s="278"/>
      <c r="R467" s="278"/>
      <c r="S467" s="278"/>
      <c r="T467" s="278"/>
      <c r="U467" s="278"/>
      <c r="V467" s="278"/>
      <c r="W467" s="278"/>
      <c r="X467" s="278"/>
      <c r="Y467" s="278"/>
      <c r="Z467" s="278"/>
      <c r="AA467" s="278"/>
      <c r="AB467" s="278"/>
      <c r="AC467" s="278"/>
      <c r="AD467" s="278"/>
    </row>
    <row r="468">
      <c r="A468" s="278"/>
      <c r="B468" s="278"/>
      <c r="C468" s="278"/>
      <c r="D468" s="278"/>
      <c r="E468" s="278"/>
      <c r="F468" s="278"/>
      <c r="G468" s="278"/>
      <c r="H468" s="278"/>
      <c r="I468" s="278"/>
      <c r="J468" s="278"/>
      <c r="K468" s="278"/>
      <c r="L468" s="278"/>
      <c r="M468" s="278"/>
      <c r="N468" s="278"/>
      <c r="O468" s="278"/>
      <c r="P468" s="278"/>
      <c r="Q468" s="278"/>
      <c r="R468" s="278"/>
      <c r="S468" s="278"/>
      <c r="T468" s="278"/>
      <c r="U468" s="278"/>
      <c r="V468" s="278"/>
      <c r="W468" s="278"/>
      <c r="X468" s="278"/>
      <c r="Y468" s="278"/>
      <c r="Z468" s="278"/>
      <c r="AA468" s="278"/>
      <c r="AB468" s="278"/>
      <c r="AC468" s="278"/>
      <c r="AD468" s="278"/>
    </row>
    <row r="469">
      <c r="A469" s="278"/>
      <c r="B469" s="278"/>
      <c r="C469" s="278"/>
      <c r="D469" s="278"/>
      <c r="E469" s="278"/>
      <c r="F469" s="278"/>
      <c r="G469" s="278"/>
      <c r="H469" s="278"/>
      <c r="I469" s="278"/>
      <c r="J469" s="278"/>
      <c r="K469" s="278"/>
      <c r="L469" s="278"/>
      <c r="M469" s="278"/>
      <c r="N469" s="278"/>
      <c r="O469" s="278"/>
      <c r="P469" s="278"/>
      <c r="Q469" s="278"/>
      <c r="R469" s="278"/>
      <c r="S469" s="278"/>
      <c r="T469" s="278"/>
      <c r="U469" s="278"/>
      <c r="V469" s="278"/>
      <c r="W469" s="278"/>
      <c r="X469" s="278"/>
      <c r="Y469" s="278"/>
      <c r="Z469" s="278"/>
      <c r="AA469" s="278"/>
      <c r="AB469" s="278"/>
      <c r="AC469" s="278"/>
      <c r="AD469" s="278"/>
    </row>
    <row r="470">
      <c r="A470" s="278"/>
      <c r="B470" s="278"/>
      <c r="C470" s="278"/>
      <c r="D470" s="278"/>
      <c r="E470" s="278"/>
      <c r="F470" s="278"/>
      <c r="G470" s="278"/>
      <c r="H470" s="278"/>
      <c r="I470" s="278"/>
      <c r="J470" s="278"/>
      <c r="K470" s="278"/>
      <c r="L470" s="278"/>
      <c r="M470" s="278"/>
      <c r="N470" s="278"/>
      <c r="O470" s="278"/>
      <c r="P470" s="278"/>
      <c r="Q470" s="278"/>
      <c r="R470" s="278"/>
      <c r="S470" s="278"/>
      <c r="T470" s="278"/>
      <c r="U470" s="278"/>
      <c r="V470" s="278"/>
      <c r="W470" s="278"/>
      <c r="X470" s="278"/>
      <c r="Y470" s="278"/>
      <c r="Z470" s="278"/>
      <c r="AA470" s="278"/>
      <c r="AB470" s="278"/>
      <c r="AC470" s="278"/>
      <c r="AD470" s="278"/>
    </row>
    <row r="471">
      <c r="A471" s="278"/>
      <c r="B471" s="278"/>
      <c r="C471" s="278"/>
      <c r="D471" s="278"/>
      <c r="E471" s="278"/>
      <c r="F471" s="278"/>
      <c r="G471" s="278"/>
      <c r="H471" s="278"/>
      <c r="I471" s="278"/>
      <c r="J471" s="278"/>
      <c r="K471" s="278"/>
      <c r="L471" s="278"/>
      <c r="M471" s="278"/>
      <c r="N471" s="278"/>
      <c r="O471" s="278"/>
      <c r="P471" s="278"/>
      <c r="Q471" s="278"/>
      <c r="R471" s="278"/>
      <c r="S471" s="278"/>
      <c r="T471" s="278"/>
      <c r="U471" s="278"/>
      <c r="V471" s="278"/>
      <c r="W471" s="278"/>
      <c r="X471" s="278"/>
      <c r="Y471" s="278"/>
      <c r="Z471" s="278"/>
      <c r="AA471" s="278"/>
      <c r="AB471" s="278"/>
      <c r="AC471" s="278"/>
      <c r="AD471" s="278"/>
    </row>
    <row r="472">
      <c r="A472" s="278"/>
      <c r="B472" s="278"/>
      <c r="C472" s="278"/>
      <c r="D472" s="278"/>
      <c r="E472" s="278"/>
      <c r="F472" s="278"/>
      <c r="G472" s="278"/>
      <c r="H472" s="278"/>
      <c r="I472" s="278"/>
      <c r="J472" s="278"/>
      <c r="K472" s="278"/>
      <c r="L472" s="278"/>
      <c r="M472" s="278"/>
      <c r="N472" s="278"/>
      <c r="O472" s="278"/>
      <c r="P472" s="278"/>
      <c r="Q472" s="278"/>
      <c r="R472" s="278"/>
      <c r="S472" s="278"/>
      <c r="T472" s="278"/>
      <c r="U472" s="278"/>
      <c r="V472" s="278"/>
      <c r="W472" s="278"/>
      <c r="X472" s="278"/>
      <c r="Y472" s="278"/>
      <c r="Z472" s="278"/>
      <c r="AA472" s="278"/>
      <c r="AB472" s="278"/>
      <c r="AC472" s="278"/>
      <c r="AD472" s="278"/>
    </row>
    <row r="473">
      <c r="A473" s="278"/>
      <c r="B473" s="278"/>
      <c r="C473" s="278"/>
      <c r="D473" s="278"/>
      <c r="E473" s="278"/>
      <c r="F473" s="278"/>
      <c r="G473" s="278"/>
      <c r="H473" s="278"/>
      <c r="I473" s="278"/>
      <c r="J473" s="278"/>
      <c r="K473" s="278"/>
      <c r="L473" s="278"/>
      <c r="M473" s="278"/>
      <c r="N473" s="278"/>
      <c r="O473" s="278"/>
      <c r="P473" s="278"/>
      <c r="Q473" s="278"/>
      <c r="R473" s="278"/>
      <c r="S473" s="278"/>
      <c r="T473" s="278"/>
      <c r="U473" s="278"/>
      <c r="V473" s="278"/>
      <c r="W473" s="278"/>
      <c r="X473" s="278"/>
      <c r="Y473" s="278"/>
      <c r="Z473" s="278"/>
      <c r="AA473" s="278"/>
      <c r="AB473" s="278"/>
      <c r="AC473" s="278"/>
      <c r="AD473" s="278"/>
    </row>
    <row r="474">
      <c r="A474" s="278"/>
      <c r="B474" s="278"/>
      <c r="C474" s="278"/>
      <c r="D474" s="278"/>
      <c r="E474" s="278"/>
      <c r="F474" s="278"/>
      <c r="G474" s="278"/>
      <c r="H474" s="278"/>
      <c r="I474" s="278"/>
      <c r="J474" s="278"/>
      <c r="K474" s="278"/>
      <c r="L474" s="278"/>
      <c r="M474" s="278"/>
      <c r="N474" s="278"/>
      <c r="O474" s="278"/>
      <c r="P474" s="278"/>
      <c r="Q474" s="278"/>
      <c r="R474" s="278"/>
      <c r="S474" s="278"/>
      <c r="T474" s="278"/>
      <c r="U474" s="278"/>
      <c r="V474" s="278"/>
      <c r="W474" s="278"/>
      <c r="X474" s="278"/>
      <c r="Y474" s="278"/>
      <c r="Z474" s="278"/>
      <c r="AA474" s="278"/>
      <c r="AB474" s="278"/>
      <c r="AC474" s="278"/>
      <c r="AD474" s="278"/>
    </row>
    <row r="475">
      <c r="A475" s="278"/>
      <c r="B475" s="278"/>
      <c r="C475" s="278"/>
      <c r="D475" s="278"/>
      <c r="E475" s="278"/>
      <c r="F475" s="278"/>
      <c r="G475" s="278"/>
      <c r="H475" s="278"/>
      <c r="I475" s="278"/>
      <c r="J475" s="278"/>
      <c r="K475" s="278"/>
      <c r="L475" s="278"/>
      <c r="M475" s="278"/>
      <c r="N475" s="278"/>
      <c r="O475" s="278"/>
      <c r="P475" s="278"/>
      <c r="Q475" s="278"/>
      <c r="R475" s="278"/>
      <c r="S475" s="278"/>
      <c r="T475" s="278"/>
      <c r="U475" s="278"/>
      <c r="V475" s="278"/>
      <c r="W475" s="278"/>
      <c r="X475" s="278"/>
      <c r="Y475" s="278"/>
      <c r="Z475" s="278"/>
      <c r="AA475" s="278"/>
      <c r="AB475" s="278"/>
      <c r="AC475" s="278"/>
      <c r="AD475" s="278"/>
    </row>
    <row r="476">
      <c r="A476" s="278"/>
      <c r="B476" s="278"/>
      <c r="C476" s="278"/>
      <c r="D476" s="278"/>
      <c r="E476" s="278"/>
      <c r="F476" s="278"/>
      <c r="G476" s="278"/>
      <c r="H476" s="278"/>
      <c r="I476" s="278"/>
      <c r="J476" s="278"/>
      <c r="K476" s="278"/>
      <c r="L476" s="278"/>
      <c r="M476" s="278"/>
      <c r="N476" s="278"/>
      <c r="O476" s="278"/>
      <c r="P476" s="278"/>
      <c r="Q476" s="278"/>
      <c r="R476" s="278"/>
      <c r="S476" s="278"/>
      <c r="T476" s="278"/>
      <c r="U476" s="278"/>
      <c r="V476" s="278"/>
      <c r="W476" s="278"/>
      <c r="X476" s="278"/>
      <c r="Y476" s="278"/>
      <c r="Z476" s="278"/>
      <c r="AA476" s="278"/>
      <c r="AB476" s="278"/>
      <c r="AC476" s="278"/>
      <c r="AD476" s="278"/>
    </row>
    <row r="477">
      <c r="A477" s="278"/>
      <c r="B477" s="278"/>
      <c r="C477" s="278"/>
      <c r="D477" s="278"/>
      <c r="E477" s="278"/>
      <c r="F477" s="278"/>
      <c r="G477" s="278"/>
      <c r="H477" s="278"/>
      <c r="I477" s="278"/>
      <c r="J477" s="278"/>
      <c r="K477" s="278"/>
      <c r="L477" s="278"/>
      <c r="M477" s="278"/>
      <c r="N477" s="278"/>
      <c r="O477" s="278"/>
      <c r="P477" s="278"/>
      <c r="Q477" s="278"/>
      <c r="R477" s="278"/>
      <c r="S477" s="278"/>
      <c r="T477" s="278"/>
      <c r="U477" s="278"/>
      <c r="V477" s="278"/>
      <c r="W477" s="278"/>
      <c r="X477" s="278"/>
      <c r="Y477" s="278"/>
      <c r="Z477" s="278"/>
      <c r="AA477" s="278"/>
      <c r="AB477" s="278"/>
      <c r="AC477" s="278"/>
      <c r="AD477" s="278"/>
    </row>
    <row r="478">
      <c r="A478" s="278"/>
      <c r="B478" s="278"/>
      <c r="C478" s="278"/>
      <c r="D478" s="278"/>
      <c r="E478" s="278"/>
      <c r="F478" s="278"/>
      <c r="G478" s="278"/>
      <c r="H478" s="278"/>
      <c r="I478" s="278"/>
      <c r="J478" s="278"/>
      <c r="K478" s="278"/>
      <c r="L478" s="278"/>
      <c r="M478" s="278"/>
      <c r="N478" s="278"/>
      <c r="O478" s="278"/>
      <c r="P478" s="278"/>
      <c r="Q478" s="278"/>
      <c r="R478" s="278"/>
      <c r="S478" s="278"/>
      <c r="T478" s="278"/>
      <c r="U478" s="278"/>
      <c r="V478" s="278"/>
      <c r="W478" s="278"/>
      <c r="X478" s="278"/>
      <c r="Y478" s="278"/>
      <c r="Z478" s="278"/>
      <c r="AA478" s="278"/>
      <c r="AB478" s="278"/>
      <c r="AC478" s="278"/>
      <c r="AD478" s="278"/>
    </row>
    <row r="479">
      <c r="A479" s="278"/>
      <c r="B479" s="278"/>
      <c r="C479" s="278"/>
      <c r="D479" s="278"/>
      <c r="E479" s="278"/>
      <c r="F479" s="278"/>
      <c r="G479" s="278"/>
      <c r="H479" s="278"/>
      <c r="I479" s="278"/>
      <c r="J479" s="278"/>
      <c r="K479" s="278"/>
      <c r="L479" s="278"/>
      <c r="M479" s="278"/>
      <c r="N479" s="278"/>
      <c r="O479" s="278"/>
      <c r="P479" s="278"/>
      <c r="Q479" s="278"/>
      <c r="R479" s="278"/>
      <c r="S479" s="278"/>
      <c r="T479" s="278"/>
      <c r="U479" s="278"/>
      <c r="V479" s="278"/>
      <c r="W479" s="278"/>
      <c r="X479" s="278"/>
      <c r="Y479" s="278"/>
      <c r="Z479" s="278"/>
      <c r="AA479" s="278"/>
      <c r="AB479" s="278"/>
      <c r="AC479" s="278"/>
      <c r="AD479" s="278"/>
    </row>
    <row r="480">
      <c r="A480" s="278"/>
      <c r="B480" s="278"/>
      <c r="C480" s="278"/>
      <c r="D480" s="278"/>
      <c r="E480" s="278"/>
      <c r="F480" s="278"/>
      <c r="G480" s="278"/>
      <c r="H480" s="278"/>
      <c r="I480" s="278"/>
      <c r="J480" s="278"/>
      <c r="K480" s="278"/>
      <c r="L480" s="278"/>
      <c r="M480" s="278"/>
      <c r="N480" s="278"/>
      <c r="O480" s="278"/>
      <c r="P480" s="278"/>
      <c r="Q480" s="278"/>
      <c r="R480" s="278"/>
      <c r="S480" s="278"/>
      <c r="T480" s="278"/>
      <c r="U480" s="278"/>
      <c r="V480" s="278"/>
      <c r="W480" s="278"/>
      <c r="X480" s="278"/>
      <c r="Y480" s="278"/>
      <c r="Z480" s="278"/>
      <c r="AA480" s="278"/>
      <c r="AB480" s="278"/>
      <c r="AC480" s="278"/>
      <c r="AD480" s="278"/>
    </row>
    <row r="481">
      <c r="A481" s="278"/>
      <c r="B481" s="278"/>
      <c r="C481" s="278"/>
      <c r="D481" s="278"/>
      <c r="E481" s="278"/>
      <c r="F481" s="278"/>
      <c r="G481" s="278"/>
      <c r="H481" s="278"/>
      <c r="I481" s="278"/>
      <c r="J481" s="278"/>
      <c r="K481" s="278"/>
      <c r="L481" s="278"/>
      <c r="M481" s="278"/>
      <c r="N481" s="278"/>
      <c r="O481" s="278"/>
      <c r="P481" s="278"/>
      <c r="Q481" s="278"/>
      <c r="R481" s="278"/>
      <c r="S481" s="278"/>
      <c r="T481" s="278"/>
      <c r="U481" s="278"/>
      <c r="V481" s="278"/>
      <c r="W481" s="278"/>
      <c r="X481" s="278"/>
      <c r="Y481" s="278"/>
      <c r="Z481" s="278"/>
      <c r="AA481" s="278"/>
      <c r="AB481" s="278"/>
      <c r="AC481" s="278"/>
      <c r="AD481" s="278"/>
    </row>
    <row r="482">
      <c r="A482" s="278"/>
      <c r="B482" s="278"/>
      <c r="C482" s="278"/>
      <c r="D482" s="278"/>
      <c r="E482" s="278"/>
      <c r="F482" s="278"/>
      <c r="G482" s="278"/>
      <c r="H482" s="278"/>
      <c r="I482" s="278"/>
      <c r="J482" s="278"/>
      <c r="K482" s="278"/>
      <c r="L482" s="278"/>
      <c r="M482" s="278"/>
      <c r="N482" s="278"/>
      <c r="O482" s="278"/>
      <c r="P482" s="278"/>
      <c r="Q482" s="278"/>
      <c r="R482" s="278"/>
      <c r="S482" s="278"/>
      <c r="T482" s="278"/>
      <c r="U482" s="278"/>
      <c r="V482" s="278"/>
      <c r="W482" s="278"/>
      <c r="X482" s="278"/>
      <c r="Y482" s="278"/>
      <c r="Z482" s="278"/>
      <c r="AA482" s="278"/>
      <c r="AB482" s="278"/>
      <c r="AC482" s="278"/>
      <c r="AD482" s="278"/>
    </row>
    <row r="483">
      <c r="A483" s="278"/>
      <c r="B483" s="278"/>
      <c r="C483" s="278"/>
      <c r="D483" s="278"/>
      <c r="E483" s="278"/>
      <c r="F483" s="278"/>
      <c r="G483" s="278"/>
      <c r="H483" s="278"/>
      <c r="I483" s="278"/>
      <c r="J483" s="278"/>
      <c r="K483" s="278"/>
      <c r="L483" s="278"/>
      <c r="M483" s="278"/>
      <c r="N483" s="278"/>
      <c r="O483" s="278"/>
      <c r="P483" s="278"/>
      <c r="Q483" s="278"/>
      <c r="R483" s="278"/>
      <c r="S483" s="278"/>
      <c r="T483" s="278"/>
      <c r="U483" s="278"/>
      <c r="V483" s="278"/>
      <c r="W483" s="278"/>
      <c r="X483" s="278"/>
      <c r="Y483" s="278"/>
      <c r="Z483" s="278"/>
      <c r="AA483" s="278"/>
      <c r="AB483" s="278"/>
      <c r="AC483" s="278"/>
      <c r="AD483" s="278"/>
    </row>
    <row r="484">
      <c r="A484" s="278"/>
      <c r="B484" s="278"/>
      <c r="C484" s="278"/>
      <c r="D484" s="278"/>
      <c r="E484" s="278"/>
      <c r="F484" s="278"/>
      <c r="G484" s="278"/>
      <c r="H484" s="278"/>
      <c r="I484" s="278"/>
      <c r="J484" s="278"/>
      <c r="K484" s="278"/>
      <c r="L484" s="278"/>
      <c r="M484" s="278"/>
      <c r="N484" s="278"/>
      <c r="O484" s="278"/>
      <c r="P484" s="278"/>
      <c r="Q484" s="278"/>
      <c r="R484" s="278"/>
      <c r="S484" s="278"/>
      <c r="T484" s="278"/>
      <c r="U484" s="278"/>
      <c r="V484" s="278"/>
      <c r="W484" s="278"/>
      <c r="X484" s="278"/>
      <c r="Y484" s="278"/>
      <c r="Z484" s="278"/>
      <c r="AA484" s="278"/>
      <c r="AB484" s="278"/>
      <c r="AC484" s="278"/>
      <c r="AD484" s="278"/>
    </row>
    <row r="485">
      <c r="A485" s="278"/>
      <c r="B485" s="278"/>
      <c r="C485" s="278"/>
      <c r="D485" s="278"/>
      <c r="E485" s="278"/>
      <c r="F485" s="278"/>
      <c r="G485" s="278"/>
      <c r="H485" s="278"/>
      <c r="I485" s="278"/>
      <c r="J485" s="278"/>
      <c r="K485" s="278"/>
      <c r="L485" s="278"/>
      <c r="M485" s="278"/>
      <c r="N485" s="278"/>
      <c r="O485" s="278"/>
      <c r="P485" s="278"/>
      <c r="Q485" s="278"/>
      <c r="R485" s="278"/>
      <c r="S485" s="278"/>
      <c r="T485" s="278"/>
      <c r="U485" s="278"/>
      <c r="V485" s="278"/>
      <c r="W485" s="278"/>
      <c r="X485" s="278"/>
      <c r="Y485" s="278"/>
      <c r="Z485" s="278"/>
      <c r="AA485" s="278"/>
      <c r="AB485" s="278"/>
      <c r="AC485" s="278"/>
      <c r="AD485" s="278"/>
    </row>
    <row r="486">
      <c r="A486" s="278"/>
      <c r="B486" s="278"/>
      <c r="C486" s="278"/>
      <c r="D486" s="278"/>
      <c r="E486" s="278"/>
      <c r="F486" s="278"/>
      <c r="G486" s="278"/>
      <c r="H486" s="278"/>
      <c r="I486" s="278"/>
      <c r="J486" s="278"/>
      <c r="K486" s="278"/>
      <c r="L486" s="278"/>
      <c r="M486" s="278"/>
      <c r="N486" s="278"/>
      <c r="O486" s="278"/>
      <c r="P486" s="278"/>
      <c r="Q486" s="278"/>
      <c r="R486" s="278"/>
      <c r="S486" s="278"/>
      <c r="T486" s="278"/>
      <c r="U486" s="278"/>
      <c r="V486" s="278"/>
      <c r="W486" s="278"/>
      <c r="X486" s="278"/>
      <c r="Y486" s="278"/>
      <c r="Z486" s="278"/>
      <c r="AA486" s="278"/>
      <c r="AB486" s="278"/>
      <c r="AC486" s="278"/>
      <c r="AD486" s="278"/>
    </row>
    <row r="487">
      <c r="A487" s="278"/>
      <c r="B487" s="278"/>
      <c r="C487" s="278"/>
      <c r="D487" s="278"/>
      <c r="E487" s="278"/>
      <c r="F487" s="278"/>
      <c r="G487" s="278"/>
      <c r="H487" s="278"/>
      <c r="I487" s="278"/>
      <c r="J487" s="278"/>
      <c r="K487" s="278"/>
      <c r="L487" s="278"/>
      <c r="M487" s="278"/>
      <c r="N487" s="278"/>
      <c r="O487" s="278"/>
      <c r="P487" s="278"/>
      <c r="Q487" s="278"/>
      <c r="R487" s="278"/>
      <c r="S487" s="278"/>
      <c r="T487" s="278"/>
      <c r="U487" s="278"/>
      <c r="V487" s="278"/>
      <c r="W487" s="278"/>
      <c r="X487" s="278"/>
      <c r="Y487" s="278"/>
      <c r="Z487" s="278"/>
      <c r="AA487" s="278"/>
      <c r="AB487" s="278"/>
      <c r="AC487" s="278"/>
      <c r="AD487" s="278"/>
    </row>
    <row r="488">
      <c r="A488" s="278"/>
      <c r="B488" s="278"/>
      <c r="C488" s="278"/>
      <c r="D488" s="278"/>
      <c r="E488" s="278"/>
      <c r="F488" s="278"/>
      <c r="G488" s="278"/>
      <c r="H488" s="278"/>
      <c r="I488" s="278"/>
      <c r="J488" s="278"/>
      <c r="K488" s="278"/>
      <c r="L488" s="278"/>
      <c r="M488" s="278"/>
      <c r="N488" s="278"/>
      <c r="O488" s="278"/>
      <c r="P488" s="278"/>
      <c r="Q488" s="278"/>
      <c r="R488" s="278"/>
      <c r="S488" s="278"/>
      <c r="T488" s="278"/>
      <c r="U488" s="278"/>
      <c r="V488" s="278"/>
      <c r="W488" s="278"/>
      <c r="X488" s="278"/>
      <c r="Y488" s="278"/>
      <c r="Z488" s="278"/>
      <c r="AA488" s="278"/>
      <c r="AB488" s="278"/>
      <c r="AC488" s="278"/>
      <c r="AD488" s="278"/>
    </row>
    <row r="489">
      <c r="A489" s="278"/>
      <c r="B489" s="278"/>
      <c r="C489" s="278"/>
      <c r="D489" s="278"/>
      <c r="E489" s="278"/>
      <c r="F489" s="278"/>
      <c r="G489" s="278"/>
      <c r="H489" s="278"/>
      <c r="I489" s="278"/>
      <c r="J489" s="278"/>
      <c r="K489" s="278"/>
      <c r="L489" s="278"/>
      <c r="M489" s="278"/>
      <c r="N489" s="278"/>
      <c r="O489" s="278"/>
      <c r="P489" s="278"/>
      <c r="Q489" s="278"/>
      <c r="R489" s="278"/>
      <c r="S489" s="278"/>
      <c r="T489" s="278"/>
      <c r="U489" s="278"/>
      <c r="V489" s="278"/>
      <c r="W489" s="278"/>
      <c r="X489" s="278"/>
      <c r="Y489" s="278"/>
      <c r="Z489" s="278"/>
      <c r="AA489" s="278"/>
      <c r="AB489" s="278"/>
      <c r="AC489" s="278"/>
      <c r="AD489" s="278"/>
    </row>
    <row r="490">
      <c r="A490" s="278"/>
      <c r="B490" s="278"/>
      <c r="C490" s="278"/>
      <c r="D490" s="278"/>
      <c r="E490" s="278"/>
      <c r="F490" s="278"/>
      <c r="G490" s="278"/>
      <c r="H490" s="278"/>
      <c r="I490" s="278"/>
      <c r="J490" s="278"/>
      <c r="K490" s="278"/>
      <c r="L490" s="278"/>
      <c r="M490" s="278"/>
      <c r="N490" s="278"/>
      <c r="O490" s="278"/>
      <c r="P490" s="278"/>
      <c r="Q490" s="278"/>
      <c r="R490" s="278"/>
      <c r="S490" s="278"/>
      <c r="T490" s="278"/>
      <c r="U490" s="278"/>
      <c r="V490" s="278"/>
      <c r="W490" s="278"/>
      <c r="X490" s="278"/>
      <c r="Y490" s="278"/>
      <c r="Z490" s="278"/>
      <c r="AA490" s="278"/>
      <c r="AB490" s="278"/>
      <c r="AC490" s="278"/>
      <c r="AD490" s="278"/>
    </row>
    <row r="491">
      <c r="A491" s="278"/>
      <c r="B491" s="278"/>
      <c r="C491" s="278"/>
      <c r="D491" s="278"/>
      <c r="E491" s="278"/>
      <c r="F491" s="278"/>
      <c r="G491" s="278"/>
      <c r="H491" s="278"/>
      <c r="I491" s="278"/>
      <c r="J491" s="278"/>
      <c r="K491" s="278"/>
      <c r="L491" s="278"/>
      <c r="M491" s="278"/>
      <c r="N491" s="278"/>
      <c r="O491" s="278"/>
      <c r="P491" s="278"/>
      <c r="Q491" s="278"/>
      <c r="R491" s="278"/>
      <c r="S491" s="278"/>
      <c r="T491" s="278"/>
      <c r="U491" s="278"/>
      <c r="V491" s="278"/>
      <c r="W491" s="278"/>
      <c r="X491" s="278"/>
      <c r="Y491" s="278"/>
      <c r="Z491" s="278"/>
      <c r="AA491" s="278"/>
      <c r="AB491" s="278"/>
      <c r="AC491" s="278"/>
      <c r="AD491" s="278"/>
    </row>
    <row r="492">
      <c r="A492" s="278"/>
      <c r="B492" s="278"/>
      <c r="C492" s="278"/>
      <c r="D492" s="278"/>
      <c r="E492" s="278"/>
      <c r="F492" s="278"/>
      <c r="G492" s="278"/>
      <c r="H492" s="278"/>
      <c r="I492" s="278"/>
      <c r="J492" s="278"/>
      <c r="K492" s="278"/>
      <c r="L492" s="278"/>
      <c r="M492" s="278"/>
      <c r="N492" s="278"/>
      <c r="O492" s="278"/>
      <c r="P492" s="278"/>
      <c r="Q492" s="278"/>
      <c r="R492" s="278"/>
      <c r="S492" s="278"/>
      <c r="T492" s="278"/>
      <c r="U492" s="278"/>
      <c r="V492" s="278"/>
      <c r="W492" s="278"/>
      <c r="X492" s="278"/>
      <c r="Y492" s="278"/>
      <c r="Z492" s="278"/>
      <c r="AA492" s="278"/>
      <c r="AB492" s="278"/>
      <c r="AC492" s="278"/>
      <c r="AD492" s="278"/>
    </row>
    <row r="493">
      <c r="A493" s="278"/>
      <c r="B493" s="278"/>
      <c r="C493" s="278"/>
      <c r="D493" s="278"/>
      <c r="E493" s="278"/>
      <c r="F493" s="278"/>
      <c r="G493" s="278"/>
      <c r="H493" s="278"/>
      <c r="I493" s="278"/>
      <c r="J493" s="278"/>
      <c r="K493" s="278"/>
      <c r="L493" s="278"/>
      <c r="M493" s="278"/>
      <c r="N493" s="278"/>
      <c r="O493" s="278"/>
      <c r="P493" s="278"/>
      <c r="Q493" s="278"/>
      <c r="R493" s="278"/>
      <c r="S493" s="278"/>
      <c r="T493" s="278"/>
      <c r="U493" s="278"/>
      <c r="V493" s="278"/>
      <c r="W493" s="278"/>
      <c r="X493" s="278"/>
      <c r="Y493" s="278"/>
      <c r="Z493" s="278"/>
      <c r="AA493" s="278"/>
      <c r="AB493" s="278"/>
      <c r="AC493" s="278"/>
      <c r="AD493" s="278"/>
    </row>
    <row r="494">
      <c r="A494" s="278"/>
      <c r="B494" s="278"/>
      <c r="C494" s="278"/>
      <c r="D494" s="278"/>
      <c r="E494" s="278"/>
      <c r="F494" s="278"/>
      <c r="G494" s="278"/>
      <c r="H494" s="278"/>
      <c r="I494" s="278"/>
      <c r="J494" s="278"/>
      <c r="K494" s="278"/>
      <c r="L494" s="278"/>
      <c r="M494" s="278"/>
      <c r="N494" s="278"/>
      <c r="O494" s="278"/>
      <c r="P494" s="278"/>
      <c r="Q494" s="278"/>
      <c r="R494" s="278"/>
      <c r="S494" s="278"/>
      <c r="T494" s="278"/>
      <c r="U494" s="278"/>
      <c r="V494" s="278"/>
      <c r="W494" s="278"/>
      <c r="X494" s="278"/>
      <c r="Y494" s="278"/>
      <c r="Z494" s="278"/>
      <c r="AA494" s="278"/>
      <c r="AB494" s="278"/>
      <c r="AC494" s="278"/>
      <c r="AD494" s="278"/>
    </row>
    <row r="495">
      <c r="A495" s="278"/>
      <c r="B495" s="278"/>
      <c r="C495" s="278"/>
      <c r="D495" s="278"/>
      <c r="E495" s="278"/>
      <c r="F495" s="278"/>
      <c r="G495" s="278"/>
      <c r="H495" s="278"/>
      <c r="I495" s="278"/>
      <c r="J495" s="278"/>
      <c r="K495" s="278"/>
      <c r="L495" s="278"/>
      <c r="M495" s="278"/>
      <c r="N495" s="278"/>
      <c r="O495" s="278"/>
      <c r="P495" s="278"/>
      <c r="Q495" s="278"/>
      <c r="R495" s="278"/>
      <c r="S495" s="278"/>
      <c r="T495" s="278"/>
      <c r="U495" s="278"/>
      <c r="V495" s="278"/>
      <c r="W495" s="278"/>
      <c r="X495" s="278"/>
      <c r="Y495" s="278"/>
      <c r="Z495" s="278"/>
      <c r="AA495" s="278"/>
      <c r="AB495" s="278"/>
      <c r="AC495" s="278"/>
      <c r="AD495" s="278"/>
    </row>
    <row r="496">
      <c r="A496" s="278"/>
      <c r="B496" s="278"/>
      <c r="C496" s="278"/>
      <c r="D496" s="278"/>
      <c r="E496" s="278"/>
      <c r="F496" s="278"/>
      <c r="G496" s="278"/>
      <c r="H496" s="278"/>
      <c r="I496" s="278"/>
      <c r="J496" s="278"/>
      <c r="K496" s="278"/>
      <c r="L496" s="278"/>
      <c r="M496" s="278"/>
      <c r="N496" s="278"/>
      <c r="O496" s="278"/>
      <c r="P496" s="278"/>
      <c r="Q496" s="278"/>
      <c r="R496" s="278"/>
      <c r="S496" s="278"/>
      <c r="T496" s="278"/>
      <c r="U496" s="278"/>
      <c r="V496" s="278"/>
      <c r="W496" s="278"/>
      <c r="X496" s="278"/>
      <c r="Y496" s="278"/>
      <c r="Z496" s="278"/>
      <c r="AA496" s="278"/>
      <c r="AB496" s="278"/>
      <c r="AC496" s="278"/>
      <c r="AD496" s="278"/>
    </row>
    <row r="497">
      <c r="A497" s="278"/>
      <c r="B497" s="278"/>
      <c r="C497" s="278"/>
      <c r="D497" s="278"/>
      <c r="E497" s="278"/>
      <c r="F497" s="278"/>
      <c r="G497" s="278"/>
      <c r="H497" s="278"/>
      <c r="I497" s="278"/>
      <c r="J497" s="278"/>
      <c r="K497" s="278"/>
      <c r="L497" s="278"/>
      <c r="M497" s="278"/>
      <c r="N497" s="278"/>
      <c r="O497" s="278"/>
      <c r="P497" s="278"/>
      <c r="Q497" s="278"/>
      <c r="R497" s="278"/>
      <c r="S497" s="278"/>
      <c r="T497" s="278"/>
      <c r="U497" s="278"/>
      <c r="V497" s="278"/>
      <c r="W497" s="278"/>
      <c r="X497" s="278"/>
      <c r="Y497" s="278"/>
      <c r="Z497" s="278"/>
      <c r="AA497" s="278"/>
      <c r="AB497" s="278"/>
      <c r="AC497" s="278"/>
      <c r="AD497" s="278"/>
    </row>
    <row r="498">
      <c r="A498" s="278"/>
      <c r="B498" s="278"/>
      <c r="C498" s="278"/>
      <c r="D498" s="278"/>
      <c r="E498" s="278"/>
      <c r="F498" s="278"/>
      <c r="G498" s="278"/>
      <c r="H498" s="278"/>
      <c r="I498" s="278"/>
      <c r="J498" s="278"/>
      <c r="K498" s="278"/>
      <c r="L498" s="278"/>
      <c r="M498" s="278"/>
      <c r="N498" s="278"/>
      <c r="O498" s="278"/>
      <c r="P498" s="278"/>
      <c r="Q498" s="278"/>
      <c r="R498" s="278"/>
      <c r="S498" s="278"/>
      <c r="T498" s="278"/>
      <c r="U498" s="278"/>
      <c r="V498" s="278"/>
      <c r="W498" s="278"/>
      <c r="X498" s="278"/>
      <c r="Y498" s="278"/>
      <c r="Z498" s="278"/>
      <c r="AA498" s="278"/>
      <c r="AB498" s="278"/>
      <c r="AC498" s="278"/>
      <c r="AD498" s="278"/>
    </row>
    <row r="499">
      <c r="A499" s="278"/>
      <c r="B499" s="278"/>
      <c r="C499" s="278"/>
      <c r="D499" s="278"/>
      <c r="E499" s="278"/>
      <c r="F499" s="278"/>
      <c r="G499" s="278"/>
      <c r="H499" s="278"/>
      <c r="I499" s="278"/>
      <c r="J499" s="278"/>
      <c r="K499" s="278"/>
      <c r="L499" s="278"/>
      <c r="M499" s="278"/>
      <c r="N499" s="278"/>
      <c r="O499" s="278"/>
      <c r="P499" s="278"/>
      <c r="Q499" s="278"/>
      <c r="R499" s="278"/>
      <c r="S499" s="278"/>
      <c r="T499" s="278"/>
      <c r="U499" s="278"/>
      <c r="V499" s="278"/>
      <c r="W499" s="278"/>
      <c r="X499" s="278"/>
      <c r="Y499" s="278"/>
      <c r="Z499" s="278"/>
      <c r="AA499" s="278"/>
      <c r="AB499" s="278"/>
      <c r="AC499" s="278"/>
      <c r="AD499" s="278"/>
    </row>
    <row r="500">
      <c r="A500" s="278"/>
      <c r="B500" s="278"/>
      <c r="C500" s="278"/>
      <c r="D500" s="278"/>
      <c r="E500" s="278"/>
      <c r="F500" s="278"/>
      <c r="G500" s="278"/>
      <c r="H500" s="278"/>
      <c r="I500" s="278"/>
      <c r="J500" s="278"/>
      <c r="K500" s="278"/>
      <c r="L500" s="278"/>
      <c r="M500" s="278"/>
      <c r="N500" s="278"/>
      <c r="O500" s="278"/>
      <c r="P500" s="278"/>
      <c r="Q500" s="278"/>
      <c r="R500" s="278"/>
      <c r="S500" s="278"/>
      <c r="T500" s="278"/>
      <c r="U500" s="278"/>
      <c r="V500" s="278"/>
      <c r="W500" s="278"/>
      <c r="X500" s="278"/>
      <c r="Y500" s="278"/>
      <c r="Z500" s="278"/>
      <c r="AA500" s="278"/>
      <c r="AB500" s="278"/>
      <c r="AC500" s="278"/>
      <c r="AD500" s="278"/>
    </row>
    <row r="501">
      <c r="A501" s="278"/>
      <c r="B501" s="278"/>
      <c r="C501" s="278"/>
      <c r="D501" s="278"/>
      <c r="E501" s="278"/>
      <c r="F501" s="278"/>
      <c r="G501" s="278"/>
      <c r="H501" s="278"/>
      <c r="I501" s="278"/>
      <c r="J501" s="278"/>
      <c r="K501" s="278"/>
      <c r="L501" s="278"/>
      <c r="M501" s="278"/>
      <c r="N501" s="278"/>
      <c r="O501" s="278"/>
      <c r="P501" s="278"/>
      <c r="Q501" s="278"/>
      <c r="R501" s="278"/>
      <c r="S501" s="278"/>
      <c r="T501" s="278"/>
      <c r="U501" s="278"/>
      <c r="V501" s="278"/>
      <c r="W501" s="278"/>
      <c r="X501" s="278"/>
      <c r="Y501" s="278"/>
      <c r="Z501" s="278"/>
      <c r="AA501" s="278"/>
      <c r="AB501" s="278"/>
      <c r="AC501" s="278"/>
      <c r="AD501" s="278"/>
    </row>
    <row r="502">
      <c r="A502" s="278"/>
      <c r="B502" s="278"/>
      <c r="C502" s="278"/>
      <c r="D502" s="278"/>
      <c r="E502" s="278"/>
      <c r="F502" s="278"/>
      <c r="G502" s="278"/>
      <c r="H502" s="278"/>
      <c r="I502" s="278"/>
      <c r="J502" s="278"/>
      <c r="K502" s="278"/>
      <c r="L502" s="278"/>
      <c r="M502" s="278"/>
      <c r="N502" s="278"/>
      <c r="O502" s="278"/>
      <c r="P502" s="278"/>
      <c r="Q502" s="278"/>
      <c r="R502" s="278"/>
      <c r="S502" s="278"/>
      <c r="T502" s="278"/>
      <c r="U502" s="278"/>
      <c r="V502" s="278"/>
      <c r="W502" s="278"/>
      <c r="X502" s="278"/>
      <c r="Y502" s="278"/>
      <c r="Z502" s="278"/>
      <c r="AA502" s="278"/>
      <c r="AB502" s="278"/>
      <c r="AC502" s="278"/>
      <c r="AD502" s="278"/>
    </row>
    <row r="503">
      <c r="A503" s="278"/>
      <c r="B503" s="278"/>
      <c r="C503" s="278"/>
      <c r="D503" s="278"/>
      <c r="E503" s="278"/>
      <c r="F503" s="278"/>
      <c r="G503" s="278"/>
      <c r="H503" s="278"/>
      <c r="I503" s="278"/>
      <c r="J503" s="278"/>
      <c r="K503" s="278"/>
      <c r="L503" s="278"/>
      <c r="M503" s="278"/>
      <c r="N503" s="278"/>
      <c r="O503" s="278"/>
      <c r="P503" s="278"/>
      <c r="Q503" s="278"/>
      <c r="R503" s="278"/>
      <c r="S503" s="278"/>
      <c r="T503" s="278"/>
      <c r="U503" s="278"/>
      <c r="V503" s="278"/>
      <c r="W503" s="278"/>
      <c r="X503" s="278"/>
      <c r="Y503" s="278"/>
      <c r="Z503" s="278"/>
      <c r="AA503" s="278"/>
      <c r="AB503" s="278"/>
      <c r="AC503" s="278"/>
      <c r="AD503" s="278"/>
    </row>
    <row r="504">
      <c r="A504" s="278"/>
      <c r="B504" s="278"/>
      <c r="C504" s="278"/>
      <c r="D504" s="278"/>
      <c r="E504" s="278"/>
      <c r="F504" s="278"/>
      <c r="G504" s="278"/>
      <c r="H504" s="278"/>
      <c r="I504" s="278"/>
      <c r="J504" s="278"/>
      <c r="K504" s="278"/>
      <c r="L504" s="278"/>
      <c r="M504" s="278"/>
      <c r="N504" s="278"/>
      <c r="O504" s="278"/>
      <c r="P504" s="278"/>
      <c r="Q504" s="278"/>
      <c r="R504" s="278"/>
      <c r="S504" s="278"/>
      <c r="T504" s="278"/>
      <c r="U504" s="278"/>
      <c r="V504" s="278"/>
      <c r="W504" s="278"/>
      <c r="X504" s="278"/>
      <c r="Y504" s="278"/>
      <c r="Z504" s="278"/>
      <c r="AA504" s="278"/>
      <c r="AB504" s="278"/>
      <c r="AC504" s="278"/>
      <c r="AD504" s="278"/>
    </row>
    <row r="505">
      <c r="A505" s="278"/>
      <c r="B505" s="278"/>
      <c r="C505" s="278"/>
      <c r="D505" s="278"/>
      <c r="E505" s="278"/>
      <c r="F505" s="278"/>
      <c r="G505" s="278"/>
      <c r="H505" s="278"/>
      <c r="I505" s="278"/>
      <c r="J505" s="278"/>
      <c r="K505" s="278"/>
      <c r="L505" s="278"/>
      <c r="M505" s="278"/>
      <c r="N505" s="278"/>
      <c r="O505" s="278"/>
      <c r="P505" s="278"/>
      <c r="Q505" s="278"/>
      <c r="R505" s="278"/>
      <c r="S505" s="278"/>
      <c r="T505" s="278"/>
      <c r="U505" s="278"/>
      <c r="V505" s="278"/>
      <c r="W505" s="278"/>
      <c r="X505" s="278"/>
      <c r="Y505" s="278"/>
      <c r="Z505" s="278"/>
      <c r="AA505" s="278"/>
      <c r="AB505" s="278"/>
      <c r="AC505" s="278"/>
      <c r="AD505" s="278"/>
    </row>
    <row r="506">
      <c r="A506" s="278"/>
      <c r="B506" s="278"/>
      <c r="C506" s="278"/>
      <c r="D506" s="278"/>
      <c r="E506" s="278"/>
      <c r="F506" s="278"/>
      <c r="G506" s="278"/>
      <c r="H506" s="278"/>
      <c r="I506" s="278"/>
      <c r="J506" s="278"/>
      <c r="K506" s="278"/>
      <c r="L506" s="278"/>
      <c r="M506" s="278"/>
      <c r="N506" s="278"/>
      <c r="O506" s="278"/>
      <c r="P506" s="278"/>
      <c r="Q506" s="278"/>
      <c r="R506" s="278"/>
      <c r="S506" s="278"/>
      <c r="T506" s="278"/>
      <c r="U506" s="278"/>
      <c r="V506" s="278"/>
      <c r="W506" s="278"/>
      <c r="X506" s="278"/>
      <c r="Y506" s="278"/>
      <c r="Z506" s="278"/>
      <c r="AA506" s="278"/>
      <c r="AB506" s="278"/>
      <c r="AC506" s="278"/>
      <c r="AD506" s="278"/>
    </row>
    <row r="507">
      <c r="A507" s="278"/>
      <c r="B507" s="278"/>
      <c r="C507" s="278"/>
      <c r="D507" s="278"/>
      <c r="E507" s="278"/>
      <c r="F507" s="278"/>
      <c r="G507" s="278"/>
      <c r="H507" s="278"/>
      <c r="I507" s="278"/>
      <c r="J507" s="278"/>
      <c r="K507" s="278"/>
      <c r="L507" s="278"/>
      <c r="M507" s="278"/>
      <c r="N507" s="278"/>
      <c r="O507" s="278"/>
      <c r="P507" s="278"/>
      <c r="Q507" s="278"/>
      <c r="R507" s="278"/>
      <c r="S507" s="278"/>
      <c r="T507" s="278"/>
      <c r="U507" s="278"/>
      <c r="V507" s="278"/>
      <c r="W507" s="278"/>
      <c r="X507" s="278"/>
      <c r="Y507" s="278"/>
      <c r="Z507" s="278"/>
      <c r="AA507" s="278"/>
      <c r="AB507" s="278"/>
      <c r="AC507" s="278"/>
      <c r="AD507" s="278"/>
    </row>
    <row r="508">
      <c r="A508" s="278"/>
      <c r="B508" s="278"/>
      <c r="C508" s="278"/>
      <c r="D508" s="278"/>
      <c r="E508" s="278"/>
      <c r="F508" s="278"/>
      <c r="G508" s="278"/>
      <c r="H508" s="278"/>
      <c r="I508" s="278"/>
      <c r="J508" s="278"/>
      <c r="K508" s="278"/>
      <c r="L508" s="278"/>
      <c r="M508" s="278"/>
      <c r="N508" s="278"/>
      <c r="O508" s="278"/>
      <c r="P508" s="278"/>
      <c r="Q508" s="278"/>
      <c r="R508" s="278"/>
      <c r="S508" s="278"/>
      <c r="T508" s="278"/>
      <c r="U508" s="278"/>
      <c r="V508" s="278"/>
      <c r="W508" s="278"/>
      <c r="X508" s="278"/>
      <c r="Y508" s="278"/>
      <c r="Z508" s="278"/>
      <c r="AA508" s="278"/>
      <c r="AB508" s="278"/>
      <c r="AC508" s="278"/>
      <c r="AD508" s="278"/>
    </row>
    <row r="509">
      <c r="A509" s="278"/>
      <c r="B509" s="278"/>
      <c r="C509" s="278"/>
      <c r="D509" s="278"/>
      <c r="E509" s="278"/>
      <c r="F509" s="278"/>
      <c r="G509" s="278"/>
      <c r="H509" s="278"/>
      <c r="I509" s="278"/>
      <c r="J509" s="278"/>
      <c r="K509" s="278"/>
      <c r="L509" s="278"/>
      <c r="M509" s="278"/>
      <c r="N509" s="278"/>
      <c r="O509" s="278"/>
      <c r="P509" s="278"/>
      <c r="Q509" s="278"/>
      <c r="R509" s="278"/>
      <c r="S509" s="278"/>
      <c r="T509" s="278"/>
      <c r="U509" s="278"/>
      <c r="V509" s="278"/>
      <c r="W509" s="278"/>
      <c r="X509" s="278"/>
      <c r="Y509" s="278"/>
      <c r="Z509" s="278"/>
      <c r="AA509" s="278"/>
      <c r="AB509" s="278"/>
      <c r="AC509" s="278"/>
      <c r="AD509" s="278"/>
    </row>
    <row r="510">
      <c r="A510" s="278"/>
      <c r="B510" s="278"/>
      <c r="C510" s="278"/>
      <c r="D510" s="278"/>
      <c r="E510" s="278"/>
      <c r="F510" s="278"/>
      <c r="G510" s="278"/>
      <c r="H510" s="278"/>
      <c r="I510" s="278"/>
      <c r="J510" s="278"/>
      <c r="K510" s="278"/>
      <c r="L510" s="278"/>
      <c r="M510" s="278"/>
      <c r="N510" s="278"/>
      <c r="O510" s="278"/>
      <c r="P510" s="278"/>
      <c r="Q510" s="278"/>
      <c r="R510" s="278"/>
      <c r="S510" s="278"/>
      <c r="T510" s="278"/>
      <c r="U510" s="278"/>
      <c r="V510" s="278"/>
      <c r="W510" s="278"/>
      <c r="X510" s="278"/>
      <c r="Y510" s="278"/>
      <c r="Z510" s="278"/>
      <c r="AA510" s="278"/>
      <c r="AB510" s="278"/>
      <c r="AC510" s="278"/>
      <c r="AD510" s="278"/>
    </row>
    <row r="511">
      <c r="A511" s="278"/>
      <c r="B511" s="278"/>
      <c r="C511" s="278"/>
      <c r="D511" s="278"/>
      <c r="E511" s="278"/>
      <c r="F511" s="278"/>
      <c r="G511" s="278"/>
      <c r="H511" s="278"/>
      <c r="I511" s="278"/>
      <c r="J511" s="278"/>
      <c r="K511" s="278"/>
      <c r="L511" s="278"/>
      <c r="M511" s="278"/>
      <c r="N511" s="278"/>
      <c r="O511" s="278"/>
      <c r="P511" s="278"/>
      <c r="Q511" s="278"/>
      <c r="R511" s="278"/>
      <c r="S511" s="278"/>
      <c r="T511" s="278"/>
      <c r="U511" s="278"/>
      <c r="V511" s="278"/>
      <c r="W511" s="278"/>
      <c r="X511" s="278"/>
      <c r="Y511" s="278"/>
      <c r="Z511" s="278"/>
      <c r="AA511" s="278"/>
      <c r="AB511" s="278"/>
      <c r="AC511" s="278"/>
      <c r="AD511" s="278"/>
    </row>
    <row r="512">
      <c r="A512" s="278"/>
      <c r="B512" s="278"/>
      <c r="C512" s="278"/>
      <c r="D512" s="278"/>
      <c r="E512" s="278"/>
      <c r="F512" s="278"/>
      <c r="G512" s="278"/>
      <c r="H512" s="278"/>
      <c r="I512" s="278"/>
      <c r="J512" s="278"/>
      <c r="K512" s="278"/>
      <c r="L512" s="278"/>
      <c r="M512" s="278"/>
      <c r="N512" s="278"/>
      <c r="O512" s="278"/>
      <c r="P512" s="278"/>
      <c r="Q512" s="278"/>
      <c r="R512" s="278"/>
      <c r="S512" s="278"/>
      <c r="T512" s="278"/>
      <c r="U512" s="278"/>
      <c r="V512" s="278"/>
      <c r="W512" s="278"/>
      <c r="X512" s="278"/>
      <c r="Y512" s="278"/>
      <c r="Z512" s="278"/>
      <c r="AA512" s="278"/>
      <c r="AB512" s="278"/>
      <c r="AC512" s="278"/>
      <c r="AD512" s="278"/>
    </row>
    <row r="513">
      <c r="A513" s="278"/>
      <c r="B513" s="278"/>
      <c r="C513" s="278"/>
      <c r="D513" s="278"/>
      <c r="E513" s="278"/>
      <c r="F513" s="278"/>
      <c r="G513" s="278"/>
      <c r="H513" s="278"/>
      <c r="I513" s="278"/>
      <c r="J513" s="278"/>
      <c r="K513" s="278"/>
      <c r="L513" s="278"/>
      <c r="M513" s="278"/>
      <c r="N513" s="278"/>
      <c r="O513" s="278"/>
      <c r="P513" s="278"/>
      <c r="Q513" s="278"/>
      <c r="R513" s="278"/>
      <c r="S513" s="278"/>
      <c r="T513" s="278"/>
      <c r="U513" s="278"/>
      <c r="V513" s="278"/>
      <c r="W513" s="278"/>
      <c r="X513" s="278"/>
      <c r="Y513" s="278"/>
      <c r="Z513" s="278"/>
      <c r="AA513" s="278"/>
      <c r="AB513" s="278"/>
      <c r="AC513" s="278"/>
      <c r="AD513" s="278"/>
    </row>
    <row r="514">
      <c r="A514" s="278"/>
      <c r="B514" s="278"/>
      <c r="C514" s="278"/>
      <c r="D514" s="278"/>
      <c r="E514" s="278"/>
      <c r="F514" s="278"/>
      <c r="G514" s="278"/>
      <c r="H514" s="278"/>
      <c r="I514" s="278"/>
      <c r="J514" s="278"/>
      <c r="K514" s="278"/>
      <c r="L514" s="278"/>
      <c r="M514" s="278"/>
      <c r="N514" s="278"/>
      <c r="O514" s="278"/>
      <c r="P514" s="278"/>
      <c r="Q514" s="278"/>
      <c r="R514" s="278"/>
      <c r="S514" s="278"/>
      <c r="T514" s="278"/>
      <c r="U514" s="278"/>
      <c r="V514" s="278"/>
      <c r="W514" s="278"/>
      <c r="X514" s="278"/>
      <c r="Y514" s="278"/>
      <c r="Z514" s="278"/>
      <c r="AA514" s="278"/>
      <c r="AB514" s="278"/>
      <c r="AC514" s="278"/>
      <c r="AD514" s="278"/>
    </row>
    <row r="515">
      <c r="A515" s="278"/>
      <c r="B515" s="278"/>
      <c r="C515" s="278"/>
      <c r="D515" s="278"/>
      <c r="E515" s="278"/>
      <c r="F515" s="278"/>
      <c r="G515" s="278"/>
      <c r="H515" s="278"/>
      <c r="I515" s="278"/>
      <c r="J515" s="278"/>
      <c r="K515" s="278"/>
      <c r="L515" s="278"/>
      <c r="M515" s="278"/>
      <c r="N515" s="278"/>
      <c r="O515" s="278"/>
      <c r="P515" s="278"/>
      <c r="Q515" s="278"/>
      <c r="R515" s="278"/>
      <c r="S515" s="278"/>
      <c r="T515" s="278"/>
      <c r="U515" s="278"/>
      <c r="V515" s="278"/>
      <c r="W515" s="278"/>
      <c r="X515" s="278"/>
      <c r="Y515" s="278"/>
      <c r="Z515" s="278"/>
      <c r="AA515" s="278"/>
      <c r="AB515" s="278"/>
      <c r="AC515" s="278"/>
      <c r="AD515" s="278"/>
    </row>
    <row r="516">
      <c r="A516" s="278"/>
      <c r="B516" s="278"/>
      <c r="C516" s="278"/>
      <c r="D516" s="278"/>
      <c r="E516" s="278"/>
      <c r="F516" s="278"/>
      <c r="G516" s="278"/>
      <c r="H516" s="278"/>
      <c r="I516" s="278"/>
      <c r="J516" s="278"/>
      <c r="K516" s="278"/>
      <c r="L516" s="278"/>
      <c r="M516" s="278"/>
      <c r="N516" s="278"/>
      <c r="O516" s="278"/>
      <c r="P516" s="278"/>
      <c r="Q516" s="278"/>
      <c r="R516" s="278"/>
      <c r="S516" s="278"/>
      <c r="T516" s="278"/>
      <c r="U516" s="278"/>
      <c r="V516" s="278"/>
      <c r="W516" s="278"/>
      <c r="X516" s="278"/>
      <c r="Y516" s="278"/>
      <c r="Z516" s="278"/>
      <c r="AA516" s="278"/>
      <c r="AB516" s="278"/>
      <c r="AC516" s="278"/>
      <c r="AD516" s="278"/>
    </row>
    <row r="517">
      <c r="A517" s="278"/>
      <c r="B517" s="278"/>
      <c r="C517" s="278"/>
      <c r="D517" s="278"/>
      <c r="E517" s="278"/>
      <c r="F517" s="278"/>
      <c r="G517" s="278"/>
      <c r="H517" s="278"/>
      <c r="I517" s="278"/>
      <c r="J517" s="278"/>
      <c r="K517" s="278"/>
      <c r="L517" s="278"/>
      <c r="M517" s="278"/>
      <c r="N517" s="278"/>
      <c r="O517" s="278"/>
      <c r="P517" s="278"/>
      <c r="Q517" s="278"/>
      <c r="R517" s="278"/>
      <c r="S517" s="278"/>
      <c r="T517" s="278"/>
      <c r="U517" s="278"/>
      <c r="V517" s="278"/>
      <c r="W517" s="278"/>
      <c r="X517" s="278"/>
      <c r="Y517" s="278"/>
      <c r="Z517" s="278"/>
      <c r="AA517" s="278"/>
      <c r="AB517" s="278"/>
      <c r="AC517" s="278"/>
      <c r="AD517" s="278"/>
    </row>
    <row r="518">
      <c r="A518" s="278"/>
      <c r="B518" s="278"/>
      <c r="C518" s="278"/>
      <c r="D518" s="278"/>
      <c r="E518" s="278"/>
      <c r="F518" s="278"/>
      <c r="G518" s="278"/>
      <c r="H518" s="278"/>
      <c r="I518" s="278"/>
      <c r="J518" s="278"/>
      <c r="K518" s="278"/>
      <c r="L518" s="278"/>
      <c r="M518" s="278"/>
      <c r="N518" s="278"/>
      <c r="O518" s="278"/>
      <c r="P518" s="278"/>
      <c r="Q518" s="278"/>
      <c r="R518" s="278"/>
      <c r="S518" s="278"/>
      <c r="T518" s="278"/>
      <c r="U518" s="278"/>
      <c r="V518" s="278"/>
      <c r="W518" s="278"/>
      <c r="X518" s="278"/>
      <c r="Y518" s="278"/>
      <c r="Z518" s="278"/>
      <c r="AA518" s="278"/>
      <c r="AB518" s="278"/>
      <c r="AC518" s="278"/>
      <c r="AD518" s="278"/>
    </row>
    <row r="519">
      <c r="A519" s="278"/>
      <c r="B519" s="278"/>
      <c r="C519" s="278"/>
      <c r="D519" s="278"/>
      <c r="E519" s="278"/>
      <c r="F519" s="278"/>
      <c r="G519" s="278"/>
      <c r="H519" s="278"/>
      <c r="I519" s="278"/>
      <c r="J519" s="278"/>
      <c r="K519" s="278"/>
      <c r="L519" s="278"/>
      <c r="M519" s="278"/>
      <c r="N519" s="278"/>
      <c r="O519" s="278"/>
      <c r="P519" s="278"/>
      <c r="Q519" s="278"/>
      <c r="R519" s="278"/>
      <c r="S519" s="278"/>
      <c r="T519" s="278"/>
      <c r="U519" s="278"/>
      <c r="V519" s="278"/>
      <c r="W519" s="278"/>
      <c r="X519" s="278"/>
      <c r="Y519" s="278"/>
      <c r="Z519" s="278"/>
      <c r="AA519" s="278"/>
      <c r="AB519" s="278"/>
      <c r="AC519" s="278"/>
      <c r="AD519" s="278"/>
    </row>
    <row r="520">
      <c r="A520" s="278"/>
      <c r="B520" s="278"/>
      <c r="C520" s="278"/>
      <c r="D520" s="278"/>
      <c r="E520" s="278"/>
      <c r="F520" s="278"/>
      <c r="G520" s="278"/>
      <c r="H520" s="278"/>
      <c r="I520" s="278"/>
      <c r="J520" s="278"/>
      <c r="K520" s="278"/>
      <c r="L520" s="278"/>
      <c r="M520" s="278"/>
      <c r="N520" s="278"/>
      <c r="O520" s="278"/>
      <c r="P520" s="278"/>
      <c r="Q520" s="278"/>
      <c r="R520" s="278"/>
      <c r="S520" s="278"/>
      <c r="T520" s="278"/>
      <c r="U520" s="278"/>
      <c r="V520" s="278"/>
      <c r="W520" s="278"/>
      <c r="X520" s="278"/>
      <c r="Y520" s="278"/>
      <c r="Z520" s="278"/>
      <c r="AA520" s="278"/>
      <c r="AB520" s="278"/>
      <c r="AC520" s="278"/>
      <c r="AD520" s="278"/>
    </row>
    <row r="521">
      <c r="A521" s="278"/>
      <c r="B521" s="278"/>
      <c r="C521" s="278"/>
      <c r="D521" s="278"/>
      <c r="E521" s="278"/>
      <c r="F521" s="278"/>
      <c r="G521" s="278"/>
      <c r="H521" s="278"/>
      <c r="I521" s="278"/>
      <c r="J521" s="278"/>
      <c r="K521" s="278"/>
      <c r="L521" s="278"/>
      <c r="M521" s="278"/>
      <c r="N521" s="278"/>
      <c r="O521" s="278"/>
      <c r="P521" s="278"/>
      <c r="Q521" s="278"/>
      <c r="R521" s="278"/>
      <c r="S521" s="278"/>
      <c r="T521" s="278"/>
      <c r="U521" s="278"/>
      <c r="V521" s="278"/>
      <c r="W521" s="278"/>
      <c r="X521" s="278"/>
      <c r="Y521" s="278"/>
      <c r="Z521" s="278"/>
      <c r="AA521" s="278"/>
      <c r="AB521" s="278"/>
      <c r="AC521" s="278"/>
      <c r="AD521" s="278"/>
    </row>
    <row r="522">
      <c r="A522" s="278"/>
      <c r="B522" s="278"/>
      <c r="C522" s="278"/>
      <c r="D522" s="278"/>
      <c r="E522" s="278"/>
      <c r="F522" s="278"/>
      <c r="G522" s="278"/>
      <c r="H522" s="278"/>
      <c r="I522" s="278"/>
      <c r="J522" s="278"/>
      <c r="K522" s="278"/>
      <c r="L522" s="278"/>
      <c r="M522" s="278"/>
      <c r="N522" s="278"/>
      <c r="O522" s="278"/>
      <c r="P522" s="278"/>
      <c r="Q522" s="278"/>
      <c r="R522" s="278"/>
      <c r="S522" s="278"/>
      <c r="T522" s="278"/>
      <c r="U522" s="278"/>
      <c r="V522" s="278"/>
      <c r="W522" s="278"/>
      <c r="X522" s="278"/>
      <c r="Y522" s="278"/>
      <c r="Z522" s="278"/>
      <c r="AA522" s="278"/>
      <c r="AB522" s="278"/>
      <c r="AC522" s="278"/>
      <c r="AD522" s="278"/>
    </row>
    <row r="523">
      <c r="A523" s="278"/>
      <c r="B523" s="278"/>
      <c r="C523" s="278"/>
      <c r="D523" s="278"/>
      <c r="E523" s="278"/>
      <c r="F523" s="278"/>
      <c r="G523" s="278"/>
      <c r="H523" s="278"/>
      <c r="I523" s="278"/>
      <c r="J523" s="278"/>
      <c r="K523" s="278"/>
      <c r="L523" s="278"/>
      <c r="M523" s="278"/>
      <c r="N523" s="278"/>
      <c r="O523" s="278"/>
      <c r="P523" s="278"/>
      <c r="Q523" s="278"/>
      <c r="R523" s="278"/>
      <c r="S523" s="278"/>
      <c r="T523" s="278"/>
      <c r="U523" s="278"/>
      <c r="V523" s="278"/>
      <c r="W523" s="278"/>
      <c r="X523" s="278"/>
      <c r="Y523" s="278"/>
      <c r="Z523" s="278"/>
      <c r="AA523" s="278"/>
      <c r="AB523" s="278"/>
      <c r="AC523" s="278"/>
      <c r="AD523" s="278"/>
    </row>
    <row r="524">
      <c r="A524" s="278"/>
      <c r="B524" s="278"/>
      <c r="C524" s="278"/>
      <c r="D524" s="278"/>
      <c r="E524" s="278"/>
      <c r="F524" s="278"/>
      <c r="G524" s="278"/>
      <c r="H524" s="278"/>
      <c r="I524" s="278"/>
      <c r="J524" s="278"/>
      <c r="K524" s="278"/>
      <c r="L524" s="278"/>
      <c r="M524" s="278"/>
      <c r="N524" s="278"/>
      <c r="O524" s="278"/>
      <c r="P524" s="278"/>
      <c r="Q524" s="278"/>
      <c r="R524" s="278"/>
      <c r="S524" s="278"/>
      <c r="T524" s="278"/>
      <c r="U524" s="278"/>
      <c r="V524" s="278"/>
      <c r="W524" s="278"/>
      <c r="X524" s="278"/>
      <c r="Y524" s="278"/>
      <c r="Z524" s="278"/>
      <c r="AA524" s="278"/>
      <c r="AB524" s="278"/>
      <c r="AC524" s="278"/>
      <c r="AD524" s="278"/>
    </row>
    <row r="525">
      <c r="A525" s="278"/>
      <c r="B525" s="278"/>
      <c r="C525" s="278"/>
      <c r="D525" s="278"/>
      <c r="E525" s="278"/>
      <c r="F525" s="278"/>
      <c r="G525" s="278"/>
      <c r="H525" s="278"/>
      <c r="I525" s="278"/>
      <c r="J525" s="278"/>
      <c r="K525" s="278"/>
      <c r="L525" s="278"/>
      <c r="M525" s="278"/>
      <c r="N525" s="278"/>
      <c r="O525" s="278"/>
      <c r="P525" s="278"/>
      <c r="Q525" s="278"/>
      <c r="R525" s="278"/>
      <c r="S525" s="278"/>
      <c r="T525" s="278"/>
      <c r="U525" s="278"/>
      <c r="V525" s="278"/>
      <c r="W525" s="278"/>
      <c r="X525" s="278"/>
      <c r="Y525" s="278"/>
      <c r="Z525" s="278"/>
      <c r="AA525" s="278"/>
      <c r="AB525" s="278"/>
      <c r="AC525" s="278"/>
      <c r="AD525" s="278"/>
    </row>
    <row r="526">
      <c r="A526" s="278"/>
      <c r="B526" s="278"/>
      <c r="C526" s="278"/>
      <c r="D526" s="278"/>
      <c r="E526" s="278"/>
      <c r="F526" s="278"/>
      <c r="G526" s="278"/>
      <c r="H526" s="278"/>
      <c r="I526" s="278"/>
      <c r="J526" s="278"/>
      <c r="K526" s="278"/>
      <c r="L526" s="278"/>
      <c r="M526" s="278"/>
      <c r="N526" s="278"/>
      <c r="O526" s="278"/>
      <c r="P526" s="278"/>
      <c r="Q526" s="278"/>
      <c r="R526" s="278"/>
      <c r="S526" s="278"/>
      <c r="T526" s="278"/>
      <c r="U526" s="278"/>
      <c r="V526" s="278"/>
      <c r="W526" s="278"/>
      <c r="X526" s="278"/>
      <c r="Y526" s="278"/>
      <c r="Z526" s="278"/>
      <c r="AA526" s="278"/>
      <c r="AB526" s="278"/>
      <c r="AC526" s="278"/>
      <c r="AD526" s="278"/>
    </row>
    <row r="527">
      <c r="A527" s="278"/>
      <c r="B527" s="278"/>
      <c r="C527" s="278"/>
      <c r="D527" s="278"/>
      <c r="E527" s="278"/>
      <c r="F527" s="278"/>
      <c r="G527" s="278"/>
      <c r="H527" s="278"/>
      <c r="I527" s="278"/>
      <c r="J527" s="278"/>
      <c r="K527" s="278"/>
      <c r="L527" s="278"/>
      <c r="M527" s="278"/>
      <c r="N527" s="278"/>
      <c r="O527" s="278"/>
      <c r="P527" s="278"/>
      <c r="Q527" s="278"/>
      <c r="R527" s="278"/>
      <c r="S527" s="278"/>
      <c r="T527" s="278"/>
      <c r="U527" s="278"/>
      <c r="V527" s="278"/>
      <c r="W527" s="278"/>
      <c r="X527" s="278"/>
      <c r="Y527" s="278"/>
      <c r="Z527" s="278"/>
      <c r="AA527" s="278"/>
      <c r="AB527" s="278"/>
      <c r="AC527" s="278"/>
      <c r="AD527" s="278"/>
    </row>
    <row r="528">
      <c r="A528" s="278"/>
      <c r="B528" s="278"/>
      <c r="C528" s="278"/>
      <c r="D528" s="278"/>
      <c r="E528" s="278"/>
      <c r="F528" s="278"/>
      <c r="G528" s="278"/>
      <c r="H528" s="278"/>
      <c r="I528" s="278"/>
      <c r="J528" s="278"/>
      <c r="K528" s="278"/>
      <c r="L528" s="278"/>
      <c r="M528" s="278"/>
      <c r="N528" s="278"/>
      <c r="O528" s="278"/>
      <c r="P528" s="278"/>
      <c r="Q528" s="278"/>
      <c r="R528" s="278"/>
      <c r="S528" s="278"/>
      <c r="T528" s="278"/>
      <c r="U528" s="278"/>
      <c r="V528" s="278"/>
      <c r="W528" s="278"/>
      <c r="X528" s="278"/>
      <c r="Y528" s="278"/>
      <c r="Z528" s="278"/>
      <c r="AA528" s="278"/>
      <c r="AB528" s="278"/>
      <c r="AC528" s="278"/>
      <c r="AD528" s="278"/>
    </row>
    <row r="529">
      <c r="A529" s="278"/>
      <c r="B529" s="278"/>
      <c r="C529" s="278"/>
      <c r="D529" s="278"/>
      <c r="E529" s="278"/>
      <c r="F529" s="278"/>
      <c r="G529" s="278"/>
      <c r="H529" s="278"/>
      <c r="I529" s="278"/>
      <c r="J529" s="278"/>
      <c r="K529" s="278"/>
      <c r="L529" s="278"/>
      <c r="M529" s="278"/>
      <c r="N529" s="278"/>
      <c r="O529" s="278"/>
      <c r="P529" s="278"/>
      <c r="Q529" s="278"/>
      <c r="R529" s="278"/>
      <c r="S529" s="278"/>
      <c r="T529" s="278"/>
      <c r="U529" s="278"/>
      <c r="V529" s="278"/>
      <c r="W529" s="278"/>
      <c r="X529" s="278"/>
      <c r="Y529" s="278"/>
      <c r="Z529" s="278"/>
      <c r="AA529" s="278"/>
      <c r="AB529" s="278"/>
      <c r="AC529" s="278"/>
      <c r="AD529" s="278"/>
    </row>
    <row r="530">
      <c r="A530" s="278"/>
      <c r="B530" s="278"/>
      <c r="C530" s="278"/>
      <c r="D530" s="278"/>
      <c r="E530" s="278"/>
      <c r="F530" s="278"/>
      <c r="G530" s="278"/>
      <c r="H530" s="278"/>
      <c r="I530" s="278"/>
      <c r="J530" s="278"/>
      <c r="K530" s="278"/>
      <c r="L530" s="278"/>
      <c r="M530" s="278"/>
      <c r="N530" s="278"/>
      <c r="O530" s="278"/>
      <c r="P530" s="278"/>
      <c r="Q530" s="278"/>
      <c r="R530" s="278"/>
      <c r="S530" s="278"/>
      <c r="T530" s="278"/>
      <c r="U530" s="278"/>
      <c r="V530" s="278"/>
      <c r="W530" s="278"/>
      <c r="X530" s="278"/>
      <c r="Y530" s="278"/>
      <c r="Z530" s="278"/>
      <c r="AA530" s="278"/>
      <c r="AB530" s="278"/>
      <c r="AC530" s="278"/>
      <c r="AD530" s="278"/>
    </row>
    <row r="531">
      <c r="A531" s="278"/>
      <c r="B531" s="278"/>
      <c r="C531" s="278"/>
      <c r="D531" s="278"/>
      <c r="E531" s="278"/>
      <c r="F531" s="278"/>
      <c r="G531" s="278"/>
      <c r="H531" s="278"/>
      <c r="I531" s="278"/>
      <c r="J531" s="278"/>
      <c r="K531" s="278"/>
      <c r="L531" s="278"/>
      <c r="M531" s="278"/>
      <c r="N531" s="278"/>
      <c r="O531" s="278"/>
      <c r="P531" s="278"/>
      <c r="Q531" s="278"/>
      <c r="R531" s="278"/>
      <c r="S531" s="278"/>
      <c r="T531" s="278"/>
      <c r="U531" s="278"/>
      <c r="V531" s="278"/>
      <c r="W531" s="278"/>
      <c r="X531" s="278"/>
      <c r="Y531" s="278"/>
      <c r="Z531" s="278"/>
      <c r="AA531" s="278"/>
      <c r="AB531" s="278"/>
      <c r="AC531" s="278"/>
      <c r="AD531" s="278"/>
    </row>
    <row r="532">
      <c r="A532" s="278"/>
      <c r="B532" s="278"/>
      <c r="C532" s="278"/>
      <c r="D532" s="278"/>
      <c r="E532" s="278"/>
      <c r="F532" s="278"/>
      <c r="G532" s="278"/>
      <c r="H532" s="278"/>
      <c r="I532" s="278"/>
      <c r="J532" s="278"/>
      <c r="K532" s="278"/>
      <c r="L532" s="278"/>
      <c r="M532" s="278"/>
      <c r="N532" s="278"/>
      <c r="O532" s="278"/>
      <c r="P532" s="278"/>
      <c r="Q532" s="278"/>
      <c r="R532" s="278"/>
      <c r="S532" s="278"/>
      <c r="T532" s="278"/>
      <c r="U532" s="278"/>
      <c r="V532" s="278"/>
      <c r="W532" s="278"/>
      <c r="X532" s="278"/>
      <c r="Y532" s="278"/>
      <c r="Z532" s="278"/>
      <c r="AA532" s="278"/>
      <c r="AB532" s="278"/>
      <c r="AC532" s="278"/>
      <c r="AD532" s="278"/>
    </row>
    <row r="533">
      <c r="A533" s="278"/>
      <c r="B533" s="278"/>
      <c r="C533" s="278"/>
      <c r="D533" s="278"/>
      <c r="E533" s="278"/>
      <c r="F533" s="278"/>
      <c r="G533" s="278"/>
      <c r="H533" s="278"/>
      <c r="I533" s="278"/>
      <c r="J533" s="278"/>
      <c r="K533" s="278"/>
      <c r="L533" s="278"/>
      <c r="M533" s="278"/>
      <c r="N533" s="278"/>
      <c r="O533" s="278"/>
      <c r="P533" s="278"/>
      <c r="Q533" s="278"/>
      <c r="R533" s="278"/>
      <c r="S533" s="278"/>
      <c r="T533" s="278"/>
      <c r="U533" s="278"/>
      <c r="V533" s="278"/>
      <c r="W533" s="278"/>
      <c r="X533" s="278"/>
      <c r="Y533" s="278"/>
      <c r="Z533" s="278"/>
      <c r="AA533" s="278"/>
      <c r="AB533" s="278"/>
      <c r="AC533" s="278"/>
      <c r="AD533" s="278"/>
    </row>
    <row r="534">
      <c r="A534" s="278"/>
      <c r="B534" s="278"/>
      <c r="C534" s="278"/>
      <c r="D534" s="278"/>
      <c r="E534" s="278"/>
      <c r="F534" s="278"/>
      <c r="G534" s="278"/>
      <c r="H534" s="278"/>
      <c r="I534" s="278"/>
      <c r="J534" s="278"/>
      <c r="K534" s="278"/>
      <c r="L534" s="278"/>
      <c r="M534" s="278"/>
      <c r="N534" s="278"/>
      <c r="O534" s="278"/>
      <c r="P534" s="278"/>
      <c r="Q534" s="278"/>
      <c r="R534" s="278"/>
      <c r="S534" s="278"/>
      <c r="T534" s="278"/>
      <c r="U534" s="278"/>
      <c r="V534" s="278"/>
      <c r="W534" s="278"/>
      <c r="X534" s="278"/>
      <c r="Y534" s="278"/>
      <c r="Z534" s="278"/>
      <c r="AA534" s="278"/>
      <c r="AB534" s="278"/>
      <c r="AC534" s="278"/>
      <c r="AD534" s="278"/>
    </row>
    <row r="535">
      <c r="A535" s="278"/>
      <c r="B535" s="278"/>
      <c r="C535" s="278"/>
      <c r="D535" s="278"/>
      <c r="E535" s="278"/>
      <c r="F535" s="278"/>
      <c r="G535" s="278"/>
      <c r="H535" s="278"/>
      <c r="I535" s="278"/>
      <c r="J535" s="278"/>
      <c r="K535" s="278"/>
      <c r="L535" s="278"/>
      <c r="M535" s="278"/>
      <c r="N535" s="278"/>
      <c r="O535" s="278"/>
      <c r="P535" s="278"/>
      <c r="Q535" s="278"/>
      <c r="R535" s="278"/>
      <c r="S535" s="278"/>
      <c r="T535" s="278"/>
      <c r="U535" s="278"/>
      <c r="V535" s="278"/>
      <c r="W535" s="278"/>
      <c r="X535" s="278"/>
      <c r="Y535" s="278"/>
      <c r="Z535" s="278"/>
      <c r="AA535" s="278"/>
      <c r="AB535" s="278"/>
      <c r="AC535" s="278"/>
      <c r="AD535" s="278"/>
    </row>
    <row r="536">
      <c r="A536" s="278"/>
      <c r="B536" s="278"/>
      <c r="C536" s="278"/>
      <c r="D536" s="278"/>
      <c r="E536" s="278"/>
      <c r="F536" s="278"/>
      <c r="G536" s="278"/>
      <c r="H536" s="278"/>
      <c r="I536" s="278"/>
      <c r="J536" s="278"/>
      <c r="K536" s="278"/>
      <c r="L536" s="278"/>
      <c r="M536" s="278"/>
      <c r="N536" s="278"/>
      <c r="O536" s="278"/>
      <c r="P536" s="278"/>
      <c r="Q536" s="278"/>
      <c r="R536" s="278"/>
      <c r="S536" s="278"/>
      <c r="T536" s="278"/>
      <c r="U536" s="278"/>
      <c r="V536" s="278"/>
      <c r="W536" s="278"/>
      <c r="X536" s="278"/>
      <c r="Y536" s="278"/>
      <c r="Z536" s="278"/>
      <c r="AA536" s="278"/>
      <c r="AB536" s="278"/>
      <c r="AC536" s="278"/>
      <c r="AD536" s="278"/>
    </row>
    <row r="537">
      <c r="A537" s="278"/>
      <c r="B537" s="278"/>
      <c r="C537" s="278"/>
      <c r="D537" s="278"/>
      <c r="E537" s="278"/>
      <c r="F537" s="278"/>
      <c r="G537" s="278"/>
      <c r="H537" s="278"/>
      <c r="I537" s="278"/>
      <c r="J537" s="278"/>
      <c r="K537" s="278"/>
      <c r="L537" s="278"/>
      <c r="M537" s="278"/>
      <c r="N537" s="278"/>
      <c r="O537" s="278"/>
      <c r="P537" s="278"/>
      <c r="Q537" s="278"/>
      <c r="R537" s="278"/>
      <c r="S537" s="278"/>
      <c r="T537" s="278"/>
      <c r="U537" s="278"/>
      <c r="V537" s="278"/>
      <c r="W537" s="278"/>
      <c r="X537" s="278"/>
      <c r="Y537" s="278"/>
      <c r="Z537" s="278"/>
      <c r="AA537" s="278"/>
      <c r="AB537" s="278"/>
      <c r="AC537" s="278"/>
      <c r="AD537" s="278"/>
    </row>
    <row r="538">
      <c r="A538" s="278"/>
      <c r="B538" s="278"/>
      <c r="C538" s="278"/>
      <c r="D538" s="278"/>
      <c r="E538" s="278"/>
      <c r="F538" s="278"/>
      <c r="G538" s="278"/>
      <c r="H538" s="278"/>
      <c r="I538" s="278"/>
      <c r="J538" s="278"/>
      <c r="K538" s="278"/>
      <c r="L538" s="278"/>
      <c r="M538" s="278"/>
      <c r="N538" s="278"/>
      <c r="O538" s="278"/>
      <c r="P538" s="278"/>
      <c r="Q538" s="278"/>
      <c r="R538" s="278"/>
      <c r="S538" s="278"/>
      <c r="T538" s="278"/>
      <c r="U538" s="278"/>
      <c r="V538" s="278"/>
      <c r="W538" s="278"/>
      <c r="X538" s="278"/>
      <c r="Y538" s="278"/>
      <c r="Z538" s="278"/>
      <c r="AA538" s="278"/>
      <c r="AB538" s="278"/>
      <c r="AC538" s="278"/>
      <c r="AD538" s="278"/>
    </row>
    <row r="539">
      <c r="A539" s="278"/>
      <c r="B539" s="278"/>
      <c r="C539" s="278"/>
      <c r="D539" s="278"/>
      <c r="E539" s="278"/>
      <c r="F539" s="278"/>
      <c r="G539" s="278"/>
      <c r="H539" s="278"/>
      <c r="I539" s="278"/>
      <c r="J539" s="278"/>
      <c r="K539" s="278"/>
      <c r="L539" s="278"/>
      <c r="M539" s="278"/>
      <c r="N539" s="278"/>
      <c r="O539" s="278"/>
      <c r="P539" s="278"/>
      <c r="Q539" s="278"/>
      <c r="R539" s="278"/>
      <c r="S539" s="278"/>
      <c r="T539" s="278"/>
      <c r="U539" s="278"/>
      <c r="V539" s="278"/>
      <c r="W539" s="278"/>
      <c r="X539" s="278"/>
      <c r="Y539" s="278"/>
      <c r="Z539" s="278"/>
      <c r="AA539" s="278"/>
      <c r="AB539" s="278"/>
      <c r="AC539" s="278"/>
      <c r="AD539" s="278"/>
    </row>
    <row r="540">
      <c r="A540" s="278"/>
      <c r="B540" s="278"/>
      <c r="C540" s="278"/>
      <c r="D540" s="278"/>
      <c r="E540" s="278"/>
      <c r="F540" s="278"/>
      <c r="G540" s="278"/>
      <c r="H540" s="278"/>
      <c r="I540" s="278"/>
      <c r="J540" s="278"/>
      <c r="K540" s="278"/>
      <c r="L540" s="278"/>
      <c r="M540" s="278"/>
      <c r="N540" s="278"/>
      <c r="O540" s="278"/>
      <c r="P540" s="278"/>
      <c r="Q540" s="278"/>
      <c r="R540" s="278"/>
      <c r="S540" s="278"/>
      <c r="T540" s="278"/>
      <c r="U540" s="278"/>
      <c r="V540" s="278"/>
      <c r="W540" s="278"/>
      <c r="X540" s="278"/>
      <c r="Y540" s="278"/>
      <c r="Z540" s="278"/>
      <c r="AA540" s="278"/>
      <c r="AB540" s="278"/>
      <c r="AC540" s="278"/>
      <c r="AD540" s="278"/>
    </row>
    <row r="541">
      <c r="A541" s="278"/>
      <c r="B541" s="278"/>
      <c r="C541" s="278"/>
      <c r="D541" s="278"/>
      <c r="E541" s="278"/>
      <c r="F541" s="278"/>
      <c r="G541" s="278"/>
      <c r="H541" s="278"/>
      <c r="I541" s="278"/>
      <c r="J541" s="278"/>
      <c r="K541" s="278"/>
      <c r="L541" s="278"/>
      <c r="M541" s="278"/>
      <c r="N541" s="278"/>
      <c r="O541" s="278"/>
      <c r="P541" s="278"/>
      <c r="Q541" s="278"/>
      <c r="R541" s="278"/>
      <c r="S541" s="278"/>
      <c r="T541" s="278"/>
      <c r="U541" s="278"/>
      <c r="V541" s="278"/>
      <c r="W541" s="278"/>
      <c r="X541" s="278"/>
      <c r="Y541" s="278"/>
      <c r="Z541" s="278"/>
      <c r="AA541" s="278"/>
      <c r="AB541" s="278"/>
      <c r="AC541" s="278"/>
      <c r="AD541" s="278"/>
    </row>
    <row r="542">
      <c r="A542" s="278"/>
      <c r="B542" s="278"/>
      <c r="C542" s="278"/>
      <c r="D542" s="278"/>
      <c r="E542" s="278"/>
      <c r="F542" s="278"/>
      <c r="G542" s="278"/>
      <c r="H542" s="278"/>
      <c r="I542" s="278"/>
      <c r="J542" s="278"/>
      <c r="K542" s="278"/>
      <c r="L542" s="278"/>
      <c r="M542" s="278"/>
      <c r="N542" s="278"/>
      <c r="O542" s="278"/>
      <c r="P542" s="278"/>
      <c r="Q542" s="278"/>
      <c r="R542" s="278"/>
      <c r="S542" s="278"/>
      <c r="T542" s="278"/>
      <c r="U542" s="278"/>
      <c r="V542" s="278"/>
      <c r="W542" s="278"/>
      <c r="X542" s="278"/>
      <c r="Y542" s="278"/>
      <c r="Z542" s="278"/>
      <c r="AA542" s="278"/>
      <c r="AB542" s="278"/>
      <c r="AC542" s="278"/>
      <c r="AD542" s="278"/>
    </row>
    <row r="543">
      <c r="A543" s="278"/>
      <c r="B543" s="278"/>
      <c r="C543" s="278"/>
      <c r="D543" s="278"/>
      <c r="E543" s="278"/>
      <c r="F543" s="278"/>
      <c r="G543" s="278"/>
      <c r="H543" s="278"/>
      <c r="I543" s="278"/>
      <c r="J543" s="278"/>
      <c r="K543" s="278"/>
      <c r="L543" s="278"/>
      <c r="M543" s="278"/>
      <c r="N543" s="278"/>
      <c r="O543" s="278"/>
      <c r="P543" s="278"/>
      <c r="Q543" s="278"/>
      <c r="R543" s="278"/>
      <c r="S543" s="278"/>
      <c r="T543" s="278"/>
      <c r="U543" s="278"/>
      <c r="V543" s="278"/>
      <c r="W543" s="278"/>
      <c r="X543" s="278"/>
      <c r="Y543" s="278"/>
      <c r="Z543" s="278"/>
      <c r="AA543" s="278"/>
      <c r="AB543" s="278"/>
      <c r="AC543" s="278"/>
      <c r="AD543" s="278"/>
    </row>
    <row r="544">
      <c r="A544" s="278"/>
      <c r="B544" s="278"/>
      <c r="C544" s="278"/>
      <c r="D544" s="278"/>
      <c r="E544" s="278"/>
      <c r="F544" s="278"/>
      <c r="G544" s="278"/>
      <c r="H544" s="278"/>
      <c r="I544" s="278"/>
      <c r="J544" s="278"/>
      <c r="K544" s="278"/>
      <c r="L544" s="278"/>
      <c r="M544" s="278"/>
      <c r="N544" s="278"/>
      <c r="O544" s="278"/>
      <c r="P544" s="278"/>
      <c r="Q544" s="278"/>
      <c r="R544" s="278"/>
      <c r="S544" s="278"/>
      <c r="T544" s="278"/>
      <c r="U544" s="278"/>
      <c r="V544" s="278"/>
      <c r="W544" s="278"/>
      <c r="X544" s="278"/>
      <c r="Y544" s="278"/>
      <c r="Z544" s="278"/>
      <c r="AA544" s="278"/>
      <c r="AB544" s="278"/>
      <c r="AC544" s="278"/>
      <c r="AD544" s="278"/>
    </row>
    <row r="545">
      <c r="A545" s="278"/>
      <c r="B545" s="278"/>
      <c r="C545" s="278"/>
      <c r="D545" s="278"/>
      <c r="E545" s="278"/>
      <c r="F545" s="278"/>
      <c r="G545" s="278"/>
      <c r="H545" s="278"/>
      <c r="I545" s="278"/>
      <c r="J545" s="278"/>
      <c r="K545" s="278"/>
      <c r="L545" s="278"/>
      <c r="M545" s="278"/>
      <c r="N545" s="278"/>
      <c r="O545" s="278"/>
      <c r="P545" s="278"/>
      <c r="Q545" s="278"/>
      <c r="R545" s="278"/>
      <c r="S545" s="278"/>
      <c r="T545" s="278"/>
      <c r="U545" s="278"/>
      <c r="V545" s="278"/>
      <c r="W545" s="278"/>
      <c r="X545" s="278"/>
      <c r="Y545" s="278"/>
      <c r="Z545" s="278"/>
      <c r="AA545" s="278"/>
      <c r="AB545" s="278"/>
      <c r="AC545" s="278"/>
      <c r="AD545" s="278"/>
    </row>
    <row r="546">
      <c r="A546" s="278"/>
      <c r="B546" s="278"/>
      <c r="C546" s="278"/>
      <c r="D546" s="278"/>
      <c r="E546" s="278"/>
      <c r="F546" s="278"/>
      <c r="G546" s="278"/>
      <c r="H546" s="278"/>
      <c r="I546" s="278"/>
      <c r="J546" s="278"/>
      <c r="K546" s="278"/>
      <c r="L546" s="278"/>
      <c r="M546" s="278"/>
      <c r="N546" s="278"/>
      <c r="O546" s="278"/>
      <c r="P546" s="278"/>
      <c r="Q546" s="278"/>
      <c r="R546" s="278"/>
      <c r="S546" s="278"/>
      <c r="T546" s="278"/>
      <c r="U546" s="278"/>
      <c r="V546" s="278"/>
      <c r="W546" s="278"/>
      <c r="X546" s="278"/>
      <c r="Y546" s="278"/>
      <c r="Z546" s="278"/>
      <c r="AA546" s="278"/>
      <c r="AB546" s="278"/>
      <c r="AC546" s="278"/>
      <c r="AD546" s="278"/>
    </row>
    <row r="547">
      <c r="A547" s="278"/>
      <c r="B547" s="278"/>
      <c r="C547" s="278"/>
      <c r="D547" s="278"/>
      <c r="E547" s="278"/>
      <c r="F547" s="278"/>
      <c r="G547" s="278"/>
      <c r="H547" s="278"/>
      <c r="I547" s="278"/>
      <c r="J547" s="278"/>
      <c r="K547" s="278"/>
      <c r="L547" s="278"/>
      <c r="M547" s="278"/>
      <c r="N547" s="278"/>
      <c r="O547" s="278"/>
      <c r="P547" s="278"/>
      <c r="Q547" s="278"/>
      <c r="R547" s="278"/>
      <c r="S547" s="278"/>
      <c r="T547" s="278"/>
      <c r="U547" s="278"/>
      <c r="V547" s="278"/>
      <c r="W547" s="278"/>
      <c r="X547" s="278"/>
      <c r="Y547" s="278"/>
      <c r="Z547" s="278"/>
      <c r="AA547" s="278"/>
      <c r="AB547" s="278"/>
      <c r="AC547" s="278"/>
      <c r="AD547" s="278"/>
    </row>
    <row r="548">
      <c r="A548" s="278"/>
      <c r="B548" s="278"/>
      <c r="C548" s="278"/>
      <c r="D548" s="278"/>
      <c r="E548" s="278"/>
      <c r="F548" s="278"/>
      <c r="G548" s="278"/>
      <c r="H548" s="278"/>
      <c r="I548" s="278"/>
      <c r="J548" s="278"/>
      <c r="K548" s="278"/>
      <c r="L548" s="278"/>
      <c r="M548" s="278"/>
      <c r="N548" s="278"/>
      <c r="O548" s="278"/>
      <c r="P548" s="278"/>
      <c r="Q548" s="278"/>
      <c r="R548" s="278"/>
      <c r="S548" s="278"/>
      <c r="T548" s="278"/>
      <c r="U548" s="278"/>
      <c r="V548" s="278"/>
      <c r="W548" s="278"/>
      <c r="X548" s="278"/>
      <c r="Y548" s="278"/>
      <c r="Z548" s="278"/>
      <c r="AA548" s="278"/>
      <c r="AB548" s="278"/>
      <c r="AC548" s="278"/>
      <c r="AD548" s="278"/>
    </row>
    <row r="549">
      <c r="A549" s="278"/>
      <c r="B549" s="278"/>
      <c r="C549" s="278"/>
      <c r="D549" s="278"/>
      <c r="E549" s="278"/>
      <c r="F549" s="278"/>
      <c r="G549" s="278"/>
      <c r="H549" s="278"/>
      <c r="I549" s="278"/>
      <c r="J549" s="278"/>
      <c r="K549" s="278"/>
      <c r="L549" s="278"/>
      <c r="M549" s="278"/>
      <c r="N549" s="278"/>
      <c r="O549" s="278"/>
      <c r="P549" s="278"/>
      <c r="Q549" s="278"/>
      <c r="R549" s="278"/>
      <c r="S549" s="278"/>
      <c r="T549" s="278"/>
      <c r="U549" s="278"/>
      <c r="V549" s="278"/>
      <c r="W549" s="278"/>
      <c r="X549" s="278"/>
      <c r="Y549" s="278"/>
      <c r="Z549" s="278"/>
      <c r="AA549" s="278"/>
      <c r="AB549" s="278"/>
      <c r="AC549" s="278"/>
      <c r="AD549" s="278"/>
    </row>
    <row r="550">
      <c r="A550" s="278"/>
      <c r="B550" s="278"/>
      <c r="C550" s="278"/>
      <c r="D550" s="278"/>
      <c r="E550" s="278"/>
      <c r="F550" s="278"/>
      <c r="G550" s="278"/>
      <c r="H550" s="278"/>
      <c r="I550" s="278"/>
      <c r="J550" s="278"/>
      <c r="K550" s="278"/>
      <c r="L550" s="278"/>
      <c r="M550" s="278"/>
      <c r="N550" s="278"/>
      <c r="O550" s="278"/>
      <c r="P550" s="278"/>
      <c r="Q550" s="278"/>
      <c r="R550" s="278"/>
      <c r="S550" s="278"/>
      <c r="T550" s="278"/>
      <c r="U550" s="278"/>
      <c r="V550" s="278"/>
      <c r="W550" s="278"/>
      <c r="X550" s="278"/>
      <c r="Y550" s="278"/>
      <c r="Z550" s="278"/>
      <c r="AA550" s="278"/>
      <c r="AB550" s="278"/>
      <c r="AC550" s="278"/>
      <c r="AD550" s="278"/>
    </row>
    <row r="551">
      <c r="A551" s="278"/>
      <c r="B551" s="278"/>
      <c r="C551" s="278"/>
      <c r="D551" s="278"/>
      <c r="E551" s="278"/>
      <c r="F551" s="278"/>
      <c r="G551" s="278"/>
      <c r="H551" s="278"/>
      <c r="I551" s="278"/>
      <c r="J551" s="278"/>
      <c r="K551" s="278"/>
      <c r="L551" s="278"/>
      <c r="M551" s="278"/>
      <c r="N551" s="278"/>
      <c r="O551" s="278"/>
      <c r="P551" s="278"/>
      <c r="Q551" s="278"/>
      <c r="R551" s="278"/>
      <c r="S551" s="278"/>
      <c r="T551" s="278"/>
      <c r="U551" s="278"/>
      <c r="V551" s="278"/>
      <c r="W551" s="278"/>
      <c r="X551" s="278"/>
      <c r="Y551" s="278"/>
      <c r="Z551" s="278"/>
      <c r="AA551" s="278"/>
      <c r="AB551" s="278"/>
      <c r="AC551" s="278"/>
      <c r="AD551" s="278"/>
    </row>
    <row r="552">
      <c r="A552" s="278"/>
      <c r="B552" s="278"/>
      <c r="C552" s="278"/>
      <c r="D552" s="278"/>
      <c r="E552" s="278"/>
      <c r="F552" s="278"/>
      <c r="G552" s="278"/>
      <c r="H552" s="278"/>
      <c r="I552" s="278"/>
      <c r="J552" s="278"/>
      <c r="K552" s="278"/>
      <c r="L552" s="278"/>
      <c r="M552" s="278"/>
      <c r="N552" s="278"/>
      <c r="O552" s="278"/>
      <c r="P552" s="278"/>
      <c r="Q552" s="278"/>
      <c r="R552" s="278"/>
      <c r="S552" s="278"/>
      <c r="T552" s="278"/>
      <c r="U552" s="278"/>
      <c r="V552" s="278"/>
      <c r="W552" s="278"/>
      <c r="X552" s="278"/>
      <c r="Y552" s="278"/>
      <c r="Z552" s="278"/>
      <c r="AA552" s="278"/>
      <c r="AB552" s="278"/>
      <c r="AC552" s="278"/>
      <c r="AD552" s="278"/>
    </row>
    <row r="553">
      <c r="A553" s="278"/>
      <c r="B553" s="278"/>
      <c r="C553" s="278"/>
      <c r="D553" s="278"/>
      <c r="E553" s="278"/>
      <c r="F553" s="278"/>
      <c r="G553" s="278"/>
      <c r="H553" s="278"/>
      <c r="I553" s="278"/>
      <c r="J553" s="278"/>
      <c r="K553" s="278"/>
      <c r="L553" s="278"/>
      <c r="M553" s="278"/>
      <c r="N553" s="278"/>
      <c r="O553" s="278"/>
      <c r="P553" s="278"/>
      <c r="Q553" s="278"/>
      <c r="R553" s="278"/>
      <c r="S553" s="278"/>
      <c r="T553" s="278"/>
      <c r="U553" s="278"/>
      <c r="V553" s="278"/>
      <c r="W553" s="278"/>
      <c r="X553" s="278"/>
      <c r="Y553" s="278"/>
      <c r="Z553" s="278"/>
      <c r="AA553" s="278"/>
      <c r="AB553" s="278"/>
      <c r="AC553" s="278"/>
      <c r="AD553" s="278"/>
    </row>
    <row r="554">
      <c r="A554" s="278"/>
      <c r="B554" s="278"/>
      <c r="C554" s="278"/>
      <c r="D554" s="278"/>
      <c r="E554" s="278"/>
      <c r="F554" s="278"/>
      <c r="G554" s="278"/>
      <c r="H554" s="278"/>
      <c r="I554" s="278"/>
      <c r="J554" s="278"/>
      <c r="K554" s="278"/>
      <c r="L554" s="278"/>
      <c r="M554" s="278"/>
      <c r="N554" s="278"/>
      <c r="O554" s="278"/>
      <c r="P554" s="278"/>
      <c r="Q554" s="278"/>
      <c r="R554" s="278"/>
      <c r="S554" s="278"/>
      <c r="T554" s="278"/>
      <c r="U554" s="278"/>
      <c r="V554" s="278"/>
      <c r="W554" s="278"/>
      <c r="X554" s="278"/>
      <c r="Y554" s="278"/>
      <c r="Z554" s="278"/>
      <c r="AA554" s="278"/>
      <c r="AB554" s="278"/>
      <c r="AC554" s="278"/>
      <c r="AD554" s="278"/>
    </row>
    <row r="555">
      <c r="A555" s="278"/>
      <c r="B555" s="278"/>
      <c r="C555" s="278"/>
      <c r="D555" s="278"/>
      <c r="E555" s="278"/>
      <c r="F555" s="278"/>
      <c r="G555" s="278"/>
      <c r="H555" s="278"/>
      <c r="I555" s="278"/>
      <c r="J555" s="278"/>
      <c r="K555" s="278"/>
      <c r="L555" s="278"/>
      <c r="M555" s="278"/>
      <c r="N555" s="278"/>
      <c r="O555" s="278"/>
      <c r="P555" s="278"/>
      <c r="Q555" s="278"/>
      <c r="R555" s="278"/>
      <c r="S555" s="278"/>
      <c r="T555" s="278"/>
      <c r="U555" s="278"/>
      <c r="V555" s="278"/>
      <c r="W555" s="278"/>
      <c r="X555" s="278"/>
      <c r="Y555" s="278"/>
      <c r="Z555" s="278"/>
      <c r="AA555" s="278"/>
      <c r="AB555" s="278"/>
      <c r="AC555" s="278"/>
      <c r="AD555" s="278"/>
    </row>
    <row r="556">
      <c r="A556" s="278"/>
      <c r="B556" s="278"/>
      <c r="C556" s="278"/>
      <c r="D556" s="278"/>
      <c r="E556" s="278"/>
      <c r="F556" s="278"/>
      <c r="G556" s="278"/>
      <c r="H556" s="278"/>
      <c r="I556" s="278"/>
      <c r="J556" s="278"/>
      <c r="K556" s="278"/>
      <c r="L556" s="278"/>
      <c r="M556" s="278"/>
      <c r="N556" s="278"/>
      <c r="O556" s="278"/>
      <c r="P556" s="278"/>
      <c r="Q556" s="278"/>
      <c r="R556" s="278"/>
      <c r="S556" s="278"/>
      <c r="T556" s="278"/>
      <c r="U556" s="278"/>
      <c r="V556" s="278"/>
      <c r="W556" s="278"/>
      <c r="X556" s="278"/>
      <c r="Y556" s="278"/>
      <c r="Z556" s="278"/>
      <c r="AA556" s="278"/>
      <c r="AB556" s="278"/>
      <c r="AC556" s="278"/>
      <c r="AD556" s="278"/>
    </row>
    <row r="557">
      <c r="A557" s="278"/>
      <c r="B557" s="278"/>
      <c r="C557" s="278"/>
      <c r="D557" s="278"/>
      <c r="E557" s="278"/>
      <c r="F557" s="278"/>
      <c r="G557" s="278"/>
      <c r="H557" s="278"/>
      <c r="I557" s="278"/>
      <c r="J557" s="278"/>
      <c r="K557" s="278"/>
      <c r="L557" s="278"/>
      <c r="M557" s="278"/>
      <c r="N557" s="278"/>
      <c r="O557" s="278"/>
      <c r="P557" s="278"/>
      <c r="Q557" s="278"/>
      <c r="R557" s="278"/>
      <c r="S557" s="278"/>
      <c r="T557" s="278"/>
      <c r="U557" s="278"/>
      <c r="V557" s="278"/>
      <c r="W557" s="278"/>
      <c r="X557" s="278"/>
      <c r="Y557" s="278"/>
      <c r="Z557" s="278"/>
      <c r="AA557" s="278"/>
      <c r="AB557" s="278"/>
      <c r="AC557" s="278"/>
      <c r="AD557" s="278"/>
    </row>
    <row r="558">
      <c r="A558" s="278"/>
      <c r="B558" s="278"/>
      <c r="C558" s="278"/>
      <c r="D558" s="278"/>
      <c r="E558" s="278"/>
      <c r="F558" s="278"/>
      <c r="G558" s="278"/>
      <c r="H558" s="278"/>
      <c r="I558" s="278"/>
      <c r="J558" s="278"/>
      <c r="K558" s="278"/>
      <c r="L558" s="278"/>
      <c r="M558" s="278"/>
      <c r="N558" s="278"/>
      <c r="O558" s="278"/>
      <c r="P558" s="278"/>
      <c r="Q558" s="278"/>
      <c r="R558" s="278"/>
      <c r="S558" s="278"/>
      <c r="T558" s="278"/>
      <c r="U558" s="278"/>
      <c r="V558" s="278"/>
      <c r="W558" s="278"/>
      <c r="X558" s="278"/>
      <c r="Y558" s="278"/>
      <c r="Z558" s="278"/>
      <c r="AA558" s="278"/>
      <c r="AB558" s="278"/>
      <c r="AC558" s="278"/>
      <c r="AD558" s="278"/>
    </row>
    <row r="559">
      <c r="A559" s="278"/>
      <c r="B559" s="278"/>
      <c r="C559" s="278"/>
      <c r="D559" s="278"/>
      <c r="E559" s="278"/>
      <c r="F559" s="278"/>
      <c r="G559" s="278"/>
      <c r="H559" s="278"/>
      <c r="I559" s="278"/>
      <c r="J559" s="278"/>
      <c r="K559" s="278"/>
      <c r="L559" s="278"/>
      <c r="M559" s="278"/>
      <c r="N559" s="278"/>
      <c r="O559" s="278"/>
      <c r="P559" s="278"/>
      <c r="Q559" s="278"/>
      <c r="R559" s="278"/>
      <c r="S559" s="278"/>
      <c r="T559" s="278"/>
      <c r="U559" s="278"/>
      <c r="V559" s="278"/>
      <c r="W559" s="278"/>
      <c r="X559" s="278"/>
      <c r="Y559" s="278"/>
      <c r="Z559" s="278"/>
      <c r="AA559" s="278"/>
      <c r="AB559" s="278"/>
      <c r="AC559" s="278"/>
      <c r="AD559" s="278"/>
    </row>
    <row r="560">
      <c r="A560" s="278"/>
      <c r="B560" s="278"/>
      <c r="C560" s="278"/>
      <c r="D560" s="278"/>
      <c r="E560" s="278"/>
      <c r="F560" s="278"/>
      <c r="G560" s="278"/>
      <c r="H560" s="278"/>
      <c r="I560" s="278"/>
      <c r="J560" s="278"/>
      <c r="K560" s="278"/>
      <c r="L560" s="278"/>
      <c r="M560" s="278"/>
      <c r="N560" s="278"/>
      <c r="O560" s="278"/>
      <c r="P560" s="278"/>
      <c r="Q560" s="278"/>
      <c r="R560" s="278"/>
      <c r="S560" s="278"/>
      <c r="T560" s="278"/>
      <c r="U560" s="278"/>
      <c r="V560" s="278"/>
      <c r="W560" s="278"/>
      <c r="X560" s="278"/>
      <c r="Y560" s="278"/>
      <c r="Z560" s="278"/>
      <c r="AA560" s="278"/>
      <c r="AB560" s="278"/>
      <c r="AC560" s="278"/>
      <c r="AD560" s="278"/>
    </row>
    <row r="561">
      <c r="A561" s="278"/>
      <c r="B561" s="278"/>
      <c r="C561" s="278"/>
      <c r="D561" s="278"/>
      <c r="E561" s="278"/>
      <c r="F561" s="278"/>
      <c r="G561" s="278"/>
      <c r="H561" s="278"/>
      <c r="I561" s="278"/>
      <c r="J561" s="278"/>
      <c r="K561" s="278"/>
      <c r="L561" s="278"/>
      <c r="M561" s="278"/>
      <c r="N561" s="278"/>
      <c r="O561" s="278"/>
      <c r="P561" s="278"/>
      <c r="Q561" s="278"/>
      <c r="R561" s="278"/>
      <c r="S561" s="278"/>
      <c r="T561" s="278"/>
      <c r="U561" s="278"/>
      <c r="V561" s="278"/>
      <c r="W561" s="278"/>
      <c r="X561" s="278"/>
      <c r="Y561" s="278"/>
      <c r="Z561" s="278"/>
      <c r="AA561" s="278"/>
      <c r="AB561" s="278"/>
      <c r="AC561" s="278"/>
      <c r="AD561" s="278"/>
    </row>
    <row r="562">
      <c r="A562" s="278"/>
      <c r="B562" s="278"/>
      <c r="C562" s="278"/>
      <c r="D562" s="278"/>
      <c r="E562" s="278"/>
      <c r="F562" s="278"/>
      <c r="G562" s="278"/>
      <c r="H562" s="278"/>
      <c r="I562" s="278"/>
      <c r="J562" s="278"/>
      <c r="K562" s="278"/>
      <c r="L562" s="278"/>
      <c r="M562" s="278"/>
      <c r="N562" s="278"/>
      <c r="O562" s="278"/>
      <c r="P562" s="278"/>
      <c r="Q562" s="278"/>
      <c r="R562" s="278"/>
      <c r="S562" s="278"/>
      <c r="T562" s="278"/>
      <c r="U562" s="278"/>
      <c r="V562" s="278"/>
      <c r="W562" s="278"/>
      <c r="X562" s="278"/>
      <c r="Y562" s="278"/>
      <c r="Z562" s="278"/>
      <c r="AA562" s="278"/>
      <c r="AB562" s="278"/>
      <c r="AC562" s="278"/>
      <c r="AD562" s="278"/>
    </row>
    <row r="563">
      <c r="A563" s="278"/>
      <c r="B563" s="278"/>
      <c r="C563" s="278"/>
      <c r="D563" s="278"/>
      <c r="E563" s="278"/>
      <c r="F563" s="278"/>
      <c r="G563" s="278"/>
      <c r="H563" s="278"/>
      <c r="I563" s="278"/>
      <c r="J563" s="278"/>
      <c r="K563" s="278"/>
      <c r="L563" s="278"/>
      <c r="M563" s="278"/>
      <c r="N563" s="278"/>
      <c r="O563" s="278"/>
      <c r="P563" s="278"/>
      <c r="Q563" s="278"/>
      <c r="R563" s="278"/>
      <c r="S563" s="278"/>
      <c r="T563" s="278"/>
      <c r="U563" s="278"/>
      <c r="V563" s="278"/>
      <c r="W563" s="278"/>
      <c r="X563" s="278"/>
      <c r="Y563" s="278"/>
      <c r="Z563" s="278"/>
      <c r="AA563" s="278"/>
      <c r="AB563" s="278"/>
      <c r="AC563" s="278"/>
      <c r="AD563" s="278"/>
    </row>
    <row r="564">
      <c r="A564" s="278"/>
      <c r="B564" s="278"/>
      <c r="C564" s="278"/>
      <c r="D564" s="278"/>
      <c r="E564" s="278"/>
      <c r="F564" s="278"/>
      <c r="G564" s="278"/>
      <c r="H564" s="278"/>
      <c r="I564" s="278"/>
      <c r="J564" s="278"/>
      <c r="K564" s="278"/>
      <c r="L564" s="278"/>
      <c r="M564" s="278"/>
      <c r="N564" s="278"/>
      <c r="O564" s="278"/>
      <c r="P564" s="278"/>
      <c r="Q564" s="278"/>
      <c r="R564" s="278"/>
      <c r="S564" s="278"/>
      <c r="T564" s="278"/>
      <c r="U564" s="278"/>
      <c r="V564" s="278"/>
      <c r="W564" s="278"/>
      <c r="X564" s="278"/>
      <c r="Y564" s="278"/>
      <c r="Z564" s="278"/>
      <c r="AA564" s="278"/>
      <c r="AB564" s="278"/>
      <c r="AC564" s="278"/>
      <c r="AD564" s="278"/>
    </row>
    <row r="565">
      <c r="A565" s="278"/>
      <c r="B565" s="278"/>
      <c r="C565" s="278"/>
      <c r="D565" s="278"/>
      <c r="E565" s="278"/>
      <c r="F565" s="278"/>
      <c r="G565" s="278"/>
      <c r="H565" s="278"/>
      <c r="I565" s="278"/>
      <c r="J565" s="278"/>
      <c r="K565" s="278"/>
      <c r="L565" s="278"/>
      <c r="M565" s="278"/>
      <c r="N565" s="278"/>
      <c r="O565" s="278"/>
      <c r="P565" s="278"/>
      <c r="Q565" s="278"/>
      <c r="R565" s="278"/>
      <c r="S565" s="278"/>
      <c r="T565" s="278"/>
      <c r="U565" s="278"/>
      <c r="V565" s="278"/>
      <c r="W565" s="278"/>
      <c r="X565" s="278"/>
      <c r="Y565" s="278"/>
      <c r="Z565" s="278"/>
      <c r="AA565" s="278"/>
      <c r="AB565" s="278"/>
      <c r="AC565" s="278"/>
      <c r="AD565" s="278"/>
    </row>
    <row r="566">
      <c r="A566" s="278"/>
      <c r="B566" s="278"/>
      <c r="C566" s="278"/>
      <c r="D566" s="278"/>
      <c r="E566" s="278"/>
      <c r="F566" s="278"/>
      <c r="G566" s="278"/>
      <c r="H566" s="278"/>
      <c r="I566" s="278"/>
      <c r="J566" s="278"/>
      <c r="K566" s="278"/>
      <c r="L566" s="278"/>
      <c r="M566" s="278"/>
      <c r="N566" s="278"/>
      <c r="O566" s="278"/>
      <c r="P566" s="278"/>
      <c r="Q566" s="278"/>
      <c r="R566" s="278"/>
      <c r="S566" s="278"/>
      <c r="T566" s="278"/>
      <c r="U566" s="278"/>
      <c r="V566" s="278"/>
      <c r="W566" s="278"/>
      <c r="X566" s="278"/>
      <c r="Y566" s="278"/>
      <c r="Z566" s="278"/>
      <c r="AA566" s="278"/>
      <c r="AB566" s="278"/>
      <c r="AC566" s="278"/>
      <c r="AD566" s="278"/>
    </row>
    <row r="567">
      <c r="A567" s="278"/>
      <c r="B567" s="278"/>
      <c r="C567" s="278"/>
      <c r="D567" s="278"/>
      <c r="E567" s="278"/>
      <c r="F567" s="278"/>
      <c r="G567" s="278"/>
      <c r="H567" s="278"/>
      <c r="I567" s="278"/>
      <c r="J567" s="278"/>
      <c r="K567" s="278"/>
      <c r="L567" s="278"/>
      <c r="M567" s="278"/>
      <c r="N567" s="278"/>
      <c r="O567" s="278"/>
      <c r="P567" s="278"/>
      <c r="Q567" s="278"/>
      <c r="R567" s="278"/>
      <c r="S567" s="278"/>
      <c r="T567" s="278"/>
      <c r="U567" s="278"/>
      <c r="V567" s="278"/>
      <c r="W567" s="278"/>
      <c r="X567" s="278"/>
      <c r="Y567" s="278"/>
      <c r="Z567" s="278"/>
      <c r="AA567" s="278"/>
      <c r="AB567" s="278"/>
      <c r="AC567" s="278"/>
      <c r="AD567" s="278"/>
    </row>
    <row r="568">
      <c r="A568" s="278"/>
      <c r="B568" s="278"/>
      <c r="C568" s="278"/>
      <c r="D568" s="278"/>
      <c r="E568" s="278"/>
      <c r="F568" s="278"/>
      <c r="G568" s="278"/>
      <c r="H568" s="278"/>
      <c r="I568" s="278"/>
      <c r="J568" s="278"/>
      <c r="K568" s="278"/>
      <c r="L568" s="278"/>
      <c r="M568" s="278"/>
      <c r="N568" s="278"/>
      <c r="O568" s="278"/>
      <c r="P568" s="278"/>
      <c r="Q568" s="278"/>
      <c r="R568" s="278"/>
      <c r="S568" s="278"/>
      <c r="T568" s="278"/>
      <c r="U568" s="278"/>
      <c r="V568" s="278"/>
      <c r="W568" s="278"/>
      <c r="X568" s="278"/>
      <c r="Y568" s="278"/>
      <c r="Z568" s="278"/>
      <c r="AA568" s="278"/>
      <c r="AB568" s="278"/>
      <c r="AC568" s="278"/>
      <c r="AD568" s="278"/>
    </row>
    <row r="569">
      <c r="A569" s="278"/>
      <c r="B569" s="278"/>
      <c r="C569" s="278"/>
      <c r="D569" s="278"/>
      <c r="E569" s="278"/>
      <c r="F569" s="278"/>
      <c r="G569" s="278"/>
      <c r="H569" s="278"/>
      <c r="I569" s="278"/>
      <c r="J569" s="278"/>
      <c r="K569" s="278"/>
      <c r="L569" s="278"/>
      <c r="M569" s="278"/>
      <c r="N569" s="278"/>
      <c r="O569" s="278"/>
      <c r="P569" s="278"/>
      <c r="Q569" s="278"/>
      <c r="R569" s="278"/>
      <c r="S569" s="278"/>
      <c r="T569" s="278"/>
      <c r="U569" s="278"/>
      <c r="V569" s="278"/>
      <c r="W569" s="278"/>
      <c r="X569" s="278"/>
      <c r="Y569" s="278"/>
      <c r="Z569" s="278"/>
      <c r="AA569" s="278"/>
      <c r="AB569" s="278"/>
      <c r="AC569" s="278"/>
      <c r="AD569" s="278"/>
    </row>
    <row r="570">
      <c r="A570" s="278"/>
      <c r="B570" s="278"/>
      <c r="C570" s="278"/>
      <c r="D570" s="278"/>
      <c r="E570" s="278"/>
      <c r="F570" s="278"/>
      <c r="G570" s="278"/>
      <c r="H570" s="278"/>
      <c r="I570" s="278"/>
      <c r="J570" s="278"/>
      <c r="K570" s="278"/>
      <c r="L570" s="278"/>
      <c r="M570" s="278"/>
      <c r="N570" s="278"/>
      <c r="O570" s="278"/>
      <c r="P570" s="278"/>
      <c r="Q570" s="278"/>
      <c r="R570" s="278"/>
      <c r="S570" s="278"/>
      <c r="T570" s="278"/>
      <c r="U570" s="278"/>
      <c r="V570" s="278"/>
      <c r="W570" s="278"/>
      <c r="X570" s="278"/>
      <c r="Y570" s="278"/>
      <c r="Z570" s="278"/>
      <c r="AA570" s="278"/>
      <c r="AB570" s="278"/>
      <c r="AC570" s="278"/>
      <c r="AD570" s="278"/>
    </row>
    <row r="571">
      <c r="A571" s="278"/>
      <c r="B571" s="278"/>
      <c r="C571" s="278"/>
      <c r="D571" s="278"/>
      <c r="E571" s="278"/>
      <c r="F571" s="278"/>
      <c r="G571" s="278"/>
      <c r="H571" s="278"/>
      <c r="I571" s="278"/>
      <c r="J571" s="278"/>
      <c r="K571" s="278"/>
      <c r="L571" s="278"/>
      <c r="M571" s="278"/>
      <c r="N571" s="278"/>
      <c r="O571" s="278"/>
      <c r="P571" s="278"/>
      <c r="Q571" s="278"/>
      <c r="R571" s="278"/>
      <c r="S571" s="278"/>
      <c r="T571" s="278"/>
      <c r="U571" s="278"/>
      <c r="V571" s="278"/>
      <c r="W571" s="278"/>
      <c r="X571" s="278"/>
      <c r="Y571" s="278"/>
      <c r="Z571" s="278"/>
      <c r="AA571" s="278"/>
      <c r="AB571" s="278"/>
      <c r="AC571" s="278"/>
      <c r="AD571" s="278"/>
    </row>
    <row r="572">
      <c r="A572" s="278"/>
      <c r="B572" s="278"/>
      <c r="C572" s="278"/>
      <c r="D572" s="278"/>
      <c r="E572" s="278"/>
      <c r="F572" s="278"/>
      <c r="G572" s="278"/>
      <c r="H572" s="278"/>
      <c r="I572" s="278"/>
      <c r="J572" s="278"/>
      <c r="K572" s="278"/>
      <c r="L572" s="278"/>
      <c r="M572" s="278"/>
      <c r="N572" s="278"/>
      <c r="O572" s="278"/>
      <c r="P572" s="278"/>
      <c r="Q572" s="278"/>
      <c r="R572" s="278"/>
      <c r="S572" s="278"/>
      <c r="T572" s="278"/>
      <c r="U572" s="278"/>
      <c r="V572" s="278"/>
      <c r="W572" s="278"/>
      <c r="X572" s="278"/>
      <c r="Y572" s="278"/>
      <c r="Z572" s="278"/>
      <c r="AA572" s="278"/>
      <c r="AB572" s="278"/>
      <c r="AC572" s="278"/>
      <c r="AD572" s="278"/>
    </row>
    <row r="573">
      <c r="A573" s="278"/>
      <c r="B573" s="278"/>
      <c r="C573" s="278"/>
      <c r="D573" s="278"/>
      <c r="E573" s="278"/>
      <c r="F573" s="278"/>
      <c r="G573" s="278"/>
      <c r="H573" s="278"/>
      <c r="I573" s="278"/>
      <c r="J573" s="278"/>
      <c r="K573" s="278"/>
      <c r="L573" s="278"/>
      <c r="M573" s="278"/>
      <c r="N573" s="278"/>
      <c r="O573" s="278"/>
      <c r="P573" s="278"/>
      <c r="Q573" s="278"/>
      <c r="R573" s="278"/>
      <c r="S573" s="278"/>
      <c r="T573" s="278"/>
      <c r="U573" s="278"/>
      <c r="V573" s="278"/>
      <c r="W573" s="278"/>
      <c r="X573" s="278"/>
      <c r="Y573" s="278"/>
      <c r="Z573" s="278"/>
      <c r="AA573" s="278"/>
      <c r="AB573" s="278"/>
      <c r="AC573" s="278"/>
      <c r="AD573" s="278"/>
    </row>
    <row r="574">
      <c r="A574" s="278"/>
      <c r="B574" s="278"/>
      <c r="C574" s="278"/>
      <c r="D574" s="278"/>
      <c r="E574" s="278"/>
      <c r="F574" s="278"/>
      <c r="G574" s="278"/>
      <c r="H574" s="278"/>
      <c r="I574" s="278"/>
      <c r="J574" s="278"/>
      <c r="K574" s="278"/>
      <c r="L574" s="278"/>
      <c r="M574" s="278"/>
      <c r="N574" s="278"/>
      <c r="O574" s="278"/>
      <c r="P574" s="278"/>
      <c r="Q574" s="278"/>
      <c r="R574" s="278"/>
      <c r="S574" s="278"/>
      <c r="T574" s="278"/>
      <c r="U574" s="278"/>
      <c r="V574" s="278"/>
      <c r="W574" s="278"/>
      <c r="X574" s="278"/>
      <c r="Y574" s="278"/>
      <c r="Z574" s="278"/>
      <c r="AA574" s="278"/>
      <c r="AB574" s="278"/>
      <c r="AC574" s="278"/>
      <c r="AD574" s="278"/>
    </row>
    <row r="575">
      <c r="A575" s="278"/>
      <c r="B575" s="278"/>
      <c r="C575" s="278"/>
      <c r="D575" s="278"/>
      <c r="E575" s="278"/>
      <c r="F575" s="278"/>
      <c r="G575" s="278"/>
      <c r="H575" s="278"/>
      <c r="I575" s="278"/>
      <c r="J575" s="278"/>
      <c r="K575" s="278"/>
      <c r="L575" s="278"/>
      <c r="M575" s="278"/>
      <c r="N575" s="278"/>
      <c r="O575" s="278"/>
      <c r="P575" s="278"/>
      <c r="Q575" s="278"/>
      <c r="R575" s="278"/>
      <c r="S575" s="278"/>
      <c r="T575" s="278"/>
      <c r="U575" s="278"/>
      <c r="V575" s="278"/>
      <c r="W575" s="278"/>
      <c r="X575" s="278"/>
      <c r="Y575" s="278"/>
      <c r="Z575" s="278"/>
      <c r="AA575" s="278"/>
      <c r="AB575" s="278"/>
      <c r="AC575" s="278"/>
      <c r="AD575" s="278"/>
    </row>
    <row r="576">
      <c r="A576" s="278"/>
      <c r="B576" s="278"/>
      <c r="C576" s="278"/>
      <c r="D576" s="278"/>
      <c r="E576" s="278"/>
      <c r="F576" s="278"/>
      <c r="G576" s="278"/>
      <c r="H576" s="278"/>
      <c r="I576" s="278"/>
      <c r="J576" s="278"/>
      <c r="K576" s="278"/>
      <c r="L576" s="278"/>
      <c r="M576" s="278"/>
      <c r="N576" s="278"/>
      <c r="O576" s="278"/>
      <c r="P576" s="278"/>
      <c r="Q576" s="278"/>
      <c r="R576" s="278"/>
      <c r="S576" s="278"/>
      <c r="T576" s="278"/>
      <c r="U576" s="278"/>
      <c r="V576" s="278"/>
      <c r="W576" s="278"/>
      <c r="X576" s="278"/>
      <c r="Y576" s="278"/>
      <c r="Z576" s="278"/>
      <c r="AA576" s="278"/>
      <c r="AB576" s="278"/>
      <c r="AC576" s="278"/>
      <c r="AD576" s="278"/>
    </row>
    <row r="577">
      <c r="A577" s="278"/>
      <c r="B577" s="278"/>
      <c r="C577" s="278"/>
      <c r="D577" s="278"/>
      <c r="E577" s="278"/>
      <c r="F577" s="278"/>
      <c r="G577" s="278"/>
      <c r="H577" s="278"/>
      <c r="I577" s="278"/>
      <c r="J577" s="278"/>
      <c r="K577" s="278"/>
      <c r="L577" s="278"/>
      <c r="M577" s="278"/>
      <c r="N577" s="278"/>
      <c r="O577" s="278"/>
      <c r="P577" s="278"/>
      <c r="Q577" s="278"/>
      <c r="R577" s="278"/>
      <c r="S577" s="278"/>
      <c r="T577" s="278"/>
      <c r="U577" s="278"/>
      <c r="V577" s="278"/>
      <c r="W577" s="278"/>
      <c r="X577" s="278"/>
      <c r="Y577" s="278"/>
      <c r="Z577" s="278"/>
      <c r="AA577" s="278"/>
      <c r="AB577" s="278"/>
      <c r="AC577" s="278"/>
      <c r="AD577" s="278"/>
    </row>
    <row r="578">
      <c r="A578" s="278"/>
      <c r="B578" s="278"/>
      <c r="C578" s="278"/>
      <c r="D578" s="278"/>
      <c r="E578" s="278"/>
      <c r="F578" s="278"/>
      <c r="G578" s="278"/>
      <c r="H578" s="278"/>
      <c r="I578" s="278"/>
      <c r="J578" s="278"/>
      <c r="K578" s="278"/>
      <c r="L578" s="278"/>
      <c r="M578" s="278"/>
      <c r="N578" s="278"/>
      <c r="O578" s="278"/>
      <c r="P578" s="278"/>
      <c r="Q578" s="278"/>
      <c r="R578" s="278"/>
      <c r="S578" s="278"/>
      <c r="T578" s="278"/>
      <c r="U578" s="278"/>
      <c r="V578" s="278"/>
      <c r="W578" s="278"/>
      <c r="X578" s="278"/>
      <c r="Y578" s="278"/>
      <c r="Z578" s="278"/>
      <c r="AA578" s="278"/>
      <c r="AB578" s="278"/>
      <c r="AC578" s="278"/>
      <c r="AD578" s="278"/>
    </row>
    <row r="579">
      <c r="A579" s="278"/>
      <c r="B579" s="278"/>
      <c r="C579" s="278"/>
      <c r="D579" s="278"/>
      <c r="E579" s="278"/>
      <c r="F579" s="278"/>
      <c r="G579" s="278"/>
      <c r="H579" s="278"/>
      <c r="I579" s="278"/>
      <c r="J579" s="278"/>
      <c r="K579" s="278"/>
      <c r="L579" s="278"/>
      <c r="M579" s="278"/>
      <c r="N579" s="278"/>
      <c r="O579" s="278"/>
      <c r="P579" s="278"/>
      <c r="Q579" s="278"/>
      <c r="R579" s="278"/>
      <c r="S579" s="278"/>
      <c r="T579" s="278"/>
      <c r="U579" s="278"/>
      <c r="V579" s="278"/>
      <c r="W579" s="278"/>
      <c r="X579" s="278"/>
      <c r="Y579" s="278"/>
      <c r="Z579" s="278"/>
      <c r="AA579" s="278"/>
      <c r="AB579" s="278"/>
      <c r="AC579" s="278"/>
      <c r="AD579" s="278"/>
    </row>
    <row r="580">
      <c r="A580" s="278"/>
      <c r="B580" s="278"/>
      <c r="C580" s="278"/>
      <c r="D580" s="278"/>
      <c r="E580" s="278"/>
      <c r="F580" s="278"/>
      <c r="G580" s="278"/>
      <c r="H580" s="278"/>
      <c r="I580" s="278"/>
      <c r="J580" s="278"/>
      <c r="K580" s="278"/>
      <c r="L580" s="278"/>
      <c r="M580" s="278"/>
      <c r="N580" s="278"/>
      <c r="O580" s="278"/>
      <c r="P580" s="278"/>
      <c r="Q580" s="278"/>
      <c r="R580" s="278"/>
      <c r="S580" s="278"/>
      <c r="T580" s="278"/>
      <c r="U580" s="278"/>
      <c r="V580" s="278"/>
      <c r="W580" s="278"/>
      <c r="X580" s="278"/>
      <c r="Y580" s="278"/>
      <c r="Z580" s="278"/>
      <c r="AA580" s="278"/>
      <c r="AB580" s="278"/>
      <c r="AC580" s="278"/>
      <c r="AD580" s="278"/>
    </row>
    <row r="581">
      <c r="A581" s="278"/>
      <c r="B581" s="278"/>
      <c r="C581" s="278"/>
      <c r="D581" s="278"/>
      <c r="E581" s="278"/>
      <c r="F581" s="278"/>
      <c r="G581" s="278"/>
      <c r="H581" s="278"/>
      <c r="I581" s="278"/>
      <c r="J581" s="278"/>
      <c r="K581" s="278"/>
      <c r="L581" s="278"/>
      <c r="M581" s="278"/>
      <c r="N581" s="278"/>
      <c r="O581" s="278"/>
      <c r="P581" s="278"/>
      <c r="Q581" s="278"/>
      <c r="R581" s="278"/>
      <c r="S581" s="278"/>
      <c r="T581" s="278"/>
      <c r="U581" s="278"/>
      <c r="V581" s="278"/>
      <c r="W581" s="278"/>
      <c r="X581" s="278"/>
      <c r="Y581" s="278"/>
      <c r="Z581" s="278"/>
      <c r="AA581" s="278"/>
      <c r="AB581" s="278"/>
      <c r="AC581" s="278"/>
      <c r="AD581" s="278"/>
    </row>
    <row r="582">
      <c r="A582" s="278"/>
      <c r="B582" s="278"/>
      <c r="C582" s="278"/>
      <c r="D582" s="278"/>
      <c r="E582" s="278"/>
      <c r="F582" s="278"/>
      <c r="G582" s="278"/>
      <c r="H582" s="278"/>
      <c r="I582" s="278"/>
      <c r="J582" s="278"/>
      <c r="K582" s="278"/>
      <c r="L582" s="278"/>
      <c r="M582" s="278"/>
      <c r="N582" s="278"/>
      <c r="O582" s="278"/>
      <c r="P582" s="278"/>
      <c r="Q582" s="278"/>
      <c r="R582" s="278"/>
      <c r="S582" s="278"/>
      <c r="T582" s="278"/>
      <c r="U582" s="278"/>
      <c r="V582" s="278"/>
      <c r="W582" s="278"/>
      <c r="X582" s="278"/>
      <c r="Y582" s="278"/>
      <c r="Z582" s="278"/>
      <c r="AA582" s="278"/>
      <c r="AB582" s="278"/>
      <c r="AC582" s="278"/>
      <c r="AD582" s="278"/>
    </row>
    <row r="583">
      <c r="A583" s="278"/>
      <c r="B583" s="278"/>
      <c r="C583" s="278"/>
      <c r="D583" s="278"/>
      <c r="E583" s="278"/>
      <c r="F583" s="278"/>
      <c r="G583" s="278"/>
      <c r="H583" s="278"/>
      <c r="I583" s="278"/>
      <c r="J583" s="278"/>
      <c r="K583" s="278"/>
      <c r="L583" s="278"/>
      <c r="M583" s="278"/>
      <c r="N583" s="278"/>
      <c r="O583" s="278"/>
      <c r="P583" s="278"/>
      <c r="Q583" s="278"/>
      <c r="R583" s="278"/>
      <c r="S583" s="278"/>
      <c r="T583" s="278"/>
      <c r="U583" s="278"/>
      <c r="V583" s="278"/>
      <c r="W583" s="278"/>
      <c r="X583" s="278"/>
      <c r="Y583" s="278"/>
      <c r="Z583" s="278"/>
      <c r="AA583" s="278"/>
      <c r="AB583" s="278"/>
      <c r="AC583" s="278"/>
      <c r="AD583" s="278"/>
    </row>
    <row r="584">
      <c r="A584" s="278"/>
      <c r="B584" s="278"/>
      <c r="C584" s="278"/>
      <c r="D584" s="278"/>
      <c r="E584" s="278"/>
      <c r="F584" s="278"/>
      <c r="G584" s="278"/>
      <c r="H584" s="278"/>
      <c r="I584" s="278"/>
      <c r="J584" s="278"/>
      <c r="K584" s="278"/>
      <c r="L584" s="278"/>
      <c r="M584" s="278"/>
      <c r="N584" s="278"/>
      <c r="O584" s="278"/>
      <c r="P584" s="278"/>
      <c r="Q584" s="278"/>
      <c r="R584" s="278"/>
      <c r="S584" s="278"/>
      <c r="T584" s="278"/>
      <c r="U584" s="278"/>
      <c r="V584" s="278"/>
      <c r="W584" s="278"/>
      <c r="X584" s="278"/>
      <c r="Y584" s="278"/>
      <c r="Z584" s="278"/>
      <c r="AA584" s="278"/>
      <c r="AB584" s="278"/>
      <c r="AC584" s="278"/>
      <c r="AD584" s="278"/>
    </row>
    <row r="585">
      <c r="A585" s="278"/>
      <c r="B585" s="278"/>
      <c r="C585" s="278"/>
      <c r="D585" s="278"/>
      <c r="E585" s="278"/>
      <c r="F585" s="278"/>
      <c r="G585" s="278"/>
      <c r="H585" s="278"/>
      <c r="I585" s="278"/>
      <c r="J585" s="278"/>
      <c r="K585" s="278"/>
      <c r="L585" s="278"/>
      <c r="M585" s="278"/>
      <c r="N585" s="278"/>
      <c r="O585" s="278"/>
      <c r="P585" s="278"/>
      <c r="Q585" s="278"/>
      <c r="R585" s="278"/>
      <c r="S585" s="278"/>
      <c r="T585" s="278"/>
      <c r="U585" s="278"/>
      <c r="V585" s="278"/>
      <c r="W585" s="278"/>
      <c r="X585" s="278"/>
      <c r="Y585" s="278"/>
      <c r="Z585" s="278"/>
      <c r="AA585" s="278"/>
      <c r="AB585" s="278"/>
      <c r="AC585" s="278"/>
      <c r="AD585" s="278"/>
    </row>
    <row r="586">
      <c r="A586" s="278"/>
      <c r="B586" s="278"/>
      <c r="C586" s="278"/>
      <c r="D586" s="278"/>
      <c r="E586" s="278"/>
      <c r="F586" s="278"/>
      <c r="G586" s="278"/>
      <c r="H586" s="278"/>
      <c r="I586" s="278"/>
      <c r="J586" s="278"/>
      <c r="K586" s="278"/>
      <c r="L586" s="278"/>
      <c r="M586" s="278"/>
      <c r="N586" s="278"/>
      <c r="O586" s="278"/>
      <c r="P586" s="278"/>
      <c r="Q586" s="278"/>
      <c r="R586" s="278"/>
      <c r="S586" s="278"/>
      <c r="T586" s="278"/>
      <c r="U586" s="278"/>
      <c r="V586" s="278"/>
      <c r="W586" s="278"/>
      <c r="X586" s="278"/>
      <c r="Y586" s="278"/>
      <c r="Z586" s="278"/>
      <c r="AA586" s="278"/>
      <c r="AB586" s="278"/>
      <c r="AC586" s="278"/>
      <c r="AD586" s="278"/>
    </row>
    <row r="587">
      <c r="A587" s="278"/>
      <c r="B587" s="278"/>
      <c r="C587" s="278"/>
      <c r="D587" s="278"/>
      <c r="E587" s="278"/>
      <c r="F587" s="278"/>
      <c r="G587" s="278"/>
      <c r="H587" s="278"/>
      <c r="I587" s="278"/>
      <c r="J587" s="278"/>
      <c r="K587" s="278"/>
      <c r="L587" s="278"/>
      <c r="M587" s="278"/>
      <c r="N587" s="278"/>
      <c r="O587" s="278"/>
      <c r="P587" s="278"/>
      <c r="Q587" s="278"/>
      <c r="R587" s="278"/>
      <c r="S587" s="278"/>
      <c r="T587" s="278"/>
      <c r="U587" s="278"/>
      <c r="V587" s="278"/>
      <c r="W587" s="278"/>
      <c r="X587" s="278"/>
      <c r="Y587" s="278"/>
      <c r="Z587" s="278"/>
      <c r="AA587" s="278"/>
      <c r="AB587" s="278"/>
      <c r="AC587" s="278"/>
      <c r="AD587" s="278"/>
    </row>
    <row r="588">
      <c r="A588" s="278"/>
      <c r="B588" s="278"/>
      <c r="C588" s="278"/>
      <c r="D588" s="278"/>
      <c r="E588" s="278"/>
      <c r="F588" s="278"/>
      <c r="G588" s="278"/>
      <c r="H588" s="278"/>
      <c r="I588" s="278"/>
      <c r="J588" s="278"/>
      <c r="K588" s="278"/>
      <c r="L588" s="278"/>
      <c r="M588" s="278"/>
      <c r="N588" s="278"/>
      <c r="O588" s="278"/>
      <c r="P588" s="278"/>
      <c r="Q588" s="278"/>
      <c r="R588" s="278"/>
      <c r="S588" s="278"/>
      <c r="T588" s="278"/>
      <c r="U588" s="278"/>
      <c r="V588" s="278"/>
      <c r="W588" s="278"/>
      <c r="X588" s="278"/>
      <c r="Y588" s="278"/>
      <c r="Z588" s="278"/>
      <c r="AA588" s="278"/>
      <c r="AB588" s="278"/>
      <c r="AC588" s="278"/>
      <c r="AD588" s="278"/>
    </row>
    <row r="589">
      <c r="A589" s="278"/>
      <c r="B589" s="278"/>
      <c r="C589" s="278"/>
      <c r="D589" s="278"/>
      <c r="E589" s="278"/>
      <c r="F589" s="278"/>
      <c r="G589" s="278"/>
      <c r="H589" s="278"/>
      <c r="I589" s="278"/>
      <c r="J589" s="278"/>
      <c r="K589" s="278"/>
      <c r="L589" s="278"/>
      <c r="M589" s="278"/>
      <c r="N589" s="278"/>
      <c r="O589" s="278"/>
      <c r="P589" s="278"/>
      <c r="Q589" s="278"/>
      <c r="R589" s="278"/>
      <c r="S589" s="278"/>
      <c r="T589" s="278"/>
      <c r="U589" s="278"/>
      <c r="V589" s="278"/>
      <c r="W589" s="278"/>
      <c r="X589" s="278"/>
      <c r="Y589" s="278"/>
      <c r="Z589" s="278"/>
      <c r="AA589" s="278"/>
      <c r="AB589" s="278"/>
      <c r="AC589" s="278"/>
      <c r="AD589" s="278"/>
    </row>
    <row r="590">
      <c r="A590" s="278"/>
      <c r="B590" s="278"/>
      <c r="C590" s="278"/>
      <c r="D590" s="278"/>
      <c r="E590" s="278"/>
      <c r="F590" s="278"/>
      <c r="G590" s="278"/>
      <c r="H590" s="278"/>
      <c r="I590" s="278"/>
      <c r="J590" s="278"/>
      <c r="K590" s="278"/>
      <c r="L590" s="278"/>
      <c r="M590" s="278"/>
      <c r="N590" s="278"/>
      <c r="O590" s="278"/>
      <c r="P590" s="278"/>
      <c r="Q590" s="278"/>
      <c r="R590" s="278"/>
      <c r="S590" s="278"/>
      <c r="T590" s="278"/>
      <c r="U590" s="278"/>
      <c r="V590" s="278"/>
      <c r="W590" s="278"/>
      <c r="X590" s="278"/>
      <c r="Y590" s="278"/>
      <c r="Z590" s="278"/>
      <c r="AA590" s="278"/>
      <c r="AB590" s="278"/>
      <c r="AC590" s="278"/>
      <c r="AD590" s="278"/>
    </row>
    <row r="591">
      <c r="A591" s="278"/>
      <c r="B591" s="278"/>
      <c r="C591" s="278"/>
      <c r="D591" s="278"/>
      <c r="E591" s="278"/>
      <c r="F591" s="278"/>
      <c r="G591" s="278"/>
      <c r="H591" s="278"/>
      <c r="I591" s="278"/>
      <c r="J591" s="278"/>
      <c r="K591" s="278"/>
      <c r="L591" s="278"/>
      <c r="M591" s="278"/>
      <c r="N591" s="278"/>
      <c r="O591" s="278"/>
      <c r="P591" s="278"/>
      <c r="Q591" s="278"/>
      <c r="R591" s="278"/>
      <c r="S591" s="278"/>
      <c r="T591" s="278"/>
      <c r="U591" s="278"/>
      <c r="V591" s="278"/>
      <c r="W591" s="278"/>
      <c r="X591" s="278"/>
      <c r="Y591" s="278"/>
      <c r="Z591" s="278"/>
      <c r="AA591" s="278"/>
      <c r="AB591" s="278"/>
      <c r="AC591" s="278"/>
      <c r="AD591" s="278"/>
    </row>
    <row r="592">
      <c r="A592" s="278"/>
      <c r="B592" s="278"/>
      <c r="C592" s="278"/>
      <c r="D592" s="278"/>
      <c r="E592" s="278"/>
      <c r="F592" s="278"/>
      <c r="G592" s="278"/>
      <c r="H592" s="278"/>
      <c r="I592" s="278"/>
      <c r="J592" s="278"/>
      <c r="K592" s="278"/>
      <c r="L592" s="278"/>
      <c r="M592" s="278"/>
      <c r="N592" s="278"/>
      <c r="O592" s="278"/>
      <c r="P592" s="278"/>
      <c r="Q592" s="278"/>
      <c r="R592" s="278"/>
      <c r="S592" s="278"/>
      <c r="T592" s="278"/>
      <c r="U592" s="278"/>
      <c r="V592" s="278"/>
      <c r="W592" s="278"/>
      <c r="X592" s="278"/>
      <c r="Y592" s="278"/>
      <c r="Z592" s="278"/>
      <c r="AA592" s="278"/>
      <c r="AB592" s="278"/>
      <c r="AC592" s="278"/>
      <c r="AD592" s="278"/>
    </row>
    <row r="593">
      <c r="A593" s="278"/>
      <c r="B593" s="278"/>
      <c r="C593" s="278"/>
      <c r="D593" s="278"/>
      <c r="E593" s="278"/>
      <c r="F593" s="278"/>
      <c r="G593" s="278"/>
      <c r="H593" s="278"/>
      <c r="I593" s="278"/>
      <c r="J593" s="278"/>
      <c r="K593" s="278"/>
      <c r="L593" s="278"/>
      <c r="M593" s="278"/>
      <c r="N593" s="278"/>
      <c r="O593" s="278"/>
      <c r="P593" s="278"/>
      <c r="Q593" s="278"/>
      <c r="R593" s="278"/>
      <c r="S593" s="278"/>
      <c r="T593" s="278"/>
      <c r="U593" s="278"/>
      <c r="V593" s="278"/>
      <c r="W593" s="278"/>
      <c r="X593" s="278"/>
      <c r="Y593" s="278"/>
      <c r="Z593" s="278"/>
      <c r="AA593" s="278"/>
      <c r="AB593" s="278"/>
      <c r="AC593" s="278"/>
      <c r="AD593" s="278"/>
    </row>
    <row r="594">
      <c r="A594" s="278"/>
      <c r="B594" s="278"/>
      <c r="C594" s="278"/>
      <c r="D594" s="278"/>
      <c r="E594" s="278"/>
      <c r="F594" s="278"/>
      <c r="G594" s="278"/>
      <c r="H594" s="278"/>
      <c r="I594" s="278"/>
      <c r="J594" s="278"/>
      <c r="K594" s="278"/>
      <c r="L594" s="278"/>
      <c r="M594" s="278"/>
      <c r="N594" s="278"/>
      <c r="O594" s="278"/>
      <c r="P594" s="278"/>
      <c r="Q594" s="278"/>
      <c r="R594" s="278"/>
      <c r="S594" s="278"/>
      <c r="T594" s="278"/>
      <c r="U594" s="278"/>
      <c r="V594" s="278"/>
      <c r="W594" s="278"/>
      <c r="X594" s="278"/>
      <c r="Y594" s="278"/>
      <c r="Z594" s="278"/>
      <c r="AA594" s="278"/>
      <c r="AB594" s="278"/>
      <c r="AC594" s="278"/>
      <c r="AD594" s="278"/>
    </row>
    <row r="595">
      <c r="A595" s="278"/>
      <c r="B595" s="278"/>
      <c r="C595" s="278"/>
      <c r="D595" s="278"/>
      <c r="E595" s="278"/>
      <c r="F595" s="278"/>
      <c r="G595" s="278"/>
      <c r="H595" s="278"/>
      <c r="I595" s="278"/>
      <c r="J595" s="278"/>
      <c r="K595" s="278"/>
      <c r="L595" s="278"/>
      <c r="M595" s="278"/>
      <c r="N595" s="278"/>
      <c r="O595" s="278"/>
      <c r="P595" s="278"/>
      <c r="Q595" s="278"/>
      <c r="R595" s="278"/>
      <c r="S595" s="278"/>
      <c r="T595" s="278"/>
      <c r="U595" s="278"/>
      <c r="V595" s="278"/>
      <c r="W595" s="278"/>
      <c r="X595" s="278"/>
      <c r="Y595" s="278"/>
      <c r="Z595" s="278"/>
      <c r="AA595" s="278"/>
      <c r="AB595" s="278"/>
      <c r="AC595" s="278"/>
      <c r="AD595" s="278"/>
    </row>
    <row r="596">
      <c r="A596" s="278"/>
      <c r="B596" s="278"/>
      <c r="C596" s="278"/>
      <c r="D596" s="278"/>
      <c r="E596" s="278"/>
      <c r="F596" s="278"/>
      <c r="G596" s="278"/>
      <c r="H596" s="278"/>
      <c r="I596" s="278"/>
      <c r="J596" s="278"/>
      <c r="K596" s="278"/>
      <c r="L596" s="278"/>
      <c r="M596" s="278"/>
      <c r="N596" s="278"/>
      <c r="O596" s="278"/>
      <c r="P596" s="278"/>
      <c r="Q596" s="278"/>
      <c r="R596" s="278"/>
      <c r="S596" s="278"/>
      <c r="T596" s="278"/>
      <c r="U596" s="278"/>
      <c r="V596" s="278"/>
      <c r="W596" s="278"/>
      <c r="X596" s="278"/>
      <c r="Y596" s="278"/>
      <c r="Z596" s="278"/>
      <c r="AA596" s="278"/>
      <c r="AB596" s="278"/>
      <c r="AC596" s="278"/>
      <c r="AD596" s="278"/>
    </row>
    <row r="597">
      <c r="A597" s="278"/>
      <c r="B597" s="278"/>
      <c r="C597" s="278"/>
      <c r="D597" s="278"/>
      <c r="E597" s="278"/>
      <c r="F597" s="278"/>
      <c r="G597" s="278"/>
      <c r="H597" s="278"/>
      <c r="I597" s="278"/>
      <c r="J597" s="278"/>
      <c r="K597" s="278"/>
      <c r="L597" s="278"/>
      <c r="M597" s="278"/>
      <c r="N597" s="278"/>
      <c r="O597" s="278"/>
      <c r="P597" s="278"/>
      <c r="Q597" s="278"/>
      <c r="R597" s="278"/>
      <c r="S597" s="278"/>
      <c r="T597" s="278"/>
      <c r="U597" s="278"/>
      <c r="V597" s="278"/>
      <c r="W597" s="278"/>
      <c r="X597" s="278"/>
      <c r="Y597" s="278"/>
      <c r="Z597" s="278"/>
      <c r="AA597" s="278"/>
      <c r="AB597" s="278"/>
      <c r="AC597" s="278"/>
      <c r="AD597" s="278"/>
    </row>
    <row r="598">
      <c r="A598" s="278"/>
      <c r="B598" s="278"/>
      <c r="C598" s="278"/>
      <c r="D598" s="278"/>
      <c r="E598" s="278"/>
      <c r="F598" s="278"/>
      <c r="G598" s="278"/>
      <c r="H598" s="278"/>
      <c r="I598" s="278"/>
      <c r="J598" s="278"/>
      <c r="K598" s="278"/>
      <c r="L598" s="278"/>
      <c r="M598" s="278"/>
      <c r="N598" s="278"/>
      <c r="O598" s="278"/>
      <c r="P598" s="278"/>
      <c r="Q598" s="278"/>
      <c r="R598" s="278"/>
      <c r="S598" s="278"/>
      <c r="T598" s="278"/>
      <c r="U598" s="278"/>
      <c r="V598" s="278"/>
      <c r="W598" s="278"/>
      <c r="X598" s="278"/>
      <c r="Y598" s="278"/>
      <c r="Z598" s="278"/>
      <c r="AA598" s="278"/>
      <c r="AB598" s="278"/>
      <c r="AC598" s="278"/>
      <c r="AD598" s="278"/>
    </row>
    <row r="599">
      <c r="A599" s="278"/>
      <c r="B599" s="278"/>
      <c r="C599" s="278"/>
      <c r="D599" s="278"/>
      <c r="E599" s="278"/>
      <c r="F599" s="278"/>
      <c r="G599" s="278"/>
      <c r="H599" s="278"/>
      <c r="I599" s="278"/>
      <c r="J599" s="278"/>
      <c r="K599" s="278"/>
      <c r="L599" s="278"/>
      <c r="M599" s="278"/>
      <c r="N599" s="278"/>
      <c r="O599" s="278"/>
      <c r="P599" s="278"/>
      <c r="Q599" s="278"/>
      <c r="R599" s="278"/>
      <c r="S599" s="278"/>
      <c r="T599" s="278"/>
      <c r="U599" s="278"/>
      <c r="V599" s="278"/>
      <c r="W599" s="278"/>
      <c r="X599" s="278"/>
      <c r="Y599" s="278"/>
      <c r="Z599" s="278"/>
      <c r="AA599" s="278"/>
      <c r="AB599" s="278"/>
      <c r="AC599" s="278"/>
      <c r="AD599" s="278"/>
    </row>
    <row r="600">
      <c r="A600" s="278"/>
      <c r="B600" s="278"/>
      <c r="C600" s="278"/>
      <c r="D600" s="278"/>
      <c r="E600" s="278"/>
      <c r="F600" s="278"/>
      <c r="G600" s="278"/>
      <c r="H600" s="278"/>
      <c r="I600" s="278"/>
      <c r="J600" s="278"/>
      <c r="K600" s="278"/>
      <c r="L600" s="278"/>
      <c r="M600" s="278"/>
      <c r="N600" s="278"/>
      <c r="O600" s="278"/>
      <c r="P600" s="278"/>
      <c r="Q600" s="278"/>
      <c r="R600" s="278"/>
      <c r="S600" s="278"/>
      <c r="T600" s="278"/>
      <c r="U600" s="278"/>
      <c r="V600" s="278"/>
      <c r="W600" s="278"/>
      <c r="X600" s="278"/>
      <c r="Y600" s="278"/>
      <c r="Z600" s="278"/>
      <c r="AA600" s="278"/>
      <c r="AB600" s="278"/>
      <c r="AC600" s="278"/>
      <c r="AD600" s="278"/>
    </row>
    <row r="601">
      <c r="A601" s="278"/>
      <c r="B601" s="278"/>
      <c r="C601" s="278"/>
      <c r="D601" s="278"/>
      <c r="E601" s="278"/>
      <c r="F601" s="278"/>
      <c r="G601" s="278"/>
      <c r="H601" s="278"/>
      <c r="I601" s="278"/>
      <c r="J601" s="278"/>
      <c r="K601" s="278"/>
      <c r="L601" s="278"/>
      <c r="M601" s="278"/>
      <c r="N601" s="278"/>
      <c r="O601" s="278"/>
      <c r="P601" s="278"/>
      <c r="Q601" s="278"/>
      <c r="R601" s="278"/>
      <c r="S601" s="278"/>
      <c r="T601" s="278"/>
      <c r="U601" s="278"/>
      <c r="V601" s="278"/>
      <c r="W601" s="278"/>
      <c r="X601" s="278"/>
      <c r="Y601" s="278"/>
      <c r="Z601" s="278"/>
      <c r="AA601" s="278"/>
      <c r="AB601" s="278"/>
      <c r="AC601" s="278"/>
      <c r="AD601" s="278"/>
    </row>
    <row r="602">
      <c r="A602" s="278"/>
      <c r="B602" s="278"/>
      <c r="C602" s="278"/>
      <c r="D602" s="278"/>
      <c r="E602" s="278"/>
      <c r="F602" s="278"/>
      <c r="G602" s="278"/>
      <c r="H602" s="278"/>
      <c r="I602" s="278"/>
      <c r="J602" s="278"/>
      <c r="K602" s="278"/>
      <c r="L602" s="278"/>
      <c r="M602" s="278"/>
      <c r="N602" s="278"/>
      <c r="O602" s="278"/>
      <c r="P602" s="278"/>
      <c r="Q602" s="278"/>
      <c r="R602" s="278"/>
      <c r="S602" s="278"/>
      <c r="T602" s="278"/>
      <c r="U602" s="278"/>
      <c r="V602" s="278"/>
      <c r="W602" s="278"/>
      <c r="X602" s="278"/>
      <c r="Y602" s="278"/>
      <c r="Z602" s="278"/>
      <c r="AA602" s="278"/>
      <c r="AB602" s="278"/>
      <c r="AC602" s="278"/>
      <c r="AD602" s="278"/>
    </row>
    <row r="603">
      <c r="A603" s="278"/>
      <c r="B603" s="278"/>
      <c r="C603" s="278"/>
      <c r="D603" s="278"/>
      <c r="E603" s="278"/>
      <c r="F603" s="278"/>
      <c r="G603" s="278"/>
      <c r="H603" s="278"/>
      <c r="I603" s="278"/>
      <c r="J603" s="278"/>
      <c r="K603" s="278"/>
      <c r="L603" s="278"/>
      <c r="M603" s="278"/>
      <c r="N603" s="278"/>
      <c r="O603" s="278"/>
      <c r="P603" s="278"/>
      <c r="Q603" s="278"/>
      <c r="R603" s="278"/>
      <c r="S603" s="278"/>
      <c r="T603" s="278"/>
      <c r="U603" s="278"/>
      <c r="V603" s="278"/>
      <c r="W603" s="278"/>
      <c r="X603" s="278"/>
      <c r="Y603" s="278"/>
      <c r="Z603" s="278"/>
      <c r="AA603" s="278"/>
      <c r="AB603" s="278"/>
      <c r="AC603" s="278"/>
      <c r="AD603" s="278"/>
    </row>
    <row r="604">
      <c r="A604" s="278"/>
      <c r="B604" s="278"/>
      <c r="C604" s="278"/>
      <c r="D604" s="278"/>
      <c r="E604" s="278"/>
      <c r="F604" s="278"/>
      <c r="G604" s="278"/>
      <c r="H604" s="278"/>
      <c r="I604" s="278"/>
      <c r="J604" s="278"/>
      <c r="K604" s="278"/>
      <c r="L604" s="278"/>
      <c r="M604" s="278"/>
      <c r="N604" s="278"/>
      <c r="O604" s="278"/>
      <c r="P604" s="278"/>
      <c r="Q604" s="278"/>
      <c r="R604" s="278"/>
      <c r="S604" s="278"/>
      <c r="T604" s="278"/>
      <c r="U604" s="278"/>
      <c r="V604" s="278"/>
      <c r="W604" s="278"/>
      <c r="X604" s="278"/>
      <c r="Y604" s="278"/>
      <c r="Z604" s="278"/>
      <c r="AA604" s="278"/>
      <c r="AB604" s="278"/>
      <c r="AC604" s="278"/>
      <c r="AD604" s="278"/>
    </row>
    <row r="605">
      <c r="A605" s="278"/>
      <c r="B605" s="278"/>
      <c r="C605" s="278"/>
      <c r="D605" s="278"/>
      <c r="E605" s="278"/>
      <c r="F605" s="278"/>
      <c r="G605" s="278"/>
      <c r="H605" s="278"/>
      <c r="I605" s="278"/>
      <c r="J605" s="278"/>
      <c r="K605" s="278"/>
      <c r="L605" s="278"/>
      <c r="M605" s="278"/>
      <c r="N605" s="278"/>
      <c r="O605" s="278"/>
      <c r="P605" s="278"/>
      <c r="Q605" s="278"/>
      <c r="R605" s="278"/>
      <c r="S605" s="278"/>
      <c r="T605" s="278"/>
      <c r="U605" s="278"/>
      <c r="V605" s="278"/>
      <c r="W605" s="278"/>
      <c r="X605" s="278"/>
      <c r="Y605" s="278"/>
      <c r="Z605" s="278"/>
      <c r="AA605" s="278"/>
      <c r="AB605" s="278"/>
      <c r="AC605" s="278"/>
      <c r="AD605" s="278"/>
    </row>
    <row r="606">
      <c r="A606" s="278"/>
      <c r="B606" s="278"/>
      <c r="C606" s="278"/>
      <c r="D606" s="278"/>
      <c r="E606" s="278"/>
      <c r="F606" s="278"/>
      <c r="G606" s="278"/>
      <c r="H606" s="278"/>
      <c r="I606" s="278"/>
      <c r="J606" s="278"/>
      <c r="K606" s="278"/>
      <c r="L606" s="278"/>
      <c r="M606" s="278"/>
      <c r="N606" s="278"/>
      <c r="O606" s="278"/>
      <c r="P606" s="278"/>
      <c r="Q606" s="278"/>
      <c r="R606" s="278"/>
      <c r="S606" s="278"/>
      <c r="T606" s="278"/>
      <c r="U606" s="278"/>
      <c r="V606" s="278"/>
      <c r="W606" s="278"/>
      <c r="X606" s="278"/>
      <c r="Y606" s="278"/>
      <c r="Z606" s="278"/>
      <c r="AA606" s="278"/>
      <c r="AB606" s="278"/>
      <c r="AC606" s="278"/>
      <c r="AD606" s="278"/>
    </row>
    <row r="607">
      <c r="A607" s="278"/>
      <c r="B607" s="278"/>
      <c r="C607" s="278"/>
      <c r="D607" s="278"/>
      <c r="E607" s="278"/>
      <c r="F607" s="278"/>
      <c r="G607" s="278"/>
      <c r="H607" s="278"/>
      <c r="I607" s="278"/>
      <c r="J607" s="278"/>
      <c r="K607" s="278"/>
      <c r="L607" s="278"/>
      <c r="M607" s="278"/>
      <c r="N607" s="278"/>
      <c r="O607" s="278"/>
      <c r="P607" s="278"/>
      <c r="Q607" s="278"/>
      <c r="R607" s="278"/>
      <c r="S607" s="278"/>
      <c r="T607" s="278"/>
      <c r="U607" s="278"/>
      <c r="V607" s="278"/>
      <c r="W607" s="278"/>
      <c r="X607" s="278"/>
      <c r="Y607" s="278"/>
      <c r="Z607" s="278"/>
      <c r="AA607" s="278"/>
      <c r="AB607" s="278"/>
      <c r="AC607" s="278"/>
      <c r="AD607" s="278"/>
    </row>
    <row r="608">
      <c r="A608" s="278"/>
      <c r="B608" s="278"/>
      <c r="C608" s="278"/>
      <c r="D608" s="278"/>
      <c r="E608" s="278"/>
      <c r="F608" s="278"/>
      <c r="G608" s="278"/>
      <c r="H608" s="278"/>
      <c r="I608" s="278"/>
      <c r="J608" s="278"/>
      <c r="K608" s="278"/>
      <c r="L608" s="278"/>
      <c r="M608" s="278"/>
      <c r="N608" s="278"/>
      <c r="O608" s="278"/>
      <c r="P608" s="278"/>
      <c r="Q608" s="278"/>
      <c r="R608" s="278"/>
      <c r="S608" s="278"/>
      <c r="T608" s="278"/>
      <c r="U608" s="278"/>
      <c r="V608" s="278"/>
      <c r="W608" s="278"/>
      <c r="X608" s="278"/>
      <c r="Y608" s="278"/>
      <c r="Z608" s="278"/>
      <c r="AA608" s="278"/>
      <c r="AB608" s="278"/>
      <c r="AC608" s="278"/>
      <c r="AD608" s="278"/>
    </row>
    <row r="609">
      <c r="A609" s="278"/>
      <c r="B609" s="278"/>
      <c r="C609" s="278"/>
      <c r="D609" s="278"/>
      <c r="E609" s="278"/>
      <c r="F609" s="278"/>
      <c r="G609" s="278"/>
      <c r="H609" s="278"/>
      <c r="I609" s="278"/>
      <c r="J609" s="278"/>
      <c r="K609" s="278"/>
      <c r="L609" s="278"/>
      <c r="M609" s="278"/>
      <c r="N609" s="278"/>
      <c r="O609" s="278"/>
      <c r="P609" s="278"/>
      <c r="Q609" s="278"/>
      <c r="R609" s="278"/>
      <c r="S609" s="278"/>
      <c r="T609" s="278"/>
      <c r="U609" s="278"/>
      <c r="V609" s="278"/>
      <c r="W609" s="278"/>
      <c r="X609" s="278"/>
      <c r="Y609" s="278"/>
      <c r="Z609" s="278"/>
      <c r="AA609" s="278"/>
      <c r="AB609" s="278"/>
      <c r="AC609" s="278"/>
      <c r="AD609" s="278"/>
    </row>
    <row r="610">
      <c r="A610" s="278"/>
      <c r="B610" s="278"/>
      <c r="C610" s="278"/>
      <c r="D610" s="278"/>
      <c r="E610" s="278"/>
      <c r="F610" s="278"/>
      <c r="G610" s="278"/>
      <c r="H610" s="278"/>
      <c r="I610" s="278"/>
      <c r="J610" s="278"/>
      <c r="K610" s="278"/>
      <c r="L610" s="278"/>
      <c r="M610" s="278"/>
      <c r="N610" s="278"/>
      <c r="O610" s="278"/>
      <c r="P610" s="278"/>
      <c r="Q610" s="278"/>
      <c r="R610" s="278"/>
      <c r="S610" s="278"/>
      <c r="T610" s="278"/>
      <c r="U610" s="278"/>
      <c r="V610" s="278"/>
      <c r="W610" s="278"/>
      <c r="X610" s="278"/>
      <c r="Y610" s="278"/>
      <c r="Z610" s="278"/>
      <c r="AA610" s="278"/>
      <c r="AB610" s="278"/>
      <c r="AC610" s="278"/>
      <c r="AD610" s="278"/>
    </row>
    <row r="611">
      <c r="A611" s="278"/>
      <c r="B611" s="278"/>
      <c r="C611" s="278"/>
      <c r="D611" s="278"/>
      <c r="E611" s="278"/>
      <c r="F611" s="278"/>
      <c r="G611" s="278"/>
      <c r="H611" s="278"/>
      <c r="I611" s="278"/>
      <c r="J611" s="278"/>
      <c r="K611" s="278"/>
      <c r="L611" s="278"/>
      <c r="M611" s="278"/>
      <c r="N611" s="278"/>
      <c r="O611" s="278"/>
      <c r="P611" s="278"/>
      <c r="Q611" s="278"/>
      <c r="R611" s="278"/>
      <c r="S611" s="278"/>
      <c r="T611" s="278"/>
      <c r="U611" s="278"/>
      <c r="V611" s="278"/>
      <c r="W611" s="278"/>
      <c r="X611" s="278"/>
      <c r="Y611" s="278"/>
      <c r="Z611" s="278"/>
      <c r="AA611" s="278"/>
      <c r="AB611" s="278"/>
      <c r="AC611" s="278"/>
      <c r="AD611" s="278"/>
    </row>
    <row r="612">
      <c r="A612" s="278"/>
      <c r="B612" s="278"/>
      <c r="C612" s="278"/>
      <c r="D612" s="278"/>
      <c r="E612" s="278"/>
      <c r="F612" s="278"/>
      <c r="G612" s="278"/>
      <c r="H612" s="278"/>
      <c r="I612" s="278"/>
      <c r="J612" s="278"/>
      <c r="K612" s="278"/>
      <c r="L612" s="278"/>
      <c r="M612" s="278"/>
      <c r="N612" s="278"/>
      <c r="O612" s="278"/>
      <c r="P612" s="278"/>
      <c r="Q612" s="278"/>
      <c r="R612" s="278"/>
      <c r="S612" s="278"/>
      <c r="T612" s="278"/>
      <c r="U612" s="278"/>
      <c r="V612" s="278"/>
      <c r="W612" s="278"/>
      <c r="X612" s="278"/>
      <c r="Y612" s="278"/>
      <c r="Z612" s="278"/>
      <c r="AA612" s="278"/>
      <c r="AB612" s="278"/>
      <c r="AC612" s="278"/>
      <c r="AD612" s="278"/>
    </row>
    <row r="613">
      <c r="A613" s="278"/>
      <c r="B613" s="278"/>
      <c r="C613" s="278"/>
      <c r="D613" s="278"/>
      <c r="E613" s="278"/>
      <c r="F613" s="278"/>
      <c r="G613" s="278"/>
      <c r="H613" s="278"/>
      <c r="I613" s="278"/>
      <c r="J613" s="278"/>
      <c r="K613" s="278"/>
      <c r="L613" s="278"/>
      <c r="M613" s="278"/>
      <c r="N613" s="278"/>
      <c r="O613" s="278"/>
      <c r="P613" s="278"/>
      <c r="Q613" s="278"/>
      <c r="R613" s="278"/>
      <c r="S613" s="278"/>
      <c r="T613" s="278"/>
      <c r="U613" s="278"/>
      <c r="V613" s="278"/>
      <c r="W613" s="278"/>
      <c r="X613" s="278"/>
      <c r="Y613" s="278"/>
      <c r="Z613" s="278"/>
      <c r="AA613" s="278"/>
      <c r="AB613" s="278"/>
      <c r="AC613" s="278"/>
      <c r="AD613" s="278"/>
    </row>
    <row r="614">
      <c r="A614" s="278"/>
      <c r="B614" s="278"/>
      <c r="C614" s="278"/>
      <c r="D614" s="278"/>
      <c r="E614" s="278"/>
      <c r="F614" s="278"/>
      <c r="G614" s="278"/>
      <c r="H614" s="278"/>
      <c r="I614" s="278"/>
      <c r="J614" s="278"/>
      <c r="K614" s="278"/>
      <c r="L614" s="278"/>
      <c r="M614" s="278"/>
      <c r="N614" s="278"/>
      <c r="O614" s="278"/>
      <c r="P614" s="278"/>
      <c r="Q614" s="278"/>
      <c r="R614" s="278"/>
      <c r="S614" s="278"/>
      <c r="T614" s="278"/>
      <c r="U614" s="278"/>
      <c r="V614" s="278"/>
      <c r="W614" s="278"/>
      <c r="X614" s="278"/>
      <c r="Y614" s="278"/>
      <c r="Z614" s="278"/>
      <c r="AA614" s="278"/>
      <c r="AB614" s="278"/>
      <c r="AC614" s="278"/>
      <c r="AD614" s="278"/>
    </row>
    <row r="615">
      <c r="A615" s="278"/>
      <c r="B615" s="278"/>
      <c r="C615" s="278"/>
      <c r="D615" s="278"/>
      <c r="E615" s="278"/>
      <c r="F615" s="278"/>
      <c r="G615" s="278"/>
      <c r="H615" s="278"/>
      <c r="I615" s="278"/>
      <c r="J615" s="278"/>
      <c r="K615" s="278"/>
      <c r="L615" s="278"/>
      <c r="M615" s="278"/>
      <c r="N615" s="278"/>
      <c r="O615" s="278"/>
      <c r="P615" s="278"/>
      <c r="Q615" s="278"/>
      <c r="R615" s="278"/>
      <c r="S615" s="278"/>
      <c r="T615" s="278"/>
      <c r="U615" s="278"/>
      <c r="V615" s="278"/>
      <c r="W615" s="278"/>
      <c r="X615" s="278"/>
      <c r="Y615" s="278"/>
      <c r="Z615" s="278"/>
      <c r="AA615" s="278"/>
      <c r="AB615" s="278"/>
      <c r="AC615" s="278"/>
      <c r="AD615" s="278"/>
    </row>
    <row r="616">
      <c r="A616" s="278"/>
      <c r="B616" s="278"/>
      <c r="C616" s="278"/>
      <c r="D616" s="278"/>
      <c r="E616" s="278"/>
      <c r="F616" s="278"/>
      <c r="G616" s="278"/>
      <c r="H616" s="278"/>
      <c r="I616" s="278"/>
      <c r="J616" s="278"/>
      <c r="K616" s="278"/>
      <c r="L616" s="278"/>
      <c r="M616" s="278"/>
      <c r="N616" s="278"/>
      <c r="O616" s="278"/>
      <c r="P616" s="278"/>
      <c r="Q616" s="278"/>
      <c r="R616" s="278"/>
      <c r="S616" s="278"/>
      <c r="T616" s="278"/>
      <c r="U616" s="278"/>
      <c r="V616" s="278"/>
      <c r="W616" s="278"/>
      <c r="X616" s="278"/>
      <c r="Y616" s="278"/>
      <c r="Z616" s="278"/>
      <c r="AA616" s="278"/>
      <c r="AB616" s="278"/>
      <c r="AC616" s="278"/>
      <c r="AD616" s="278"/>
    </row>
    <row r="617">
      <c r="A617" s="278"/>
      <c r="B617" s="278"/>
      <c r="C617" s="278"/>
      <c r="D617" s="278"/>
      <c r="E617" s="278"/>
      <c r="F617" s="278"/>
      <c r="G617" s="278"/>
      <c r="H617" s="278"/>
      <c r="I617" s="278"/>
      <c r="J617" s="278"/>
      <c r="K617" s="278"/>
      <c r="L617" s="278"/>
      <c r="M617" s="278"/>
      <c r="N617" s="278"/>
      <c r="O617" s="278"/>
      <c r="P617" s="278"/>
      <c r="Q617" s="278"/>
      <c r="R617" s="278"/>
      <c r="S617" s="278"/>
      <c r="T617" s="278"/>
      <c r="U617" s="278"/>
      <c r="V617" s="278"/>
      <c r="W617" s="278"/>
      <c r="X617" s="278"/>
      <c r="Y617" s="278"/>
      <c r="Z617" s="278"/>
      <c r="AA617" s="278"/>
      <c r="AB617" s="278"/>
      <c r="AC617" s="278"/>
      <c r="AD617" s="278"/>
    </row>
    <row r="618">
      <c r="A618" s="278"/>
      <c r="B618" s="278"/>
      <c r="C618" s="278"/>
      <c r="D618" s="278"/>
      <c r="E618" s="278"/>
      <c r="F618" s="278"/>
      <c r="G618" s="278"/>
      <c r="H618" s="278"/>
      <c r="I618" s="278"/>
      <c r="J618" s="278"/>
      <c r="K618" s="278"/>
      <c r="L618" s="278"/>
      <c r="M618" s="278"/>
      <c r="N618" s="278"/>
      <c r="O618" s="278"/>
      <c r="P618" s="278"/>
      <c r="Q618" s="278"/>
      <c r="R618" s="278"/>
      <c r="S618" s="278"/>
      <c r="T618" s="278"/>
      <c r="U618" s="278"/>
      <c r="V618" s="278"/>
      <c r="W618" s="278"/>
      <c r="X618" s="278"/>
      <c r="Y618" s="278"/>
      <c r="Z618" s="278"/>
      <c r="AA618" s="278"/>
      <c r="AB618" s="278"/>
      <c r="AC618" s="278"/>
      <c r="AD618" s="278"/>
    </row>
    <row r="619">
      <c r="A619" s="278"/>
      <c r="B619" s="278"/>
      <c r="C619" s="278"/>
      <c r="D619" s="278"/>
      <c r="E619" s="278"/>
      <c r="F619" s="278"/>
      <c r="G619" s="278"/>
      <c r="H619" s="278"/>
      <c r="I619" s="278"/>
      <c r="J619" s="278"/>
      <c r="K619" s="278"/>
      <c r="L619" s="278"/>
      <c r="M619" s="278"/>
      <c r="N619" s="278"/>
      <c r="O619" s="278"/>
      <c r="P619" s="278"/>
      <c r="Q619" s="278"/>
      <c r="R619" s="278"/>
      <c r="S619" s="278"/>
      <c r="T619" s="278"/>
      <c r="U619" s="278"/>
      <c r="V619" s="278"/>
      <c r="W619" s="278"/>
      <c r="X619" s="278"/>
      <c r="Y619" s="278"/>
      <c r="Z619" s="278"/>
      <c r="AA619" s="278"/>
      <c r="AB619" s="278"/>
      <c r="AC619" s="278"/>
      <c r="AD619" s="278"/>
    </row>
    <row r="620">
      <c r="A620" s="278"/>
      <c r="B620" s="278"/>
      <c r="C620" s="278"/>
      <c r="D620" s="278"/>
      <c r="E620" s="278"/>
      <c r="F620" s="278"/>
      <c r="G620" s="278"/>
      <c r="H620" s="278"/>
      <c r="I620" s="278"/>
      <c r="J620" s="278"/>
      <c r="K620" s="278"/>
      <c r="L620" s="278"/>
      <c r="M620" s="278"/>
      <c r="N620" s="278"/>
      <c r="O620" s="278"/>
      <c r="P620" s="278"/>
      <c r="Q620" s="278"/>
      <c r="R620" s="278"/>
      <c r="S620" s="278"/>
      <c r="T620" s="278"/>
      <c r="U620" s="278"/>
      <c r="V620" s="278"/>
      <c r="W620" s="278"/>
      <c r="X620" s="278"/>
      <c r="Y620" s="278"/>
      <c r="Z620" s="278"/>
      <c r="AA620" s="278"/>
      <c r="AB620" s="278"/>
      <c r="AC620" s="278"/>
      <c r="AD620" s="278"/>
    </row>
    <row r="621">
      <c r="A621" s="278"/>
      <c r="B621" s="278"/>
      <c r="C621" s="278"/>
      <c r="D621" s="278"/>
      <c r="E621" s="278"/>
      <c r="F621" s="278"/>
      <c r="G621" s="278"/>
      <c r="H621" s="278"/>
      <c r="I621" s="278"/>
      <c r="J621" s="278"/>
      <c r="K621" s="278"/>
      <c r="L621" s="278"/>
      <c r="M621" s="278"/>
      <c r="N621" s="278"/>
      <c r="O621" s="278"/>
      <c r="P621" s="278"/>
      <c r="Q621" s="278"/>
      <c r="R621" s="278"/>
      <c r="S621" s="278"/>
      <c r="T621" s="278"/>
      <c r="U621" s="278"/>
      <c r="V621" s="278"/>
      <c r="W621" s="278"/>
      <c r="X621" s="278"/>
      <c r="Y621" s="278"/>
      <c r="Z621" s="278"/>
      <c r="AA621" s="278"/>
      <c r="AB621" s="278"/>
      <c r="AC621" s="278"/>
      <c r="AD621" s="278"/>
    </row>
    <row r="622">
      <c r="A622" s="278"/>
      <c r="B622" s="278"/>
      <c r="C622" s="278"/>
      <c r="D622" s="278"/>
      <c r="E622" s="278"/>
      <c r="F622" s="278"/>
      <c r="G622" s="278"/>
      <c r="H622" s="278"/>
      <c r="I622" s="278"/>
      <c r="J622" s="278"/>
      <c r="K622" s="278"/>
      <c r="L622" s="278"/>
      <c r="M622" s="278"/>
      <c r="N622" s="278"/>
      <c r="O622" s="278"/>
      <c r="P622" s="278"/>
      <c r="Q622" s="278"/>
      <c r="R622" s="278"/>
      <c r="S622" s="278"/>
      <c r="T622" s="278"/>
      <c r="U622" s="278"/>
      <c r="V622" s="278"/>
      <c r="W622" s="278"/>
      <c r="X622" s="278"/>
      <c r="Y622" s="278"/>
      <c r="Z622" s="278"/>
      <c r="AA622" s="278"/>
      <c r="AB622" s="278"/>
      <c r="AC622" s="278"/>
      <c r="AD622" s="278"/>
    </row>
    <row r="623">
      <c r="A623" s="278"/>
      <c r="B623" s="278"/>
      <c r="C623" s="278"/>
      <c r="D623" s="278"/>
      <c r="E623" s="278"/>
      <c r="F623" s="278"/>
      <c r="G623" s="278"/>
      <c r="H623" s="278"/>
      <c r="I623" s="278"/>
      <c r="J623" s="278"/>
      <c r="K623" s="278"/>
      <c r="L623" s="278"/>
      <c r="M623" s="278"/>
      <c r="N623" s="278"/>
      <c r="O623" s="278"/>
      <c r="P623" s="278"/>
      <c r="Q623" s="278"/>
      <c r="R623" s="278"/>
      <c r="S623" s="278"/>
      <c r="T623" s="278"/>
      <c r="U623" s="278"/>
      <c r="V623" s="278"/>
      <c r="W623" s="278"/>
      <c r="X623" s="278"/>
      <c r="Y623" s="278"/>
      <c r="Z623" s="278"/>
      <c r="AA623" s="278"/>
      <c r="AB623" s="278"/>
      <c r="AC623" s="278"/>
      <c r="AD623" s="278"/>
    </row>
    <row r="624">
      <c r="A624" s="278"/>
      <c r="B624" s="278"/>
      <c r="C624" s="278"/>
      <c r="D624" s="278"/>
      <c r="E624" s="278"/>
      <c r="F624" s="278"/>
      <c r="G624" s="278"/>
      <c r="H624" s="278"/>
      <c r="I624" s="278"/>
      <c r="J624" s="278"/>
      <c r="K624" s="278"/>
      <c r="L624" s="278"/>
      <c r="M624" s="278"/>
      <c r="N624" s="278"/>
      <c r="O624" s="278"/>
      <c r="P624" s="278"/>
      <c r="Q624" s="278"/>
      <c r="R624" s="278"/>
      <c r="S624" s="278"/>
      <c r="T624" s="278"/>
      <c r="U624" s="278"/>
      <c r="V624" s="278"/>
      <c r="W624" s="278"/>
      <c r="X624" s="278"/>
      <c r="Y624" s="278"/>
      <c r="Z624" s="278"/>
      <c r="AA624" s="278"/>
      <c r="AB624" s="278"/>
      <c r="AC624" s="278"/>
      <c r="AD624" s="278"/>
    </row>
    <row r="625">
      <c r="A625" s="278"/>
      <c r="B625" s="278"/>
      <c r="C625" s="278"/>
      <c r="D625" s="278"/>
      <c r="E625" s="278"/>
      <c r="F625" s="278"/>
      <c r="G625" s="278"/>
      <c r="H625" s="278"/>
      <c r="I625" s="278"/>
      <c r="J625" s="278"/>
      <c r="K625" s="278"/>
      <c r="L625" s="278"/>
      <c r="M625" s="278"/>
      <c r="N625" s="278"/>
      <c r="O625" s="278"/>
      <c r="P625" s="278"/>
      <c r="Q625" s="278"/>
      <c r="R625" s="278"/>
      <c r="S625" s="278"/>
      <c r="T625" s="278"/>
      <c r="U625" s="278"/>
      <c r="V625" s="278"/>
      <c r="W625" s="278"/>
      <c r="X625" s="278"/>
      <c r="Y625" s="278"/>
      <c r="Z625" s="278"/>
      <c r="AA625" s="278"/>
      <c r="AB625" s="278"/>
      <c r="AC625" s="278"/>
      <c r="AD625" s="278"/>
    </row>
    <row r="626">
      <c r="A626" s="278"/>
      <c r="B626" s="278"/>
      <c r="C626" s="278"/>
      <c r="D626" s="278"/>
      <c r="E626" s="278"/>
      <c r="F626" s="278"/>
      <c r="G626" s="278"/>
      <c r="H626" s="278"/>
      <c r="I626" s="278"/>
      <c r="J626" s="278"/>
      <c r="K626" s="278"/>
      <c r="L626" s="278"/>
      <c r="M626" s="278"/>
      <c r="N626" s="278"/>
      <c r="O626" s="278"/>
      <c r="P626" s="278"/>
      <c r="Q626" s="278"/>
      <c r="R626" s="278"/>
      <c r="S626" s="278"/>
      <c r="T626" s="278"/>
      <c r="U626" s="278"/>
      <c r="V626" s="278"/>
      <c r="W626" s="278"/>
      <c r="X626" s="278"/>
      <c r="Y626" s="278"/>
      <c r="Z626" s="278"/>
      <c r="AA626" s="278"/>
      <c r="AB626" s="278"/>
      <c r="AC626" s="278"/>
      <c r="AD626" s="278"/>
    </row>
    <row r="627">
      <c r="A627" s="278"/>
      <c r="B627" s="278"/>
      <c r="C627" s="278"/>
      <c r="D627" s="278"/>
      <c r="E627" s="278"/>
      <c r="F627" s="278"/>
      <c r="G627" s="278"/>
      <c r="H627" s="278"/>
      <c r="I627" s="278"/>
      <c r="J627" s="278"/>
      <c r="K627" s="278"/>
      <c r="L627" s="278"/>
      <c r="M627" s="278"/>
      <c r="N627" s="278"/>
      <c r="O627" s="278"/>
      <c r="P627" s="278"/>
      <c r="Q627" s="278"/>
      <c r="R627" s="278"/>
      <c r="S627" s="278"/>
      <c r="T627" s="278"/>
      <c r="U627" s="278"/>
      <c r="V627" s="278"/>
      <c r="W627" s="278"/>
      <c r="X627" s="278"/>
      <c r="Y627" s="278"/>
      <c r="Z627" s="278"/>
      <c r="AA627" s="278"/>
      <c r="AB627" s="278"/>
      <c r="AC627" s="278"/>
      <c r="AD627" s="278"/>
    </row>
    <row r="628">
      <c r="A628" s="278"/>
      <c r="B628" s="278"/>
      <c r="C628" s="278"/>
      <c r="D628" s="278"/>
      <c r="E628" s="278"/>
      <c r="F628" s="278"/>
      <c r="G628" s="278"/>
      <c r="H628" s="278"/>
      <c r="I628" s="278"/>
      <c r="J628" s="278"/>
      <c r="K628" s="278"/>
      <c r="L628" s="278"/>
      <c r="M628" s="278"/>
      <c r="N628" s="278"/>
      <c r="O628" s="278"/>
      <c r="P628" s="278"/>
      <c r="Q628" s="278"/>
      <c r="R628" s="278"/>
      <c r="S628" s="278"/>
      <c r="T628" s="278"/>
      <c r="U628" s="278"/>
      <c r="V628" s="278"/>
      <c r="W628" s="278"/>
      <c r="X628" s="278"/>
      <c r="Y628" s="278"/>
      <c r="Z628" s="278"/>
      <c r="AA628" s="278"/>
      <c r="AB628" s="278"/>
      <c r="AC628" s="278"/>
      <c r="AD628" s="278"/>
    </row>
    <row r="629">
      <c r="A629" s="278"/>
      <c r="B629" s="278"/>
      <c r="C629" s="278"/>
      <c r="D629" s="278"/>
      <c r="E629" s="278"/>
      <c r="F629" s="278"/>
      <c r="G629" s="278"/>
      <c r="H629" s="278"/>
      <c r="I629" s="278"/>
      <c r="J629" s="278"/>
      <c r="K629" s="278"/>
      <c r="L629" s="278"/>
      <c r="M629" s="278"/>
      <c r="N629" s="278"/>
      <c r="O629" s="278"/>
      <c r="P629" s="278"/>
      <c r="Q629" s="278"/>
      <c r="R629" s="278"/>
      <c r="S629" s="278"/>
      <c r="T629" s="278"/>
      <c r="U629" s="278"/>
      <c r="V629" s="278"/>
      <c r="W629" s="278"/>
      <c r="X629" s="278"/>
      <c r="Y629" s="278"/>
      <c r="Z629" s="278"/>
      <c r="AA629" s="278"/>
      <c r="AB629" s="278"/>
      <c r="AC629" s="278"/>
      <c r="AD629" s="278"/>
    </row>
    <row r="630">
      <c r="A630" s="278"/>
      <c r="B630" s="278"/>
      <c r="C630" s="278"/>
      <c r="D630" s="278"/>
      <c r="E630" s="278"/>
      <c r="F630" s="278"/>
      <c r="G630" s="278"/>
      <c r="H630" s="278"/>
      <c r="I630" s="278"/>
      <c r="J630" s="278"/>
      <c r="K630" s="278"/>
      <c r="L630" s="278"/>
      <c r="M630" s="278"/>
      <c r="N630" s="278"/>
      <c r="O630" s="278"/>
      <c r="P630" s="278"/>
      <c r="Q630" s="278"/>
      <c r="R630" s="278"/>
      <c r="S630" s="278"/>
      <c r="T630" s="278"/>
      <c r="U630" s="278"/>
      <c r="V630" s="278"/>
      <c r="W630" s="278"/>
      <c r="X630" s="278"/>
      <c r="Y630" s="278"/>
      <c r="Z630" s="278"/>
      <c r="AA630" s="278"/>
      <c r="AB630" s="278"/>
      <c r="AC630" s="278"/>
      <c r="AD630" s="278"/>
    </row>
    <row r="631">
      <c r="A631" s="278"/>
      <c r="B631" s="278"/>
      <c r="C631" s="278"/>
      <c r="D631" s="278"/>
      <c r="E631" s="278"/>
      <c r="F631" s="278"/>
      <c r="G631" s="278"/>
      <c r="H631" s="278"/>
      <c r="I631" s="278"/>
      <c r="J631" s="278"/>
      <c r="K631" s="278"/>
      <c r="L631" s="278"/>
      <c r="M631" s="278"/>
      <c r="N631" s="278"/>
      <c r="O631" s="278"/>
      <c r="P631" s="278"/>
      <c r="Q631" s="278"/>
      <c r="R631" s="278"/>
      <c r="S631" s="278"/>
      <c r="T631" s="278"/>
      <c r="U631" s="278"/>
      <c r="V631" s="278"/>
      <c r="W631" s="278"/>
      <c r="X631" s="278"/>
      <c r="Y631" s="278"/>
      <c r="Z631" s="278"/>
      <c r="AA631" s="278"/>
      <c r="AB631" s="278"/>
      <c r="AC631" s="278"/>
      <c r="AD631" s="278"/>
    </row>
    <row r="632">
      <c r="A632" s="278"/>
      <c r="B632" s="278"/>
      <c r="C632" s="278"/>
      <c r="D632" s="278"/>
      <c r="E632" s="278"/>
      <c r="F632" s="278"/>
      <c r="G632" s="278"/>
      <c r="H632" s="278"/>
      <c r="I632" s="278"/>
      <c r="J632" s="278"/>
      <c r="K632" s="278"/>
      <c r="L632" s="278"/>
      <c r="M632" s="278"/>
      <c r="N632" s="278"/>
      <c r="O632" s="278"/>
      <c r="P632" s="278"/>
      <c r="Q632" s="278"/>
      <c r="R632" s="278"/>
      <c r="S632" s="278"/>
      <c r="T632" s="278"/>
      <c r="U632" s="278"/>
      <c r="V632" s="278"/>
      <c r="W632" s="278"/>
      <c r="X632" s="278"/>
      <c r="Y632" s="278"/>
      <c r="Z632" s="278"/>
      <c r="AA632" s="278"/>
      <c r="AB632" s="278"/>
      <c r="AC632" s="278"/>
      <c r="AD632" s="278"/>
    </row>
    <row r="633">
      <c r="A633" s="278"/>
      <c r="B633" s="278"/>
      <c r="C633" s="278"/>
      <c r="D633" s="278"/>
      <c r="E633" s="278"/>
      <c r="F633" s="278"/>
      <c r="G633" s="278"/>
      <c r="H633" s="278"/>
      <c r="I633" s="278"/>
      <c r="J633" s="278"/>
      <c r="K633" s="278"/>
      <c r="L633" s="278"/>
      <c r="M633" s="278"/>
      <c r="N633" s="278"/>
      <c r="O633" s="278"/>
      <c r="P633" s="278"/>
      <c r="Q633" s="278"/>
      <c r="R633" s="278"/>
      <c r="S633" s="278"/>
      <c r="T633" s="278"/>
      <c r="U633" s="278"/>
      <c r="V633" s="278"/>
      <c r="W633" s="278"/>
      <c r="X633" s="278"/>
      <c r="Y633" s="278"/>
      <c r="Z633" s="278"/>
      <c r="AA633" s="278"/>
      <c r="AB633" s="278"/>
      <c r="AC633" s="278"/>
      <c r="AD633" s="278"/>
    </row>
    <row r="634">
      <c r="A634" s="278"/>
      <c r="B634" s="278"/>
      <c r="C634" s="278"/>
      <c r="D634" s="278"/>
      <c r="E634" s="278"/>
      <c r="F634" s="278"/>
      <c r="G634" s="278"/>
      <c r="H634" s="278"/>
      <c r="I634" s="278"/>
      <c r="J634" s="278"/>
      <c r="K634" s="278"/>
      <c r="L634" s="278"/>
      <c r="M634" s="278"/>
      <c r="N634" s="278"/>
      <c r="O634" s="278"/>
      <c r="P634" s="278"/>
      <c r="Q634" s="278"/>
      <c r="R634" s="278"/>
      <c r="S634" s="278"/>
      <c r="T634" s="278"/>
      <c r="U634" s="278"/>
      <c r="V634" s="278"/>
      <c r="W634" s="278"/>
      <c r="X634" s="278"/>
      <c r="Y634" s="278"/>
      <c r="Z634" s="278"/>
      <c r="AA634" s="278"/>
      <c r="AB634" s="278"/>
      <c r="AC634" s="278"/>
      <c r="AD634" s="278"/>
    </row>
    <row r="635">
      <c r="A635" s="278"/>
      <c r="B635" s="278"/>
      <c r="C635" s="278"/>
      <c r="D635" s="278"/>
      <c r="E635" s="278"/>
      <c r="F635" s="278"/>
      <c r="G635" s="278"/>
      <c r="H635" s="278"/>
      <c r="I635" s="278"/>
      <c r="J635" s="278"/>
      <c r="K635" s="278"/>
      <c r="L635" s="278"/>
      <c r="M635" s="278"/>
      <c r="N635" s="278"/>
      <c r="O635" s="278"/>
      <c r="P635" s="278"/>
      <c r="Q635" s="278"/>
      <c r="R635" s="278"/>
      <c r="S635" s="278"/>
      <c r="T635" s="278"/>
      <c r="U635" s="278"/>
      <c r="V635" s="278"/>
      <c r="W635" s="278"/>
      <c r="X635" s="278"/>
      <c r="Y635" s="278"/>
      <c r="Z635" s="278"/>
      <c r="AA635" s="278"/>
      <c r="AB635" s="278"/>
      <c r="AC635" s="278"/>
      <c r="AD635" s="278"/>
    </row>
    <row r="636">
      <c r="A636" s="278"/>
      <c r="B636" s="278"/>
      <c r="C636" s="278"/>
      <c r="D636" s="278"/>
      <c r="E636" s="278"/>
      <c r="F636" s="278"/>
      <c r="G636" s="278"/>
      <c r="H636" s="278"/>
      <c r="I636" s="278"/>
      <c r="J636" s="278"/>
      <c r="K636" s="278"/>
      <c r="L636" s="278"/>
      <c r="M636" s="278"/>
      <c r="N636" s="278"/>
      <c r="O636" s="278"/>
      <c r="P636" s="278"/>
      <c r="Q636" s="278"/>
      <c r="R636" s="278"/>
      <c r="S636" s="278"/>
      <c r="T636" s="278"/>
      <c r="U636" s="278"/>
      <c r="V636" s="278"/>
      <c r="W636" s="278"/>
      <c r="X636" s="278"/>
      <c r="Y636" s="278"/>
      <c r="Z636" s="278"/>
      <c r="AA636" s="278"/>
      <c r="AB636" s="278"/>
      <c r="AC636" s="278"/>
      <c r="AD636" s="278"/>
    </row>
    <row r="637">
      <c r="A637" s="278"/>
      <c r="B637" s="278"/>
      <c r="C637" s="278"/>
      <c r="D637" s="278"/>
      <c r="E637" s="278"/>
      <c r="F637" s="278"/>
      <c r="G637" s="278"/>
      <c r="H637" s="278"/>
      <c r="I637" s="278"/>
      <c r="J637" s="278"/>
      <c r="K637" s="278"/>
      <c r="L637" s="278"/>
      <c r="M637" s="278"/>
      <c r="N637" s="278"/>
      <c r="O637" s="278"/>
      <c r="P637" s="278"/>
      <c r="Q637" s="278"/>
      <c r="R637" s="278"/>
      <c r="S637" s="278"/>
      <c r="T637" s="278"/>
      <c r="U637" s="278"/>
      <c r="V637" s="278"/>
      <c r="W637" s="278"/>
      <c r="X637" s="278"/>
      <c r="Y637" s="278"/>
      <c r="Z637" s="278"/>
      <c r="AA637" s="278"/>
      <c r="AB637" s="278"/>
      <c r="AC637" s="278"/>
      <c r="AD637" s="278"/>
    </row>
    <row r="638">
      <c r="A638" s="278"/>
      <c r="B638" s="278"/>
      <c r="C638" s="278"/>
      <c r="D638" s="278"/>
      <c r="E638" s="278"/>
      <c r="F638" s="278"/>
      <c r="G638" s="278"/>
      <c r="H638" s="278"/>
      <c r="I638" s="278"/>
      <c r="J638" s="278"/>
      <c r="K638" s="278"/>
      <c r="L638" s="278"/>
      <c r="M638" s="278"/>
      <c r="N638" s="278"/>
      <c r="O638" s="278"/>
      <c r="P638" s="278"/>
      <c r="Q638" s="278"/>
      <c r="R638" s="278"/>
      <c r="S638" s="278"/>
      <c r="T638" s="278"/>
      <c r="U638" s="278"/>
      <c r="V638" s="278"/>
      <c r="W638" s="278"/>
      <c r="X638" s="278"/>
      <c r="Y638" s="278"/>
      <c r="Z638" s="278"/>
      <c r="AA638" s="278"/>
      <c r="AB638" s="278"/>
      <c r="AC638" s="278"/>
      <c r="AD638" s="278"/>
    </row>
    <row r="639">
      <c r="A639" s="278"/>
      <c r="B639" s="278"/>
      <c r="C639" s="278"/>
      <c r="D639" s="278"/>
      <c r="E639" s="278"/>
      <c r="F639" s="278"/>
      <c r="G639" s="278"/>
      <c r="H639" s="278"/>
      <c r="I639" s="278"/>
      <c r="J639" s="278"/>
      <c r="K639" s="278"/>
      <c r="L639" s="278"/>
      <c r="M639" s="278"/>
      <c r="N639" s="278"/>
      <c r="O639" s="278"/>
      <c r="P639" s="278"/>
      <c r="Q639" s="278"/>
      <c r="R639" s="278"/>
      <c r="S639" s="278"/>
      <c r="T639" s="278"/>
      <c r="U639" s="278"/>
      <c r="V639" s="278"/>
      <c r="W639" s="278"/>
      <c r="X639" s="278"/>
      <c r="Y639" s="278"/>
      <c r="Z639" s="278"/>
      <c r="AA639" s="278"/>
      <c r="AB639" s="278"/>
      <c r="AC639" s="278"/>
      <c r="AD639" s="278"/>
    </row>
    <row r="640">
      <c r="A640" s="278"/>
      <c r="B640" s="278"/>
      <c r="C640" s="278"/>
      <c r="D640" s="278"/>
      <c r="E640" s="278"/>
      <c r="F640" s="278"/>
      <c r="G640" s="278"/>
      <c r="H640" s="278"/>
      <c r="I640" s="278"/>
      <c r="J640" s="278"/>
      <c r="K640" s="278"/>
      <c r="L640" s="278"/>
      <c r="M640" s="278"/>
      <c r="N640" s="278"/>
      <c r="O640" s="278"/>
      <c r="P640" s="278"/>
      <c r="Q640" s="278"/>
      <c r="R640" s="278"/>
      <c r="S640" s="278"/>
      <c r="T640" s="278"/>
      <c r="U640" s="278"/>
      <c r="V640" s="278"/>
      <c r="W640" s="278"/>
      <c r="X640" s="278"/>
      <c r="Y640" s="278"/>
      <c r="Z640" s="278"/>
      <c r="AA640" s="278"/>
      <c r="AB640" s="278"/>
      <c r="AC640" s="278"/>
      <c r="AD640" s="278"/>
    </row>
    <row r="641">
      <c r="A641" s="278"/>
      <c r="B641" s="278"/>
      <c r="C641" s="278"/>
      <c r="D641" s="278"/>
      <c r="E641" s="278"/>
      <c r="F641" s="278"/>
      <c r="G641" s="278"/>
      <c r="H641" s="278"/>
      <c r="I641" s="278"/>
      <c r="J641" s="278"/>
      <c r="K641" s="278"/>
      <c r="L641" s="278"/>
      <c r="M641" s="278"/>
      <c r="N641" s="278"/>
      <c r="O641" s="278"/>
      <c r="P641" s="278"/>
      <c r="Q641" s="278"/>
      <c r="R641" s="278"/>
      <c r="S641" s="278"/>
      <c r="T641" s="278"/>
      <c r="U641" s="278"/>
      <c r="V641" s="278"/>
      <c r="W641" s="278"/>
      <c r="X641" s="278"/>
      <c r="Y641" s="278"/>
      <c r="Z641" s="278"/>
      <c r="AA641" s="278"/>
      <c r="AB641" s="278"/>
      <c r="AC641" s="278"/>
      <c r="AD641" s="278"/>
    </row>
    <row r="642">
      <c r="A642" s="278"/>
      <c r="B642" s="278"/>
      <c r="C642" s="278"/>
      <c r="D642" s="278"/>
      <c r="E642" s="278"/>
      <c r="F642" s="278"/>
      <c r="G642" s="278"/>
      <c r="H642" s="278"/>
      <c r="I642" s="278"/>
      <c r="J642" s="278"/>
      <c r="K642" s="278"/>
      <c r="L642" s="278"/>
      <c r="M642" s="278"/>
      <c r="N642" s="278"/>
      <c r="O642" s="278"/>
      <c r="P642" s="278"/>
      <c r="Q642" s="278"/>
      <c r="R642" s="278"/>
      <c r="S642" s="278"/>
      <c r="T642" s="278"/>
      <c r="U642" s="278"/>
      <c r="V642" s="278"/>
      <c r="W642" s="278"/>
      <c r="X642" s="278"/>
      <c r="Y642" s="278"/>
      <c r="Z642" s="278"/>
      <c r="AA642" s="278"/>
      <c r="AB642" s="278"/>
      <c r="AC642" s="278"/>
      <c r="AD642" s="278"/>
    </row>
    <row r="643">
      <c r="A643" s="278"/>
      <c r="B643" s="278"/>
      <c r="C643" s="278"/>
      <c r="D643" s="278"/>
      <c r="E643" s="278"/>
      <c r="F643" s="278"/>
      <c r="G643" s="278"/>
      <c r="H643" s="278"/>
      <c r="I643" s="278"/>
      <c r="J643" s="278"/>
      <c r="K643" s="278"/>
      <c r="L643" s="278"/>
      <c r="M643" s="278"/>
      <c r="N643" s="278"/>
      <c r="O643" s="278"/>
      <c r="P643" s="278"/>
      <c r="Q643" s="278"/>
      <c r="R643" s="278"/>
      <c r="S643" s="278"/>
      <c r="T643" s="278"/>
      <c r="U643" s="278"/>
      <c r="V643" s="278"/>
      <c r="W643" s="278"/>
      <c r="X643" s="278"/>
      <c r="Y643" s="278"/>
      <c r="Z643" s="278"/>
      <c r="AA643" s="278"/>
      <c r="AB643" s="278"/>
      <c r="AC643" s="278"/>
      <c r="AD643" s="278"/>
    </row>
    <row r="644">
      <c r="A644" s="278"/>
      <c r="B644" s="278"/>
      <c r="C644" s="278"/>
      <c r="D644" s="278"/>
      <c r="E644" s="278"/>
      <c r="F644" s="278"/>
      <c r="G644" s="278"/>
      <c r="H644" s="278"/>
      <c r="I644" s="278"/>
      <c r="J644" s="278"/>
      <c r="K644" s="278"/>
      <c r="L644" s="278"/>
      <c r="M644" s="278"/>
      <c r="N644" s="278"/>
      <c r="O644" s="278"/>
      <c r="P644" s="278"/>
      <c r="Q644" s="278"/>
      <c r="R644" s="278"/>
      <c r="S644" s="278"/>
      <c r="T644" s="278"/>
      <c r="U644" s="278"/>
      <c r="V644" s="278"/>
      <c r="W644" s="278"/>
      <c r="X644" s="278"/>
      <c r="Y644" s="278"/>
      <c r="Z644" s="278"/>
      <c r="AA644" s="278"/>
      <c r="AB644" s="278"/>
      <c r="AC644" s="278"/>
      <c r="AD644" s="278"/>
    </row>
    <row r="645">
      <c r="A645" s="278"/>
      <c r="B645" s="278"/>
      <c r="C645" s="278"/>
      <c r="D645" s="278"/>
      <c r="E645" s="278"/>
      <c r="F645" s="278"/>
      <c r="G645" s="278"/>
      <c r="H645" s="278"/>
      <c r="I645" s="278"/>
      <c r="J645" s="278"/>
      <c r="K645" s="278"/>
      <c r="L645" s="278"/>
      <c r="M645" s="278"/>
      <c r="N645" s="278"/>
      <c r="O645" s="278"/>
      <c r="P645" s="278"/>
      <c r="Q645" s="278"/>
      <c r="R645" s="278"/>
      <c r="S645" s="278"/>
      <c r="T645" s="278"/>
      <c r="U645" s="278"/>
      <c r="V645" s="278"/>
      <c r="W645" s="278"/>
      <c r="X645" s="278"/>
      <c r="Y645" s="278"/>
      <c r="Z645" s="278"/>
      <c r="AA645" s="278"/>
      <c r="AB645" s="278"/>
      <c r="AC645" s="278"/>
      <c r="AD645" s="278"/>
    </row>
    <row r="646">
      <c r="A646" s="278"/>
      <c r="B646" s="278"/>
      <c r="C646" s="278"/>
      <c r="D646" s="278"/>
      <c r="E646" s="278"/>
      <c r="F646" s="278"/>
      <c r="G646" s="278"/>
      <c r="H646" s="278"/>
      <c r="I646" s="278"/>
      <c r="J646" s="278"/>
      <c r="K646" s="278"/>
      <c r="L646" s="278"/>
      <c r="M646" s="278"/>
      <c r="N646" s="278"/>
      <c r="O646" s="278"/>
      <c r="P646" s="278"/>
      <c r="Q646" s="278"/>
      <c r="R646" s="278"/>
      <c r="S646" s="278"/>
      <c r="T646" s="278"/>
      <c r="U646" s="278"/>
      <c r="V646" s="278"/>
      <c r="W646" s="278"/>
      <c r="X646" s="278"/>
      <c r="Y646" s="278"/>
      <c r="Z646" s="278"/>
      <c r="AA646" s="278"/>
      <c r="AB646" s="278"/>
      <c r="AC646" s="278"/>
      <c r="AD646" s="278"/>
    </row>
    <row r="647">
      <c r="A647" s="278"/>
      <c r="B647" s="278"/>
      <c r="C647" s="278"/>
      <c r="D647" s="278"/>
      <c r="E647" s="278"/>
      <c r="F647" s="278"/>
      <c r="G647" s="278"/>
      <c r="H647" s="278"/>
      <c r="I647" s="278"/>
      <c r="J647" s="278"/>
      <c r="K647" s="278"/>
      <c r="L647" s="278"/>
      <c r="M647" s="278"/>
      <c r="N647" s="278"/>
      <c r="O647" s="278"/>
      <c r="P647" s="278"/>
      <c r="Q647" s="278"/>
      <c r="R647" s="278"/>
      <c r="S647" s="278"/>
      <c r="T647" s="278"/>
      <c r="U647" s="278"/>
      <c r="V647" s="278"/>
      <c r="W647" s="278"/>
      <c r="X647" s="278"/>
      <c r="Y647" s="278"/>
      <c r="Z647" s="278"/>
      <c r="AA647" s="278"/>
      <c r="AB647" s="278"/>
      <c r="AC647" s="278"/>
      <c r="AD647" s="278"/>
    </row>
    <row r="648">
      <c r="A648" s="278"/>
      <c r="B648" s="278"/>
      <c r="C648" s="278"/>
      <c r="D648" s="278"/>
      <c r="E648" s="278"/>
      <c r="F648" s="278"/>
      <c r="G648" s="278"/>
      <c r="H648" s="278"/>
      <c r="I648" s="278"/>
      <c r="J648" s="278"/>
      <c r="K648" s="278"/>
      <c r="L648" s="278"/>
      <c r="M648" s="278"/>
      <c r="N648" s="278"/>
      <c r="O648" s="278"/>
      <c r="P648" s="278"/>
      <c r="Q648" s="278"/>
      <c r="R648" s="278"/>
      <c r="S648" s="278"/>
      <c r="T648" s="278"/>
      <c r="U648" s="278"/>
      <c r="V648" s="278"/>
      <c r="W648" s="278"/>
      <c r="X648" s="278"/>
      <c r="Y648" s="278"/>
      <c r="Z648" s="278"/>
      <c r="AA648" s="278"/>
      <c r="AB648" s="278"/>
      <c r="AC648" s="278"/>
      <c r="AD648" s="278"/>
    </row>
    <row r="649">
      <c r="A649" s="278"/>
      <c r="B649" s="278"/>
      <c r="C649" s="278"/>
      <c r="D649" s="278"/>
      <c r="E649" s="278"/>
      <c r="F649" s="278"/>
      <c r="G649" s="278"/>
      <c r="H649" s="278"/>
      <c r="I649" s="278"/>
      <c r="J649" s="278"/>
      <c r="K649" s="278"/>
      <c r="L649" s="278"/>
      <c r="M649" s="278"/>
      <c r="N649" s="278"/>
      <c r="O649" s="278"/>
      <c r="P649" s="278"/>
      <c r="Q649" s="278"/>
      <c r="R649" s="278"/>
      <c r="S649" s="278"/>
      <c r="T649" s="278"/>
      <c r="U649" s="278"/>
      <c r="V649" s="278"/>
      <c r="W649" s="278"/>
      <c r="X649" s="278"/>
      <c r="Y649" s="278"/>
      <c r="Z649" s="278"/>
      <c r="AA649" s="278"/>
      <c r="AB649" s="278"/>
      <c r="AC649" s="278"/>
      <c r="AD649" s="278"/>
    </row>
    <row r="650">
      <c r="A650" s="278"/>
      <c r="B650" s="278"/>
      <c r="C650" s="278"/>
      <c r="D650" s="278"/>
      <c r="E650" s="278"/>
      <c r="F650" s="278"/>
      <c r="G650" s="278"/>
      <c r="H650" s="278"/>
      <c r="I650" s="278"/>
      <c r="J650" s="278"/>
      <c r="K650" s="278"/>
      <c r="L650" s="278"/>
      <c r="M650" s="278"/>
      <c r="N650" s="278"/>
      <c r="O650" s="278"/>
      <c r="P650" s="278"/>
      <c r="Q650" s="278"/>
      <c r="R650" s="278"/>
      <c r="S650" s="278"/>
      <c r="T650" s="278"/>
      <c r="U650" s="278"/>
      <c r="V650" s="278"/>
      <c r="W650" s="278"/>
      <c r="X650" s="278"/>
      <c r="Y650" s="278"/>
      <c r="Z650" s="278"/>
      <c r="AA650" s="278"/>
      <c r="AB650" s="278"/>
      <c r="AC650" s="278"/>
      <c r="AD650" s="278"/>
    </row>
    <row r="651">
      <c r="A651" s="278"/>
      <c r="B651" s="278"/>
      <c r="C651" s="278"/>
      <c r="D651" s="278"/>
      <c r="E651" s="278"/>
      <c r="F651" s="278"/>
      <c r="G651" s="278"/>
      <c r="H651" s="278"/>
      <c r="I651" s="278"/>
      <c r="J651" s="278"/>
      <c r="K651" s="278"/>
      <c r="L651" s="278"/>
      <c r="M651" s="278"/>
      <c r="N651" s="278"/>
      <c r="O651" s="278"/>
      <c r="P651" s="278"/>
      <c r="Q651" s="278"/>
      <c r="R651" s="278"/>
      <c r="S651" s="278"/>
      <c r="T651" s="278"/>
      <c r="U651" s="278"/>
      <c r="V651" s="278"/>
      <c r="W651" s="278"/>
      <c r="X651" s="278"/>
      <c r="Y651" s="278"/>
      <c r="Z651" s="278"/>
      <c r="AA651" s="278"/>
      <c r="AB651" s="278"/>
      <c r="AC651" s="278"/>
      <c r="AD651" s="278"/>
    </row>
    <row r="652">
      <c r="A652" s="278"/>
      <c r="B652" s="278"/>
      <c r="C652" s="278"/>
      <c r="D652" s="278"/>
      <c r="E652" s="278"/>
      <c r="F652" s="278"/>
      <c r="G652" s="278"/>
      <c r="H652" s="278"/>
      <c r="I652" s="278"/>
      <c r="J652" s="278"/>
      <c r="K652" s="278"/>
      <c r="L652" s="278"/>
      <c r="M652" s="278"/>
      <c r="N652" s="278"/>
      <c r="O652" s="278"/>
      <c r="P652" s="278"/>
      <c r="Q652" s="278"/>
      <c r="R652" s="278"/>
      <c r="S652" s="278"/>
      <c r="T652" s="278"/>
      <c r="U652" s="278"/>
      <c r="V652" s="278"/>
      <c r="W652" s="278"/>
      <c r="X652" s="278"/>
      <c r="Y652" s="278"/>
      <c r="Z652" s="278"/>
      <c r="AA652" s="278"/>
      <c r="AB652" s="278"/>
      <c r="AC652" s="278"/>
      <c r="AD652" s="278"/>
    </row>
    <row r="653">
      <c r="A653" s="278"/>
      <c r="B653" s="278"/>
      <c r="C653" s="278"/>
      <c r="D653" s="278"/>
      <c r="E653" s="278"/>
      <c r="F653" s="278"/>
      <c r="G653" s="278"/>
      <c r="H653" s="278"/>
      <c r="I653" s="278"/>
      <c r="J653" s="278"/>
      <c r="K653" s="278"/>
      <c r="L653" s="278"/>
      <c r="M653" s="278"/>
      <c r="N653" s="278"/>
      <c r="O653" s="278"/>
      <c r="P653" s="278"/>
      <c r="Q653" s="278"/>
      <c r="R653" s="278"/>
      <c r="S653" s="278"/>
      <c r="T653" s="278"/>
      <c r="U653" s="278"/>
      <c r="V653" s="278"/>
      <c r="W653" s="278"/>
      <c r="X653" s="278"/>
      <c r="Y653" s="278"/>
      <c r="Z653" s="278"/>
      <c r="AA653" s="278"/>
      <c r="AB653" s="278"/>
      <c r="AC653" s="278"/>
      <c r="AD653" s="278"/>
    </row>
    <row r="654">
      <c r="A654" s="278"/>
      <c r="B654" s="278"/>
      <c r="C654" s="278"/>
      <c r="D654" s="278"/>
      <c r="E654" s="278"/>
      <c r="F654" s="278"/>
      <c r="G654" s="278"/>
      <c r="H654" s="278"/>
      <c r="I654" s="278"/>
      <c r="J654" s="278"/>
      <c r="K654" s="278"/>
      <c r="L654" s="278"/>
      <c r="M654" s="278"/>
      <c r="N654" s="278"/>
      <c r="O654" s="278"/>
      <c r="P654" s="278"/>
      <c r="Q654" s="278"/>
      <c r="R654" s="278"/>
      <c r="S654" s="278"/>
      <c r="T654" s="278"/>
      <c r="U654" s="278"/>
      <c r="V654" s="278"/>
      <c r="W654" s="278"/>
      <c r="X654" s="278"/>
      <c r="Y654" s="278"/>
      <c r="Z654" s="278"/>
      <c r="AA654" s="278"/>
      <c r="AB654" s="278"/>
      <c r="AC654" s="278"/>
      <c r="AD654" s="278"/>
    </row>
    <row r="655">
      <c r="A655" s="278"/>
      <c r="B655" s="278"/>
      <c r="C655" s="278"/>
      <c r="D655" s="278"/>
      <c r="E655" s="278"/>
      <c r="F655" s="278"/>
      <c r="G655" s="278"/>
      <c r="H655" s="278"/>
      <c r="I655" s="278"/>
      <c r="J655" s="278"/>
      <c r="K655" s="278"/>
      <c r="L655" s="278"/>
      <c r="M655" s="278"/>
      <c r="N655" s="278"/>
      <c r="O655" s="278"/>
      <c r="P655" s="278"/>
      <c r="Q655" s="278"/>
      <c r="R655" s="278"/>
      <c r="S655" s="278"/>
      <c r="T655" s="278"/>
      <c r="U655" s="278"/>
      <c r="V655" s="278"/>
      <c r="W655" s="278"/>
      <c r="X655" s="278"/>
      <c r="Y655" s="278"/>
      <c r="Z655" s="278"/>
      <c r="AA655" s="278"/>
      <c r="AB655" s="278"/>
      <c r="AC655" s="278"/>
      <c r="AD655" s="278"/>
    </row>
    <row r="656">
      <c r="A656" s="278"/>
      <c r="B656" s="278"/>
      <c r="C656" s="278"/>
      <c r="D656" s="278"/>
      <c r="E656" s="278"/>
      <c r="F656" s="278"/>
      <c r="G656" s="278"/>
      <c r="H656" s="278"/>
      <c r="I656" s="278"/>
      <c r="J656" s="278"/>
      <c r="K656" s="278"/>
      <c r="L656" s="278"/>
      <c r="M656" s="278"/>
      <c r="N656" s="278"/>
      <c r="O656" s="278"/>
      <c r="P656" s="278"/>
      <c r="Q656" s="278"/>
      <c r="R656" s="278"/>
      <c r="S656" s="278"/>
      <c r="T656" s="278"/>
      <c r="U656" s="278"/>
      <c r="V656" s="278"/>
      <c r="W656" s="278"/>
      <c r="X656" s="278"/>
      <c r="Y656" s="278"/>
      <c r="Z656" s="278"/>
      <c r="AA656" s="278"/>
      <c r="AB656" s="278"/>
      <c r="AC656" s="278"/>
      <c r="AD656" s="278"/>
    </row>
    <row r="657">
      <c r="A657" s="278"/>
      <c r="B657" s="278"/>
      <c r="C657" s="278"/>
      <c r="D657" s="278"/>
      <c r="E657" s="278"/>
      <c r="F657" s="278"/>
      <c r="G657" s="278"/>
      <c r="H657" s="278"/>
      <c r="I657" s="278"/>
      <c r="J657" s="278"/>
      <c r="K657" s="278"/>
      <c r="L657" s="278"/>
      <c r="M657" s="278"/>
      <c r="N657" s="278"/>
      <c r="O657" s="278"/>
      <c r="P657" s="278"/>
      <c r="Q657" s="278"/>
      <c r="R657" s="278"/>
      <c r="S657" s="278"/>
      <c r="T657" s="278"/>
      <c r="U657" s="278"/>
      <c r="V657" s="278"/>
      <c r="W657" s="278"/>
      <c r="X657" s="278"/>
      <c r="Y657" s="278"/>
      <c r="Z657" s="278"/>
      <c r="AA657" s="278"/>
      <c r="AB657" s="278"/>
      <c r="AC657" s="278"/>
      <c r="AD657" s="278"/>
    </row>
    <row r="658">
      <c r="A658" s="278"/>
      <c r="B658" s="278"/>
      <c r="C658" s="278"/>
      <c r="D658" s="278"/>
      <c r="E658" s="278"/>
      <c r="F658" s="278"/>
      <c r="G658" s="278"/>
      <c r="H658" s="278"/>
      <c r="I658" s="278"/>
      <c r="J658" s="278"/>
      <c r="K658" s="278"/>
      <c r="L658" s="278"/>
      <c r="M658" s="278"/>
      <c r="N658" s="278"/>
      <c r="O658" s="278"/>
      <c r="P658" s="278"/>
      <c r="Q658" s="278"/>
      <c r="R658" s="278"/>
      <c r="S658" s="278"/>
      <c r="T658" s="278"/>
      <c r="U658" s="278"/>
      <c r="V658" s="278"/>
      <c r="W658" s="278"/>
      <c r="X658" s="278"/>
      <c r="Y658" s="278"/>
      <c r="Z658" s="278"/>
      <c r="AA658" s="278"/>
      <c r="AB658" s="278"/>
      <c r="AC658" s="278"/>
      <c r="AD658" s="278"/>
    </row>
    <row r="659">
      <c r="A659" s="278"/>
      <c r="B659" s="278"/>
      <c r="C659" s="278"/>
      <c r="D659" s="278"/>
      <c r="E659" s="278"/>
      <c r="F659" s="278"/>
      <c r="G659" s="278"/>
      <c r="H659" s="278"/>
      <c r="I659" s="278"/>
      <c r="J659" s="278"/>
      <c r="K659" s="278"/>
      <c r="L659" s="278"/>
      <c r="M659" s="278"/>
      <c r="N659" s="278"/>
      <c r="O659" s="278"/>
      <c r="P659" s="278"/>
      <c r="Q659" s="278"/>
      <c r="R659" s="278"/>
      <c r="S659" s="278"/>
      <c r="T659" s="278"/>
      <c r="U659" s="278"/>
      <c r="V659" s="278"/>
      <c r="W659" s="278"/>
      <c r="X659" s="278"/>
      <c r="Y659" s="278"/>
      <c r="Z659" s="278"/>
      <c r="AA659" s="278"/>
      <c r="AB659" s="278"/>
      <c r="AC659" s="278"/>
      <c r="AD659" s="278"/>
    </row>
    <row r="660">
      <c r="A660" s="278"/>
      <c r="B660" s="278"/>
      <c r="C660" s="278"/>
      <c r="D660" s="278"/>
      <c r="E660" s="278"/>
      <c r="F660" s="278"/>
      <c r="G660" s="278"/>
      <c r="H660" s="278"/>
      <c r="I660" s="278"/>
      <c r="J660" s="278"/>
      <c r="K660" s="278"/>
      <c r="L660" s="278"/>
      <c r="M660" s="278"/>
      <c r="N660" s="278"/>
      <c r="O660" s="278"/>
      <c r="P660" s="278"/>
      <c r="Q660" s="278"/>
      <c r="R660" s="278"/>
      <c r="S660" s="278"/>
      <c r="T660" s="278"/>
      <c r="U660" s="278"/>
      <c r="V660" s="278"/>
      <c r="W660" s="278"/>
      <c r="X660" s="278"/>
      <c r="Y660" s="278"/>
      <c r="Z660" s="278"/>
      <c r="AA660" s="278"/>
      <c r="AB660" s="278"/>
      <c r="AC660" s="278"/>
      <c r="AD660" s="278"/>
    </row>
    <row r="661">
      <c r="A661" s="278"/>
      <c r="B661" s="278"/>
      <c r="C661" s="278"/>
      <c r="D661" s="278"/>
      <c r="E661" s="278"/>
      <c r="F661" s="278"/>
      <c r="G661" s="278"/>
      <c r="H661" s="278"/>
      <c r="I661" s="278"/>
      <c r="J661" s="278"/>
      <c r="K661" s="278"/>
      <c r="L661" s="278"/>
      <c r="M661" s="278"/>
      <c r="N661" s="278"/>
      <c r="O661" s="278"/>
      <c r="P661" s="278"/>
      <c r="Q661" s="278"/>
      <c r="R661" s="278"/>
      <c r="S661" s="278"/>
      <c r="T661" s="278"/>
      <c r="U661" s="278"/>
      <c r="V661" s="278"/>
      <c r="W661" s="278"/>
      <c r="X661" s="278"/>
      <c r="Y661" s="278"/>
      <c r="Z661" s="278"/>
      <c r="AA661" s="278"/>
      <c r="AB661" s="278"/>
      <c r="AC661" s="278"/>
      <c r="AD661" s="278"/>
    </row>
    <row r="662">
      <c r="A662" s="278"/>
      <c r="B662" s="278"/>
      <c r="C662" s="278"/>
      <c r="D662" s="278"/>
      <c r="E662" s="278"/>
      <c r="F662" s="278"/>
      <c r="G662" s="278"/>
      <c r="H662" s="278"/>
      <c r="I662" s="278"/>
      <c r="J662" s="278"/>
      <c r="K662" s="278"/>
      <c r="L662" s="278"/>
      <c r="M662" s="278"/>
      <c r="N662" s="278"/>
      <c r="O662" s="278"/>
      <c r="P662" s="278"/>
      <c r="Q662" s="278"/>
      <c r="R662" s="278"/>
      <c r="S662" s="278"/>
      <c r="T662" s="278"/>
      <c r="U662" s="278"/>
      <c r="V662" s="278"/>
      <c r="W662" s="278"/>
      <c r="X662" s="278"/>
      <c r="Y662" s="278"/>
      <c r="Z662" s="278"/>
      <c r="AA662" s="278"/>
      <c r="AB662" s="278"/>
      <c r="AC662" s="278"/>
      <c r="AD662" s="278"/>
    </row>
    <row r="663">
      <c r="A663" s="278"/>
      <c r="B663" s="278"/>
      <c r="C663" s="278"/>
      <c r="D663" s="278"/>
      <c r="E663" s="278"/>
      <c r="F663" s="278"/>
      <c r="G663" s="278"/>
      <c r="H663" s="278"/>
      <c r="I663" s="278"/>
      <c r="J663" s="278"/>
      <c r="K663" s="278"/>
      <c r="L663" s="278"/>
      <c r="M663" s="278"/>
      <c r="N663" s="278"/>
      <c r="O663" s="278"/>
      <c r="P663" s="278"/>
      <c r="Q663" s="278"/>
      <c r="R663" s="278"/>
      <c r="S663" s="278"/>
      <c r="T663" s="278"/>
      <c r="U663" s="278"/>
      <c r="V663" s="278"/>
      <c r="W663" s="278"/>
      <c r="X663" s="278"/>
      <c r="Y663" s="278"/>
      <c r="Z663" s="278"/>
      <c r="AA663" s="278"/>
      <c r="AB663" s="278"/>
      <c r="AC663" s="278"/>
      <c r="AD663" s="278"/>
    </row>
    <row r="664">
      <c r="A664" s="278"/>
      <c r="B664" s="278"/>
      <c r="C664" s="278"/>
      <c r="D664" s="278"/>
      <c r="E664" s="278"/>
      <c r="F664" s="278"/>
      <c r="G664" s="278"/>
      <c r="H664" s="278"/>
      <c r="I664" s="278"/>
      <c r="J664" s="278"/>
      <c r="K664" s="278"/>
      <c r="L664" s="278"/>
      <c r="M664" s="278"/>
      <c r="N664" s="278"/>
      <c r="O664" s="278"/>
      <c r="P664" s="278"/>
      <c r="Q664" s="278"/>
      <c r="R664" s="278"/>
      <c r="S664" s="278"/>
      <c r="T664" s="278"/>
      <c r="U664" s="278"/>
      <c r="V664" s="278"/>
      <c r="W664" s="278"/>
      <c r="X664" s="278"/>
      <c r="Y664" s="278"/>
      <c r="Z664" s="278"/>
      <c r="AA664" s="278"/>
      <c r="AB664" s="278"/>
      <c r="AC664" s="278"/>
      <c r="AD664" s="278"/>
    </row>
    <row r="665">
      <c r="A665" s="278"/>
      <c r="B665" s="278"/>
      <c r="C665" s="278"/>
      <c r="D665" s="278"/>
      <c r="E665" s="278"/>
      <c r="F665" s="278"/>
      <c r="G665" s="278"/>
      <c r="H665" s="278"/>
      <c r="I665" s="278"/>
      <c r="J665" s="278"/>
      <c r="K665" s="278"/>
      <c r="L665" s="278"/>
      <c r="M665" s="278"/>
      <c r="N665" s="278"/>
      <c r="O665" s="278"/>
      <c r="P665" s="278"/>
      <c r="Q665" s="278"/>
      <c r="R665" s="278"/>
      <c r="S665" s="278"/>
      <c r="T665" s="278"/>
      <c r="U665" s="278"/>
      <c r="V665" s="278"/>
      <c r="W665" s="278"/>
      <c r="X665" s="278"/>
      <c r="Y665" s="278"/>
      <c r="Z665" s="278"/>
      <c r="AA665" s="278"/>
      <c r="AB665" s="278"/>
      <c r="AC665" s="278"/>
      <c r="AD665" s="278"/>
    </row>
    <row r="666">
      <c r="A666" s="278"/>
      <c r="B666" s="278"/>
      <c r="C666" s="278"/>
      <c r="D666" s="278"/>
      <c r="E666" s="278"/>
      <c r="F666" s="278"/>
      <c r="G666" s="278"/>
      <c r="H666" s="278"/>
      <c r="I666" s="278"/>
      <c r="J666" s="278"/>
      <c r="K666" s="278"/>
      <c r="L666" s="278"/>
      <c r="M666" s="278"/>
      <c r="N666" s="278"/>
      <c r="O666" s="278"/>
      <c r="P666" s="278"/>
      <c r="Q666" s="278"/>
      <c r="R666" s="278"/>
      <c r="S666" s="278"/>
      <c r="T666" s="278"/>
      <c r="U666" s="278"/>
      <c r="V666" s="278"/>
      <c r="W666" s="278"/>
      <c r="X666" s="278"/>
      <c r="Y666" s="278"/>
      <c r="Z666" s="278"/>
      <c r="AA666" s="278"/>
      <c r="AB666" s="278"/>
      <c r="AC666" s="278"/>
      <c r="AD666" s="278"/>
    </row>
    <row r="667">
      <c r="A667" s="278"/>
      <c r="B667" s="278"/>
      <c r="C667" s="278"/>
      <c r="D667" s="278"/>
      <c r="E667" s="278"/>
      <c r="F667" s="278"/>
      <c r="G667" s="278"/>
      <c r="H667" s="278"/>
      <c r="I667" s="278"/>
      <c r="J667" s="278"/>
      <c r="K667" s="278"/>
      <c r="L667" s="278"/>
      <c r="M667" s="278"/>
      <c r="N667" s="278"/>
      <c r="O667" s="278"/>
      <c r="P667" s="278"/>
      <c r="Q667" s="278"/>
      <c r="R667" s="278"/>
      <c r="S667" s="278"/>
      <c r="T667" s="278"/>
      <c r="U667" s="278"/>
      <c r="V667" s="278"/>
      <c r="W667" s="278"/>
      <c r="X667" s="278"/>
      <c r="Y667" s="278"/>
      <c r="Z667" s="278"/>
      <c r="AA667" s="278"/>
      <c r="AB667" s="278"/>
      <c r="AC667" s="278"/>
      <c r="AD667" s="278"/>
    </row>
    <row r="668">
      <c r="A668" s="278"/>
      <c r="B668" s="278"/>
      <c r="C668" s="278"/>
      <c r="D668" s="278"/>
      <c r="E668" s="278"/>
      <c r="F668" s="278"/>
      <c r="G668" s="278"/>
      <c r="H668" s="278"/>
      <c r="I668" s="278"/>
      <c r="J668" s="278"/>
      <c r="K668" s="278"/>
      <c r="L668" s="278"/>
      <c r="M668" s="278"/>
      <c r="N668" s="278"/>
      <c r="O668" s="278"/>
      <c r="P668" s="278"/>
      <c r="Q668" s="278"/>
      <c r="R668" s="278"/>
      <c r="S668" s="278"/>
      <c r="T668" s="278"/>
      <c r="U668" s="278"/>
      <c r="V668" s="278"/>
      <c r="W668" s="278"/>
      <c r="X668" s="278"/>
      <c r="Y668" s="278"/>
      <c r="Z668" s="278"/>
      <c r="AA668" s="278"/>
      <c r="AB668" s="278"/>
      <c r="AC668" s="278"/>
      <c r="AD668" s="278"/>
    </row>
    <row r="669">
      <c r="A669" s="278"/>
      <c r="B669" s="278"/>
      <c r="C669" s="278"/>
      <c r="D669" s="278"/>
      <c r="E669" s="278"/>
      <c r="F669" s="278"/>
      <c r="G669" s="278"/>
      <c r="H669" s="278"/>
      <c r="I669" s="278"/>
      <c r="J669" s="278"/>
      <c r="K669" s="278"/>
      <c r="L669" s="278"/>
      <c r="M669" s="278"/>
      <c r="N669" s="278"/>
      <c r="O669" s="278"/>
      <c r="P669" s="278"/>
      <c r="Q669" s="278"/>
      <c r="R669" s="278"/>
      <c r="S669" s="278"/>
      <c r="T669" s="278"/>
      <c r="U669" s="278"/>
      <c r="V669" s="278"/>
      <c r="W669" s="278"/>
      <c r="X669" s="278"/>
      <c r="Y669" s="278"/>
      <c r="Z669" s="278"/>
      <c r="AA669" s="278"/>
      <c r="AB669" s="278"/>
      <c r="AC669" s="278"/>
      <c r="AD669" s="278"/>
    </row>
    <row r="670">
      <c r="A670" s="278"/>
      <c r="B670" s="278"/>
      <c r="C670" s="278"/>
      <c r="D670" s="278"/>
      <c r="E670" s="278"/>
      <c r="F670" s="278"/>
      <c r="G670" s="278"/>
      <c r="H670" s="278"/>
      <c r="I670" s="278"/>
      <c r="J670" s="278"/>
      <c r="K670" s="278"/>
      <c r="L670" s="278"/>
      <c r="M670" s="278"/>
      <c r="N670" s="278"/>
      <c r="O670" s="278"/>
      <c r="P670" s="278"/>
      <c r="Q670" s="278"/>
      <c r="R670" s="278"/>
      <c r="S670" s="278"/>
      <c r="T670" s="278"/>
      <c r="U670" s="278"/>
      <c r="V670" s="278"/>
      <c r="W670" s="278"/>
      <c r="X670" s="278"/>
      <c r="Y670" s="278"/>
      <c r="Z670" s="278"/>
      <c r="AA670" s="278"/>
      <c r="AB670" s="278"/>
      <c r="AC670" s="278"/>
      <c r="AD670" s="278"/>
    </row>
    <row r="671">
      <c r="A671" s="278"/>
      <c r="B671" s="278"/>
      <c r="C671" s="278"/>
      <c r="D671" s="278"/>
      <c r="E671" s="278"/>
      <c r="F671" s="278"/>
      <c r="G671" s="278"/>
      <c r="H671" s="278"/>
      <c r="I671" s="278"/>
      <c r="J671" s="278"/>
      <c r="K671" s="278"/>
      <c r="L671" s="278"/>
      <c r="M671" s="278"/>
      <c r="N671" s="278"/>
      <c r="O671" s="278"/>
      <c r="P671" s="278"/>
      <c r="Q671" s="278"/>
      <c r="R671" s="278"/>
      <c r="S671" s="278"/>
      <c r="T671" s="278"/>
      <c r="U671" s="278"/>
      <c r="V671" s="278"/>
      <c r="W671" s="278"/>
      <c r="X671" s="278"/>
      <c r="Y671" s="278"/>
      <c r="Z671" s="278"/>
      <c r="AA671" s="278"/>
      <c r="AB671" s="278"/>
      <c r="AC671" s="278"/>
      <c r="AD671" s="278"/>
    </row>
    <row r="672">
      <c r="A672" s="278"/>
      <c r="B672" s="278"/>
      <c r="C672" s="278"/>
      <c r="D672" s="278"/>
      <c r="E672" s="278"/>
      <c r="F672" s="278"/>
      <c r="G672" s="278"/>
      <c r="H672" s="278"/>
      <c r="I672" s="278"/>
      <c r="J672" s="278"/>
      <c r="K672" s="278"/>
      <c r="L672" s="278"/>
      <c r="M672" s="278"/>
      <c r="N672" s="278"/>
      <c r="O672" s="278"/>
      <c r="P672" s="278"/>
      <c r="Q672" s="278"/>
      <c r="R672" s="278"/>
      <c r="S672" s="278"/>
      <c r="T672" s="278"/>
      <c r="U672" s="278"/>
      <c r="V672" s="278"/>
      <c r="W672" s="278"/>
      <c r="X672" s="278"/>
      <c r="Y672" s="278"/>
      <c r="Z672" s="278"/>
      <c r="AA672" s="278"/>
      <c r="AB672" s="278"/>
      <c r="AC672" s="278"/>
      <c r="AD672" s="278"/>
    </row>
    <row r="673">
      <c r="A673" s="278"/>
      <c r="B673" s="278"/>
      <c r="C673" s="278"/>
      <c r="D673" s="278"/>
      <c r="E673" s="278"/>
      <c r="F673" s="278"/>
      <c r="G673" s="278"/>
      <c r="H673" s="278"/>
      <c r="I673" s="278"/>
      <c r="J673" s="278"/>
      <c r="K673" s="278"/>
      <c r="L673" s="278"/>
      <c r="M673" s="278"/>
      <c r="N673" s="278"/>
      <c r="O673" s="278"/>
      <c r="P673" s="278"/>
      <c r="Q673" s="278"/>
      <c r="R673" s="278"/>
      <c r="S673" s="278"/>
      <c r="T673" s="278"/>
      <c r="U673" s="278"/>
      <c r="V673" s="278"/>
      <c r="W673" s="278"/>
      <c r="X673" s="278"/>
      <c r="Y673" s="278"/>
      <c r="Z673" s="278"/>
      <c r="AA673" s="278"/>
      <c r="AB673" s="278"/>
      <c r="AC673" s="278"/>
      <c r="AD673" s="278"/>
    </row>
    <row r="674">
      <c r="A674" s="278"/>
      <c r="B674" s="278"/>
      <c r="C674" s="278"/>
      <c r="D674" s="278"/>
      <c r="E674" s="278"/>
      <c r="F674" s="278"/>
      <c r="G674" s="278"/>
      <c r="H674" s="278"/>
      <c r="I674" s="278"/>
      <c r="J674" s="278"/>
      <c r="K674" s="278"/>
      <c r="L674" s="278"/>
      <c r="M674" s="278"/>
      <c r="N674" s="278"/>
      <c r="O674" s="278"/>
      <c r="P674" s="278"/>
      <c r="Q674" s="278"/>
      <c r="R674" s="278"/>
      <c r="S674" s="278"/>
      <c r="T674" s="278"/>
      <c r="U674" s="278"/>
      <c r="V674" s="278"/>
      <c r="W674" s="278"/>
      <c r="X674" s="278"/>
      <c r="Y674" s="278"/>
      <c r="Z674" s="278"/>
      <c r="AA674" s="278"/>
      <c r="AB674" s="278"/>
      <c r="AC674" s="278"/>
      <c r="AD674" s="278"/>
    </row>
    <row r="675">
      <c r="A675" s="278"/>
      <c r="B675" s="278"/>
      <c r="C675" s="278"/>
      <c r="D675" s="278"/>
      <c r="E675" s="278"/>
      <c r="F675" s="278"/>
      <c r="G675" s="278"/>
      <c r="H675" s="278"/>
      <c r="I675" s="278"/>
      <c r="J675" s="278"/>
      <c r="K675" s="278"/>
      <c r="L675" s="278"/>
      <c r="M675" s="278"/>
      <c r="N675" s="278"/>
      <c r="O675" s="278"/>
      <c r="P675" s="278"/>
      <c r="Q675" s="278"/>
      <c r="R675" s="278"/>
      <c r="S675" s="278"/>
      <c r="T675" s="278"/>
      <c r="U675" s="278"/>
      <c r="V675" s="278"/>
      <c r="W675" s="278"/>
      <c r="X675" s="278"/>
      <c r="Y675" s="278"/>
      <c r="Z675" s="278"/>
      <c r="AA675" s="278"/>
      <c r="AB675" s="278"/>
      <c r="AC675" s="278"/>
      <c r="AD675" s="278"/>
    </row>
    <row r="676">
      <c r="A676" s="278"/>
      <c r="B676" s="278"/>
      <c r="C676" s="278"/>
      <c r="D676" s="278"/>
      <c r="E676" s="278"/>
      <c r="F676" s="278"/>
      <c r="G676" s="278"/>
      <c r="H676" s="278"/>
      <c r="I676" s="278"/>
      <c r="J676" s="278"/>
      <c r="K676" s="278"/>
      <c r="L676" s="278"/>
      <c r="M676" s="278"/>
      <c r="N676" s="278"/>
      <c r="O676" s="278"/>
      <c r="P676" s="278"/>
      <c r="Q676" s="278"/>
      <c r="R676" s="278"/>
      <c r="S676" s="278"/>
      <c r="T676" s="278"/>
      <c r="U676" s="278"/>
      <c r="V676" s="278"/>
      <c r="W676" s="278"/>
      <c r="X676" s="278"/>
      <c r="Y676" s="278"/>
      <c r="Z676" s="278"/>
      <c r="AA676" s="278"/>
      <c r="AB676" s="278"/>
      <c r="AC676" s="278"/>
      <c r="AD676" s="278"/>
    </row>
    <row r="677">
      <c r="A677" s="278"/>
      <c r="B677" s="278"/>
      <c r="C677" s="278"/>
      <c r="D677" s="278"/>
      <c r="E677" s="278"/>
      <c r="F677" s="278"/>
      <c r="G677" s="278"/>
      <c r="H677" s="278"/>
      <c r="I677" s="278"/>
      <c r="J677" s="278"/>
      <c r="K677" s="278"/>
      <c r="L677" s="278"/>
      <c r="M677" s="278"/>
      <c r="N677" s="278"/>
      <c r="O677" s="278"/>
      <c r="P677" s="278"/>
      <c r="Q677" s="278"/>
      <c r="R677" s="278"/>
      <c r="S677" s="278"/>
      <c r="T677" s="278"/>
      <c r="U677" s="278"/>
      <c r="V677" s="278"/>
      <c r="W677" s="278"/>
      <c r="X677" s="278"/>
      <c r="Y677" s="278"/>
      <c r="Z677" s="278"/>
      <c r="AA677" s="278"/>
      <c r="AB677" s="278"/>
      <c r="AC677" s="278"/>
      <c r="AD677" s="278"/>
    </row>
    <row r="678">
      <c r="A678" s="278"/>
      <c r="B678" s="278"/>
      <c r="C678" s="278"/>
      <c r="D678" s="278"/>
      <c r="E678" s="278"/>
      <c r="F678" s="278"/>
      <c r="G678" s="278"/>
      <c r="H678" s="278"/>
      <c r="I678" s="278"/>
      <c r="J678" s="278"/>
      <c r="K678" s="278"/>
      <c r="L678" s="278"/>
      <c r="M678" s="278"/>
      <c r="N678" s="278"/>
      <c r="O678" s="278"/>
      <c r="P678" s="278"/>
      <c r="Q678" s="278"/>
      <c r="R678" s="278"/>
      <c r="S678" s="278"/>
      <c r="T678" s="278"/>
      <c r="U678" s="278"/>
      <c r="V678" s="278"/>
      <c r="W678" s="278"/>
      <c r="X678" s="278"/>
      <c r="Y678" s="278"/>
      <c r="Z678" s="278"/>
      <c r="AA678" s="278"/>
      <c r="AB678" s="278"/>
      <c r="AC678" s="278"/>
      <c r="AD678" s="278"/>
    </row>
    <row r="679">
      <c r="A679" s="278"/>
      <c r="B679" s="278"/>
      <c r="C679" s="278"/>
      <c r="D679" s="278"/>
      <c r="E679" s="278"/>
      <c r="F679" s="278"/>
      <c r="G679" s="278"/>
      <c r="H679" s="278"/>
      <c r="I679" s="278"/>
      <c r="J679" s="278"/>
      <c r="K679" s="278"/>
      <c r="L679" s="278"/>
      <c r="M679" s="278"/>
      <c r="N679" s="278"/>
      <c r="O679" s="278"/>
      <c r="P679" s="278"/>
      <c r="Q679" s="278"/>
      <c r="R679" s="278"/>
      <c r="S679" s="278"/>
      <c r="T679" s="278"/>
      <c r="U679" s="278"/>
      <c r="V679" s="278"/>
      <c r="W679" s="278"/>
      <c r="X679" s="278"/>
      <c r="Y679" s="278"/>
      <c r="Z679" s="278"/>
      <c r="AA679" s="278"/>
      <c r="AB679" s="278"/>
      <c r="AC679" s="278"/>
      <c r="AD679" s="278"/>
    </row>
    <row r="680">
      <c r="A680" s="278"/>
      <c r="B680" s="278"/>
      <c r="C680" s="278"/>
      <c r="D680" s="278"/>
      <c r="E680" s="278"/>
      <c r="F680" s="278"/>
      <c r="G680" s="278"/>
      <c r="H680" s="278"/>
      <c r="I680" s="278"/>
      <c r="J680" s="278"/>
      <c r="K680" s="278"/>
      <c r="L680" s="278"/>
      <c r="M680" s="278"/>
      <c r="N680" s="278"/>
      <c r="O680" s="278"/>
      <c r="P680" s="278"/>
      <c r="Q680" s="278"/>
      <c r="R680" s="278"/>
      <c r="S680" s="278"/>
      <c r="T680" s="278"/>
      <c r="U680" s="278"/>
      <c r="V680" s="278"/>
      <c r="W680" s="278"/>
      <c r="X680" s="278"/>
      <c r="Y680" s="278"/>
      <c r="Z680" s="278"/>
      <c r="AA680" s="278"/>
      <c r="AB680" s="278"/>
      <c r="AC680" s="278"/>
      <c r="AD680" s="278"/>
    </row>
    <row r="681">
      <c r="A681" s="278"/>
      <c r="B681" s="278"/>
      <c r="C681" s="278"/>
      <c r="D681" s="278"/>
      <c r="E681" s="278"/>
      <c r="F681" s="278"/>
      <c r="G681" s="278"/>
      <c r="H681" s="278"/>
      <c r="I681" s="278"/>
      <c r="J681" s="278"/>
      <c r="K681" s="278"/>
      <c r="L681" s="278"/>
      <c r="M681" s="278"/>
      <c r="N681" s="278"/>
      <c r="O681" s="278"/>
      <c r="P681" s="278"/>
      <c r="Q681" s="278"/>
      <c r="R681" s="278"/>
      <c r="S681" s="278"/>
      <c r="T681" s="278"/>
      <c r="U681" s="278"/>
      <c r="V681" s="278"/>
      <c r="W681" s="278"/>
      <c r="X681" s="278"/>
      <c r="Y681" s="278"/>
      <c r="Z681" s="278"/>
      <c r="AA681" s="278"/>
      <c r="AB681" s="278"/>
      <c r="AC681" s="278"/>
      <c r="AD681" s="278"/>
    </row>
    <row r="682">
      <c r="A682" s="278"/>
      <c r="B682" s="278"/>
      <c r="C682" s="278"/>
      <c r="D682" s="278"/>
      <c r="E682" s="278"/>
      <c r="F682" s="278"/>
      <c r="G682" s="278"/>
      <c r="H682" s="278"/>
      <c r="I682" s="278"/>
      <c r="J682" s="278"/>
      <c r="K682" s="278"/>
      <c r="L682" s="278"/>
      <c r="M682" s="278"/>
      <c r="N682" s="278"/>
      <c r="O682" s="278"/>
      <c r="P682" s="278"/>
      <c r="Q682" s="278"/>
      <c r="R682" s="278"/>
      <c r="S682" s="278"/>
      <c r="T682" s="278"/>
      <c r="U682" s="278"/>
      <c r="V682" s="278"/>
      <c r="W682" s="278"/>
      <c r="X682" s="278"/>
      <c r="Y682" s="278"/>
      <c r="Z682" s="278"/>
      <c r="AA682" s="278"/>
      <c r="AB682" s="278"/>
      <c r="AC682" s="278"/>
      <c r="AD682" s="278"/>
    </row>
    <row r="683">
      <c r="A683" s="278"/>
      <c r="B683" s="278"/>
      <c r="C683" s="278"/>
      <c r="D683" s="278"/>
      <c r="E683" s="278"/>
      <c r="F683" s="278"/>
      <c r="G683" s="278"/>
      <c r="H683" s="278"/>
      <c r="I683" s="278"/>
      <c r="J683" s="278"/>
      <c r="K683" s="278"/>
      <c r="L683" s="278"/>
      <c r="M683" s="278"/>
      <c r="N683" s="278"/>
      <c r="O683" s="278"/>
      <c r="P683" s="278"/>
      <c r="Q683" s="278"/>
      <c r="R683" s="278"/>
      <c r="S683" s="278"/>
      <c r="T683" s="278"/>
      <c r="U683" s="278"/>
      <c r="V683" s="278"/>
      <c r="W683" s="278"/>
      <c r="X683" s="278"/>
      <c r="Y683" s="278"/>
      <c r="Z683" s="278"/>
      <c r="AA683" s="278"/>
      <c r="AB683" s="278"/>
      <c r="AC683" s="278"/>
      <c r="AD683" s="278"/>
    </row>
    <row r="684">
      <c r="A684" s="278"/>
      <c r="B684" s="278"/>
      <c r="C684" s="278"/>
      <c r="D684" s="278"/>
      <c r="E684" s="278"/>
      <c r="F684" s="278"/>
      <c r="G684" s="278"/>
      <c r="H684" s="278"/>
      <c r="I684" s="278"/>
      <c r="J684" s="278"/>
      <c r="K684" s="278"/>
      <c r="L684" s="278"/>
      <c r="M684" s="278"/>
      <c r="N684" s="278"/>
      <c r="O684" s="278"/>
      <c r="P684" s="278"/>
      <c r="Q684" s="278"/>
      <c r="R684" s="278"/>
      <c r="S684" s="278"/>
      <c r="T684" s="278"/>
      <c r="U684" s="278"/>
      <c r="V684" s="278"/>
      <c r="W684" s="278"/>
      <c r="X684" s="278"/>
      <c r="Y684" s="278"/>
      <c r="Z684" s="278"/>
      <c r="AA684" s="278"/>
      <c r="AB684" s="278"/>
      <c r="AC684" s="278"/>
      <c r="AD684" s="278"/>
    </row>
    <row r="685">
      <c r="A685" s="278"/>
      <c r="B685" s="278"/>
      <c r="C685" s="278"/>
      <c r="D685" s="278"/>
      <c r="E685" s="278"/>
      <c r="F685" s="278"/>
      <c r="G685" s="278"/>
      <c r="H685" s="278"/>
      <c r="I685" s="278"/>
      <c r="J685" s="278"/>
      <c r="K685" s="278"/>
      <c r="L685" s="278"/>
      <c r="M685" s="278"/>
      <c r="N685" s="278"/>
      <c r="O685" s="278"/>
      <c r="P685" s="278"/>
      <c r="Q685" s="278"/>
      <c r="R685" s="278"/>
      <c r="S685" s="278"/>
      <c r="T685" s="278"/>
      <c r="U685" s="278"/>
      <c r="V685" s="278"/>
      <c r="W685" s="278"/>
      <c r="X685" s="278"/>
      <c r="Y685" s="278"/>
      <c r="Z685" s="278"/>
      <c r="AA685" s="278"/>
      <c r="AB685" s="278"/>
      <c r="AC685" s="278"/>
      <c r="AD685" s="278"/>
    </row>
    <row r="686">
      <c r="A686" s="278"/>
      <c r="B686" s="278"/>
      <c r="C686" s="278"/>
      <c r="D686" s="278"/>
      <c r="E686" s="278"/>
      <c r="F686" s="278"/>
      <c r="G686" s="278"/>
      <c r="H686" s="278"/>
      <c r="I686" s="278"/>
      <c r="J686" s="278"/>
      <c r="K686" s="278"/>
      <c r="L686" s="278"/>
      <c r="M686" s="278"/>
      <c r="N686" s="278"/>
      <c r="O686" s="278"/>
      <c r="P686" s="278"/>
      <c r="Q686" s="278"/>
      <c r="R686" s="278"/>
      <c r="S686" s="278"/>
      <c r="T686" s="278"/>
      <c r="U686" s="278"/>
      <c r="V686" s="278"/>
      <c r="W686" s="278"/>
      <c r="X686" s="278"/>
      <c r="Y686" s="278"/>
      <c r="Z686" s="278"/>
      <c r="AA686" s="278"/>
      <c r="AB686" s="278"/>
      <c r="AC686" s="278"/>
      <c r="AD686" s="278"/>
    </row>
    <row r="687">
      <c r="A687" s="278"/>
      <c r="B687" s="278"/>
      <c r="C687" s="278"/>
      <c r="D687" s="278"/>
      <c r="E687" s="278"/>
      <c r="F687" s="278"/>
      <c r="G687" s="278"/>
      <c r="H687" s="278"/>
      <c r="I687" s="278"/>
      <c r="J687" s="278"/>
      <c r="K687" s="278"/>
      <c r="L687" s="278"/>
      <c r="M687" s="278"/>
      <c r="N687" s="278"/>
      <c r="O687" s="278"/>
      <c r="P687" s="278"/>
      <c r="Q687" s="278"/>
      <c r="R687" s="278"/>
      <c r="S687" s="278"/>
      <c r="T687" s="278"/>
      <c r="U687" s="278"/>
      <c r="V687" s="278"/>
      <c r="W687" s="278"/>
      <c r="X687" s="278"/>
      <c r="Y687" s="278"/>
      <c r="Z687" s="278"/>
      <c r="AA687" s="278"/>
      <c r="AB687" s="278"/>
      <c r="AC687" s="278"/>
      <c r="AD687" s="278"/>
    </row>
    <row r="688">
      <c r="A688" s="278"/>
      <c r="B688" s="278"/>
      <c r="C688" s="278"/>
      <c r="D688" s="278"/>
      <c r="E688" s="278"/>
      <c r="F688" s="278"/>
      <c r="G688" s="278"/>
      <c r="H688" s="278"/>
      <c r="I688" s="278"/>
      <c r="J688" s="278"/>
      <c r="K688" s="278"/>
      <c r="L688" s="278"/>
      <c r="M688" s="278"/>
      <c r="N688" s="278"/>
      <c r="O688" s="278"/>
      <c r="P688" s="278"/>
      <c r="Q688" s="278"/>
      <c r="R688" s="278"/>
      <c r="S688" s="278"/>
      <c r="T688" s="278"/>
      <c r="U688" s="278"/>
      <c r="V688" s="278"/>
      <c r="W688" s="278"/>
      <c r="X688" s="278"/>
      <c r="Y688" s="278"/>
      <c r="Z688" s="278"/>
      <c r="AA688" s="278"/>
      <c r="AB688" s="278"/>
      <c r="AC688" s="278"/>
      <c r="AD688" s="278"/>
    </row>
    <row r="689">
      <c r="A689" s="278"/>
      <c r="B689" s="278"/>
      <c r="C689" s="278"/>
      <c r="D689" s="278"/>
      <c r="E689" s="278"/>
      <c r="F689" s="278"/>
      <c r="G689" s="278"/>
      <c r="H689" s="278"/>
      <c r="I689" s="278"/>
      <c r="J689" s="278"/>
      <c r="K689" s="278"/>
      <c r="L689" s="278"/>
      <c r="M689" s="278"/>
      <c r="N689" s="278"/>
      <c r="O689" s="278"/>
      <c r="P689" s="278"/>
      <c r="Q689" s="278"/>
      <c r="R689" s="278"/>
      <c r="S689" s="278"/>
      <c r="T689" s="278"/>
      <c r="U689" s="278"/>
      <c r="V689" s="278"/>
      <c r="W689" s="278"/>
      <c r="X689" s="278"/>
      <c r="Y689" s="278"/>
      <c r="Z689" s="278"/>
      <c r="AA689" s="278"/>
      <c r="AB689" s="278"/>
      <c r="AC689" s="278"/>
      <c r="AD689" s="278"/>
    </row>
    <row r="690">
      <c r="A690" s="278"/>
      <c r="B690" s="278"/>
      <c r="C690" s="278"/>
      <c r="D690" s="278"/>
      <c r="E690" s="278"/>
      <c r="F690" s="278"/>
      <c r="G690" s="278"/>
      <c r="H690" s="278"/>
      <c r="I690" s="278"/>
      <c r="J690" s="278"/>
      <c r="K690" s="278"/>
      <c r="L690" s="278"/>
      <c r="M690" s="278"/>
      <c r="N690" s="278"/>
      <c r="O690" s="278"/>
      <c r="P690" s="278"/>
      <c r="Q690" s="278"/>
      <c r="R690" s="278"/>
      <c r="S690" s="278"/>
      <c r="T690" s="278"/>
      <c r="U690" s="278"/>
      <c r="V690" s="278"/>
      <c r="W690" s="278"/>
      <c r="X690" s="278"/>
      <c r="Y690" s="278"/>
      <c r="Z690" s="278"/>
      <c r="AA690" s="278"/>
      <c r="AB690" s="278"/>
      <c r="AC690" s="278"/>
      <c r="AD690" s="278"/>
    </row>
    <row r="691">
      <c r="A691" s="278"/>
      <c r="B691" s="278"/>
      <c r="C691" s="278"/>
      <c r="D691" s="278"/>
      <c r="E691" s="278"/>
      <c r="F691" s="278"/>
      <c r="G691" s="278"/>
      <c r="H691" s="278"/>
      <c r="I691" s="278"/>
      <c r="J691" s="278"/>
      <c r="K691" s="278"/>
      <c r="L691" s="278"/>
      <c r="M691" s="278"/>
      <c r="N691" s="278"/>
      <c r="O691" s="278"/>
      <c r="P691" s="278"/>
      <c r="Q691" s="278"/>
      <c r="R691" s="278"/>
      <c r="S691" s="278"/>
      <c r="T691" s="278"/>
      <c r="U691" s="278"/>
      <c r="V691" s="278"/>
      <c r="W691" s="278"/>
      <c r="X691" s="278"/>
      <c r="Y691" s="278"/>
      <c r="Z691" s="278"/>
      <c r="AA691" s="278"/>
      <c r="AB691" s="278"/>
      <c r="AC691" s="278"/>
      <c r="AD691" s="278"/>
    </row>
    <row r="692">
      <c r="A692" s="278"/>
      <c r="B692" s="278"/>
      <c r="C692" s="278"/>
      <c r="D692" s="278"/>
      <c r="E692" s="278"/>
      <c r="F692" s="278"/>
      <c r="G692" s="278"/>
      <c r="H692" s="278"/>
      <c r="I692" s="278"/>
      <c r="J692" s="278"/>
      <c r="K692" s="278"/>
      <c r="L692" s="278"/>
      <c r="M692" s="278"/>
      <c r="N692" s="278"/>
      <c r="O692" s="278"/>
      <c r="P692" s="278"/>
      <c r="Q692" s="278"/>
      <c r="R692" s="278"/>
      <c r="S692" s="278"/>
      <c r="T692" s="278"/>
      <c r="U692" s="278"/>
      <c r="V692" s="278"/>
      <c r="W692" s="278"/>
      <c r="X692" s="278"/>
      <c r="Y692" s="278"/>
      <c r="Z692" s="278"/>
      <c r="AA692" s="278"/>
      <c r="AB692" s="278"/>
      <c r="AC692" s="278"/>
      <c r="AD692" s="278"/>
    </row>
    <row r="693">
      <c r="A693" s="278"/>
      <c r="B693" s="278"/>
      <c r="C693" s="278"/>
      <c r="D693" s="278"/>
      <c r="E693" s="278"/>
      <c r="F693" s="278"/>
      <c r="G693" s="278"/>
      <c r="H693" s="278"/>
      <c r="I693" s="278"/>
      <c r="J693" s="278"/>
      <c r="K693" s="278"/>
      <c r="L693" s="278"/>
      <c r="M693" s="278"/>
      <c r="N693" s="278"/>
      <c r="O693" s="278"/>
      <c r="P693" s="278"/>
      <c r="Q693" s="278"/>
      <c r="R693" s="278"/>
      <c r="S693" s="278"/>
      <c r="T693" s="278"/>
      <c r="U693" s="278"/>
      <c r="V693" s="278"/>
      <c r="W693" s="278"/>
      <c r="X693" s="278"/>
      <c r="Y693" s="278"/>
      <c r="Z693" s="278"/>
      <c r="AA693" s="278"/>
      <c r="AB693" s="278"/>
      <c r="AC693" s="278"/>
      <c r="AD693" s="278"/>
    </row>
    <row r="694">
      <c r="A694" s="278"/>
      <c r="B694" s="278"/>
      <c r="C694" s="278"/>
      <c r="D694" s="278"/>
      <c r="E694" s="278"/>
      <c r="F694" s="278"/>
      <c r="G694" s="278"/>
      <c r="H694" s="278"/>
      <c r="I694" s="278"/>
      <c r="J694" s="278"/>
      <c r="K694" s="278"/>
      <c r="L694" s="278"/>
      <c r="M694" s="278"/>
      <c r="N694" s="278"/>
      <c r="O694" s="278"/>
      <c r="P694" s="278"/>
      <c r="Q694" s="278"/>
      <c r="R694" s="278"/>
      <c r="S694" s="278"/>
      <c r="T694" s="278"/>
      <c r="U694" s="278"/>
      <c r="V694" s="278"/>
      <c r="W694" s="278"/>
      <c r="X694" s="278"/>
      <c r="Y694" s="278"/>
      <c r="Z694" s="278"/>
      <c r="AA694" s="278"/>
      <c r="AB694" s="278"/>
      <c r="AC694" s="278"/>
      <c r="AD694" s="278"/>
    </row>
    <row r="695">
      <c r="A695" s="278"/>
      <c r="B695" s="278"/>
      <c r="C695" s="278"/>
      <c r="D695" s="278"/>
      <c r="E695" s="278"/>
      <c r="F695" s="278"/>
      <c r="G695" s="278"/>
      <c r="H695" s="278"/>
      <c r="I695" s="278"/>
      <c r="J695" s="278"/>
      <c r="K695" s="278"/>
      <c r="L695" s="278"/>
      <c r="M695" s="278"/>
      <c r="N695" s="278"/>
      <c r="O695" s="278"/>
      <c r="P695" s="278"/>
      <c r="Q695" s="278"/>
      <c r="R695" s="278"/>
      <c r="S695" s="278"/>
      <c r="T695" s="278"/>
      <c r="U695" s="278"/>
      <c r="V695" s="278"/>
      <c r="W695" s="278"/>
      <c r="X695" s="278"/>
      <c r="Y695" s="278"/>
      <c r="Z695" s="278"/>
      <c r="AA695" s="278"/>
      <c r="AB695" s="278"/>
      <c r="AC695" s="278"/>
      <c r="AD695" s="278"/>
    </row>
    <row r="696">
      <c r="A696" s="278"/>
      <c r="B696" s="278"/>
      <c r="C696" s="278"/>
      <c r="D696" s="278"/>
      <c r="E696" s="278"/>
      <c r="F696" s="278"/>
      <c r="G696" s="278"/>
      <c r="H696" s="278"/>
      <c r="I696" s="278"/>
      <c r="J696" s="278"/>
      <c r="K696" s="278"/>
      <c r="L696" s="278"/>
      <c r="M696" s="278"/>
      <c r="N696" s="278"/>
      <c r="O696" s="278"/>
      <c r="P696" s="278"/>
      <c r="Q696" s="278"/>
      <c r="R696" s="278"/>
      <c r="S696" s="278"/>
      <c r="T696" s="278"/>
      <c r="U696" s="278"/>
      <c r="V696" s="278"/>
      <c r="W696" s="278"/>
      <c r="X696" s="278"/>
      <c r="Y696" s="278"/>
      <c r="Z696" s="278"/>
      <c r="AA696" s="278"/>
      <c r="AB696" s="278"/>
      <c r="AC696" s="278"/>
      <c r="AD696" s="278"/>
    </row>
    <row r="697">
      <c r="A697" s="278"/>
      <c r="B697" s="278"/>
      <c r="C697" s="278"/>
      <c r="D697" s="278"/>
      <c r="E697" s="278"/>
      <c r="F697" s="278"/>
      <c r="G697" s="278"/>
      <c r="H697" s="278"/>
      <c r="I697" s="278"/>
      <c r="J697" s="278"/>
      <c r="K697" s="278"/>
      <c r="L697" s="278"/>
      <c r="M697" s="278"/>
      <c r="N697" s="278"/>
      <c r="O697" s="278"/>
      <c r="P697" s="278"/>
      <c r="Q697" s="278"/>
      <c r="R697" s="278"/>
      <c r="S697" s="278"/>
      <c r="T697" s="278"/>
      <c r="U697" s="278"/>
      <c r="V697" s="278"/>
      <c r="W697" s="278"/>
      <c r="X697" s="278"/>
      <c r="Y697" s="278"/>
      <c r="Z697" s="278"/>
      <c r="AA697" s="278"/>
      <c r="AB697" s="278"/>
      <c r="AC697" s="278"/>
      <c r="AD697" s="278"/>
    </row>
    <row r="698">
      <c r="A698" s="278"/>
      <c r="B698" s="278"/>
      <c r="C698" s="278"/>
      <c r="D698" s="278"/>
      <c r="E698" s="278"/>
      <c r="F698" s="278"/>
      <c r="G698" s="278"/>
      <c r="H698" s="278"/>
      <c r="I698" s="278"/>
      <c r="J698" s="278"/>
      <c r="K698" s="278"/>
      <c r="L698" s="278"/>
      <c r="M698" s="278"/>
      <c r="N698" s="278"/>
      <c r="O698" s="278"/>
      <c r="P698" s="278"/>
      <c r="Q698" s="278"/>
      <c r="R698" s="278"/>
      <c r="S698" s="278"/>
      <c r="T698" s="278"/>
      <c r="U698" s="278"/>
      <c r="V698" s="278"/>
      <c r="W698" s="278"/>
      <c r="X698" s="278"/>
      <c r="Y698" s="278"/>
      <c r="Z698" s="278"/>
      <c r="AA698" s="278"/>
      <c r="AB698" s="278"/>
      <c r="AC698" s="278"/>
      <c r="AD698" s="278"/>
    </row>
    <row r="699">
      <c r="A699" s="278"/>
      <c r="B699" s="278"/>
      <c r="C699" s="278"/>
      <c r="D699" s="278"/>
      <c r="E699" s="278"/>
      <c r="F699" s="278"/>
      <c r="G699" s="278"/>
      <c r="H699" s="278"/>
      <c r="I699" s="278"/>
      <c r="J699" s="278"/>
      <c r="K699" s="278"/>
      <c r="L699" s="278"/>
      <c r="M699" s="278"/>
      <c r="N699" s="278"/>
      <c r="O699" s="278"/>
      <c r="P699" s="278"/>
      <c r="Q699" s="278"/>
      <c r="R699" s="278"/>
      <c r="S699" s="278"/>
      <c r="T699" s="278"/>
      <c r="U699" s="278"/>
      <c r="V699" s="278"/>
      <c r="W699" s="278"/>
      <c r="X699" s="278"/>
      <c r="Y699" s="278"/>
      <c r="Z699" s="278"/>
      <c r="AA699" s="278"/>
      <c r="AB699" s="278"/>
      <c r="AC699" s="278"/>
      <c r="AD699" s="278"/>
    </row>
    <row r="700">
      <c r="A700" s="278"/>
      <c r="B700" s="278"/>
      <c r="C700" s="278"/>
      <c r="D700" s="278"/>
      <c r="E700" s="278"/>
      <c r="F700" s="278"/>
      <c r="G700" s="278"/>
      <c r="H700" s="278"/>
      <c r="I700" s="278"/>
      <c r="J700" s="278"/>
      <c r="K700" s="278"/>
      <c r="L700" s="278"/>
      <c r="M700" s="278"/>
      <c r="N700" s="278"/>
      <c r="O700" s="278"/>
      <c r="P700" s="278"/>
      <c r="Q700" s="278"/>
      <c r="R700" s="278"/>
      <c r="S700" s="278"/>
      <c r="T700" s="278"/>
      <c r="U700" s="278"/>
      <c r="V700" s="278"/>
      <c r="W700" s="278"/>
      <c r="X700" s="278"/>
      <c r="Y700" s="278"/>
      <c r="Z700" s="278"/>
      <c r="AA700" s="278"/>
      <c r="AB700" s="278"/>
      <c r="AC700" s="278"/>
      <c r="AD700" s="278"/>
    </row>
    <row r="701">
      <c r="A701" s="278"/>
      <c r="B701" s="278"/>
      <c r="C701" s="278"/>
      <c r="D701" s="278"/>
      <c r="E701" s="278"/>
      <c r="F701" s="278"/>
      <c r="G701" s="278"/>
      <c r="H701" s="278"/>
      <c r="I701" s="278"/>
      <c r="J701" s="278"/>
      <c r="K701" s="278"/>
      <c r="L701" s="278"/>
      <c r="M701" s="278"/>
      <c r="N701" s="278"/>
      <c r="O701" s="278"/>
      <c r="P701" s="278"/>
      <c r="Q701" s="278"/>
      <c r="R701" s="278"/>
      <c r="S701" s="278"/>
      <c r="T701" s="278"/>
      <c r="U701" s="278"/>
      <c r="V701" s="278"/>
      <c r="W701" s="278"/>
      <c r="X701" s="278"/>
      <c r="Y701" s="278"/>
      <c r="Z701" s="278"/>
      <c r="AA701" s="278"/>
      <c r="AB701" s="278"/>
      <c r="AC701" s="278"/>
      <c r="AD701" s="278"/>
    </row>
    <row r="702">
      <c r="A702" s="278"/>
      <c r="B702" s="278"/>
      <c r="C702" s="278"/>
      <c r="D702" s="278"/>
      <c r="E702" s="278"/>
      <c r="F702" s="278"/>
      <c r="G702" s="278"/>
      <c r="H702" s="278"/>
      <c r="I702" s="278"/>
      <c r="J702" s="278"/>
      <c r="K702" s="278"/>
      <c r="L702" s="278"/>
      <c r="M702" s="278"/>
      <c r="N702" s="278"/>
      <c r="O702" s="278"/>
      <c r="P702" s="278"/>
      <c r="Q702" s="278"/>
      <c r="R702" s="278"/>
      <c r="S702" s="278"/>
      <c r="T702" s="278"/>
      <c r="U702" s="278"/>
      <c r="V702" s="278"/>
      <c r="W702" s="278"/>
      <c r="X702" s="278"/>
      <c r="Y702" s="278"/>
      <c r="Z702" s="278"/>
      <c r="AA702" s="278"/>
      <c r="AB702" s="278"/>
      <c r="AC702" s="278"/>
      <c r="AD702" s="278"/>
    </row>
    <row r="703">
      <c r="A703" s="278"/>
      <c r="B703" s="278"/>
      <c r="C703" s="278"/>
      <c r="D703" s="278"/>
      <c r="E703" s="278"/>
      <c r="F703" s="278"/>
      <c r="G703" s="278"/>
      <c r="H703" s="278"/>
      <c r="I703" s="278"/>
      <c r="J703" s="278"/>
      <c r="K703" s="278"/>
      <c r="L703" s="278"/>
      <c r="M703" s="278"/>
      <c r="N703" s="278"/>
      <c r="O703" s="278"/>
      <c r="P703" s="278"/>
      <c r="Q703" s="278"/>
      <c r="R703" s="278"/>
      <c r="S703" s="278"/>
      <c r="T703" s="278"/>
      <c r="U703" s="278"/>
      <c r="V703" s="278"/>
      <c r="W703" s="278"/>
      <c r="X703" s="278"/>
      <c r="Y703" s="278"/>
      <c r="Z703" s="278"/>
      <c r="AA703" s="278"/>
      <c r="AB703" s="278"/>
      <c r="AC703" s="278"/>
      <c r="AD703" s="278"/>
    </row>
    <row r="704">
      <c r="A704" s="278"/>
      <c r="B704" s="278"/>
      <c r="C704" s="278"/>
      <c r="D704" s="278"/>
      <c r="E704" s="278"/>
      <c r="F704" s="278"/>
      <c r="G704" s="278"/>
      <c r="H704" s="278"/>
      <c r="I704" s="278"/>
      <c r="J704" s="278"/>
      <c r="K704" s="278"/>
      <c r="L704" s="278"/>
      <c r="M704" s="278"/>
      <c r="N704" s="278"/>
      <c r="O704" s="278"/>
      <c r="P704" s="278"/>
      <c r="Q704" s="278"/>
      <c r="R704" s="278"/>
      <c r="S704" s="278"/>
      <c r="T704" s="278"/>
      <c r="U704" s="278"/>
      <c r="V704" s="278"/>
      <c r="W704" s="278"/>
      <c r="X704" s="278"/>
      <c r="Y704" s="278"/>
      <c r="Z704" s="278"/>
      <c r="AA704" s="278"/>
      <c r="AB704" s="278"/>
      <c r="AC704" s="278"/>
      <c r="AD704" s="278"/>
    </row>
    <row r="705">
      <c r="A705" s="278"/>
      <c r="B705" s="278"/>
      <c r="C705" s="278"/>
      <c r="D705" s="278"/>
      <c r="E705" s="278"/>
      <c r="F705" s="278"/>
      <c r="G705" s="278"/>
      <c r="H705" s="278"/>
      <c r="I705" s="278"/>
      <c r="J705" s="278"/>
      <c r="K705" s="278"/>
      <c r="L705" s="278"/>
      <c r="M705" s="278"/>
      <c r="N705" s="278"/>
      <c r="O705" s="278"/>
      <c r="P705" s="278"/>
      <c r="Q705" s="278"/>
      <c r="R705" s="278"/>
      <c r="S705" s="278"/>
      <c r="T705" s="278"/>
      <c r="U705" s="278"/>
      <c r="V705" s="278"/>
      <c r="W705" s="278"/>
      <c r="X705" s="278"/>
      <c r="Y705" s="278"/>
      <c r="Z705" s="278"/>
      <c r="AA705" s="278"/>
      <c r="AB705" s="278"/>
      <c r="AC705" s="278"/>
      <c r="AD705" s="278"/>
    </row>
    <row r="706">
      <c r="A706" s="278"/>
      <c r="B706" s="278"/>
      <c r="C706" s="278"/>
      <c r="D706" s="278"/>
      <c r="E706" s="278"/>
      <c r="F706" s="278"/>
      <c r="G706" s="278"/>
      <c r="H706" s="278"/>
      <c r="I706" s="278"/>
      <c r="J706" s="278"/>
      <c r="K706" s="278"/>
      <c r="L706" s="278"/>
      <c r="M706" s="278"/>
      <c r="N706" s="278"/>
      <c r="O706" s="278"/>
      <c r="P706" s="278"/>
      <c r="Q706" s="278"/>
      <c r="R706" s="278"/>
      <c r="S706" s="278"/>
      <c r="T706" s="278"/>
      <c r="U706" s="278"/>
      <c r="V706" s="278"/>
      <c r="W706" s="278"/>
      <c r="X706" s="278"/>
      <c r="Y706" s="278"/>
      <c r="Z706" s="278"/>
      <c r="AA706" s="278"/>
      <c r="AB706" s="278"/>
      <c r="AC706" s="278"/>
      <c r="AD706" s="278"/>
    </row>
    <row r="707">
      <c r="A707" s="278"/>
      <c r="B707" s="278"/>
      <c r="C707" s="278"/>
      <c r="D707" s="278"/>
      <c r="E707" s="278"/>
      <c r="F707" s="278"/>
      <c r="G707" s="278"/>
      <c r="H707" s="278"/>
      <c r="I707" s="278"/>
      <c r="J707" s="278"/>
      <c r="K707" s="278"/>
      <c r="L707" s="278"/>
      <c r="M707" s="278"/>
      <c r="N707" s="278"/>
      <c r="O707" s="278"/>
      <c r="P707" s="278"/>
      <c r="Q707" s="278"/>
      <c r="R707" s="278"/>
      <c r="S707" s="278"/>
      <c r="T707" s="278"/>
      <c r="U707" s="278"/>
      <c r="V707" s="278"/>
      <c r="W707" s="278"/>
      <c r="X707" s="278"/>
      <c r="Y707" s="278"/>
      <c r="Z707" s="278"/>
      <c r="AA707" s="278"/>
      <c r="AB707" s="278"/>
      <c r="AC707" s="278"/>
      <c r="AD707" s="278"/>
    </row>
    <row r="708">
      <c r="A708" s="278"/>
      <c r="B708" s="278"/>
      <c r="C708" s="278"/>
      <c r="D708" s="278"/>
      <c r="E708" s="278"/>
      <c r="F708" s="278"/>
      <c r="G708" s="278"/>
      <c r="H708" s="278"/>
      <c r="I708" s="278"/>
      <c r="J708" s="278"/>
      <c r="K708" s="278"/>
      <c r="L708" s="278"/>
      <c r="M708" s="278"/>
      <c r="N708" s="278"/>
      <c r="O708" s="278"/>
      <c r="P708" s="278"/>
      <c r="Q708" s="278"/>
      <c r="R708" s="278"/>
      <c r="S708" s="278"/>
      <c r="T708" s="278"/>
      <c r="U708" s="278"/>
      <c r="V708" s="278"/>
      <c r="W708" s="278"/>
      <c r="X708" s="278"/>
      <c r="Y708" s="278"/>
      <c r="Z708" s="278"/>
      <c r="AA708" s="278"/>
      <c r="AB708" s="278"/>
      <c r="AC708" s="278"/>
      <c r="AD708" s="278"/>
    </row>
    <row r="709">
      <c r="A709" s="278"/>
      <c r="B709" s="278"/>
      <c r="C709" s="278"/>
      <c r="D709" s="278"/>
      <c r="E709" s="278"/>
      <c r="F709" s="278"/>
      <c r="G709" s="278"/>
      <c r="H709" s="278"/>
      <c r="I709" s="278"/>
      <c r="J709" s="278"/>
      <c r="K709" s="278"/>
      <c r="L709" s="278"/>
      <c r="M709" s="278"/>
      <c r="N709" s="278"/>
      <c r="O709" s="278"/>
      <c r="P709" s="278"/>
      <c r="Q709" s="278"/>
      <c r="R709" s="278"/>
      <c r="S709" s="278"/>
      <c r="T709" s="278"/>
      <c r="U709" s="278"/>
      <c r="V709" s="278"/>
      <c r="W709" s="278"/>
      <c r="X709" s="278"/>
      <c r="Y709" s="278"/>
      <c r="Z709" s="278"/>
      <c r="AA709" s="278"/>
      <c r="AB709" s="278"/>
      <c r="AC709" s="278"/>
      <c r="AD709" s="278"/>
    </row>
    <row r="710">
      <c r="A710" s="278"/>
      <c r="B710" s="278"/>
      <c r="C710" s="278"/>
      <c r="D710" s="278"/>
      <c r="E710" s="278"/>
      <c r="F710" s="278"/>
      <c r="G710" s="278"/>
      <c r="H710" s="278"/>
      <c r="I710" s="278"/>
      <c r="J710" s="278"/>
      <c r="K710" s="278"/>
      <c r="L710" s="278"/>
      <c r="M710" s="278"/>
      <c r="N710" s="278"/>
      <c r="O710" s="278"/>
      <c r="P710" s="278"/>
      <c r="Q710" s="278"/>
      <c r="R710" s="278"/>
      <c r="S710" s="278"/>
      <c r="T710" s="278"/>
      <c r="U710" s="278"/>
      <c r="V710" s="278"/>
      <c r="W710" s="278"/>
      <c r="X710" s="278"/>
      <c r="Y710" s="278"/>
      <c r="Z710" s="278"/>
      <c r="AA710" s="278"/>
      <c r="AB710" s="278"/>
      <c r="AC710" s="278"/>
      <c r="AD710" s="278"/>
    </row>
    <row r="711">
      <c r="A711" s="278"/>
      <c r="B711" s="278"/>
      <c r="C711" s="278"/>
      <c r="D711" s="278"/>
      <c r="E711" s="278"/>
      <c r="F711" s="278"/>
      <c r="G711" s="278"/>
      <c r="H711" s="278"/>
      <c r="I711" s="278"/>
      <c r="J711" s="278"/>
      <c r="K711" s="278"/>
      <c r="L711" s="278"/>
      <c r="M711" s="278"/>
      <c r="N711" s="278"/>
      <c r="O711" s="278"/>
      <c r="P711" s="278"/>
      <c r="Q711" s="278"/>
      <c r="R711" s="278"/>
      <c r="S711" s="278"/>
      <c r="T711" s="278"/>
      <c r="U711" s="278"/>
      <c r="V711" s="278"/>
      <c r="W711" s="278"/>
      <c r="X711" s="278"/>
      <c r="Y711" s="278"/>
      <c r="Z711" s="278"/>
      <c r="AA711" s="278"/>
      <c r="AB711" s="278"/>
      <c r="AC711" s="278"/>
      <c r="AD711" s="278"/>
    </row>
    <row r="712">
      <c r="A712" s="278"/>
      <c r="B712" s="278"/>
      <c r="C712" s="278"/>
      <c r="D712" s="278"/>
      <c r="E712" s="278"/>
      <c r="F712" s="278"/>
      <c r="G712" s="278"/>
      <c r="H712" s="278"/>
      <c r="I712" s="278"/>
      <c r="J712" s="278"/>
      <c r="K712" s="278"/>
      <c r="L712" s="278"/>
      <c r="M712" s="278"/>
      <c r="N712" s="278"/>
      <c r="O712" s="278"/>
      <c r="P712" s="278"/>
      <c r="Q712" s="278"/>
      <c r="R712" s="278"/>
      <c r="S712" s="278"/>
      <c r="T712" s="278"/>
      <c r="U712" s="278"/>
      <c r="V712" s="278"/>
      <c r="W712" s="278"/>
      <c r="X712" s="278"/>
      <c r="Y712" s="278"/>
      <c r="Z712" s="278"/>
      <c r="AA712" s="278"/>
      <c r="AB712" s="278"/>
      <c r="AC712" s="278"/>
      <c r="AD712" s="278"/>
    </row>
    <row r="713">
      <c r="A713" s="278"/>
      <c r="B713" s="278"/>
      <c r="C713" s="278"/>
      <c r="D713" s="278"/>
      <c r="E713" s="278"/>
      <c r="F713" s="278"/>
      <c r="G713" s="278"/>
      <c r="H713" s="278"/>
      <c r="I713" s="278"/>
      <c r="J713" s="278"/>
      <c r="K713" s="278"/>
      <c r="L713" s="278"/>
      <c r="M713" s="278"/>
      <c r="N713" s="278"/>
      <c r="O713" s="278"/>
      <c r="P713" s="278"/>
      <c r="Q713" s="278"/>
      <c r="R713" s="278"/>
      <c r="S713" s="278"/>
      <c r="T713" s="278"/>
      <c r="U713" s="278"/>
      <c r="V713" s="278"/>
      <c r="W713" s="278"/>
      <c r="X713" s="278"/>
      <c r="Y713" s="278"/>
      <c r="Z713" s="278"/>
      <c r="AA713" s="278"/>
      <c r="AB713" s="278"/>
      <c r="AC713" s="278"/>
      <c r="AD713" s="278"/>
    </row>
    <row r="714">
      <c r="A714" s="278"/>
      <c r="B714" s="278"/>
      <c r="C714" s="278"/>
      <c r="D714" s="278"/>
      <c r="E714" s="278"/>
      <c r="F714" s="278"/>
      <c r="G714" s="278"/>
      <c r="H714" s="278"/>
      <c r="I714" s="278"/>
      <c r="J714" s="278"/>
      <c r="K714" s="278"/>
      <c r="L714" s="278"/>
      <c r="M714" s="278"/>
      <c r="N714" s="278"/>
      <c r="O714" s="278"/>
      <c r="P714" s="278"/>
      <c r="Q714" s="278"/>
      <c r="R714" s="278"/>
      <c r="S714" s="278"/>
      <c r="T714" s="278"/>
      <c r="U714" s="278"/>
      <c r="V714" s="278"/>
      <c r="W714" s="278"/>
      <c r="X714" s="278"/>
      <c r="Y714" s="278"/>
      <c r="Z714" s="278"/>
      <c r="AA714" s="278"/>
      <c r="AB714" s="278"/>
      <c r="AC714" s="278"/>
      <c r="AD714" s="278"/>
    </row>
    <row r="715">
      <c r="A715" s="278"/>
      <c r="B715" s="278"/>
      <c r="C715" s="278"/>
      <c r="D715" s="278"/>
      <c r="E715" s="278"/>
      <c r="F715" s="278"/>
      <c r="G715" s="278"/>
      <c r="H715" s="278"/>
      <c r="I715" s="278"/>
      <c r="J715" s="278"/>
      <c r="K715" s="278"/>
      <c r="L715" s="278"/>
      <c r="M715" s="278"/>
      <c r="N715" s="278"/>
      <c r="O715" s="278"/>
      <c r="P715" s="278"/>
      <c r="Q715" s="278"/>
      <c r="R715" s="278"/>
      <c r="S715" s="278"/>
      <c r="T715" s="278"/>
      <c r="U715" s="278"/>
      <c r="V715" s="278"/>
      <c r="W715" s="278"/>
      <c r="X715" s="278"/>
      <c r="Y715" s="278"/>
      <c r="Z715" s="278"/>
      <c r="AA715" s="278"/>
      <c r="AB715" s="278"/>
      <c r="AC715" s="278"/>
      <c r="AD715" s="278"/>
    </row>
    <row r="716">
      <c r="A716" s="278"/>
      <c r="B716" s="278"/>
      <c r="C716" s="278"/>
      <c r="D716" s="278"/>
      <c r="E716" s="278"/>
      <c r="F716" s="278"/>
      <c r="G716" s="278"/>
      <c r="H716" s="278"/>
      <c r="I716" s="278"/>
      <c r="J716" s="278"/>
      <c r="K716" s="278"/>
      <c r="L716" s="278"/>
      <c r="M716" s="278"/>
      <c r="N716" s="278"/>
      <c r="O716" s="278"/>
      <c r="P716" s="278"/>
      <c r="Q716" s="278"/>
      <c r="R716" s="278"/>
      <c r="S716" s="278"/>
      <c r="T716" s="278"/>
      <c r="U716" s="278"/>
      <c r="V716" s="278"/>
      <c r="W716" s="278"/>
      <c r="X716" s="278"/>
      <c r="Y716" s="278"/>
      <c r="Z716" s="278"/>
      <c r="AA716" s="278"/>
      <c r="AB716" s="278"/>
      <c r="AC716" s="278"/>
      <c r="AD716" s="278"/>
    </row>
    <row r="717">
      <c r="A717" s="278"/>
      <c r="B717" s="278"/>
      <c r="C717" s="278"/>
      <c r="D717" s="278"/>
      <c r="E717" s="278"/>
      <c r="F717" s="278"/>
      <c r="G717" s="278"/>
      <c r="H717" s="278"/>
      <c r="I717" s="278"/>
      <c r="J717" s="278"/>
      <c r="K717" s="278"/>
      <c r="L717" s="278"/>
      <c r="M717" s="278"/>
      <c r="N717" s="278"/>
      <c r="O717" s="278"/>
      <c r="P717" s="278"/>
      <c r="Q717" s="278"/>
      <c r="R717" s="278"/>
      <c r="S717" s="278"/>
      <c r="T717" s="278"/>
      <c r="U717" s="278"/>
      <c r="V717" s="278"/>
      <c r="W717" s="278"/>
      <c r="X717" s="278"/>
      <c r="Y717" s="278"/>
      <c r="Z717" s="278"/>
      <c r="AA717" s="278"/>
      <c r="AB717" s="278"/>
      <c r="AC717" s="278"/>
      <c r="AD717" s="278"/>
    </row>
    <row r="718">
      <c r="A718" s="278"/>
      <c r="B718" s="278"/>
      <c r="C718" s="278"/>
      <c r="D718" s="278"/>
      <c r="E718" s="278"/>
      <c r="F718" s="278"/>
      <c r="G718" s="278"/>
      <c r="H718" s="278"/>
      <c r="I718" s="278"/>
      <c r="J718" s="278"/>
      <c r="K718" s="278"/>
      <c r="L718" s="278"/>
      <c r="M718" s="278"/>
      <c r="N718" s="278"/>
      <c r="O718" s="278"/>
      <c r="P718" s="278"/>
      <c r="Q718" s="278"/>
      <c r="R718" s="278"/>
      <c r="S718" s="278"/>
      <c r="T718" s="278"/>
      <c r="U718" s="278"/>
      <c r="V718" s="278"/>
      <c r="W718" s="278"/>
      <c r="X718" s="278"/>
      <c r="Y718" s="278"/>
      <c r="Z718" s="278"/>
      <c r="AA718" s="278"/>
      <c r="AB718" s="278"/>
      <c r="AC718" s="278"/>
      <c r="AD718" s="278"/>
    </row>
    <row r="719">
      <c r="A719" s="278"/>
      <c r="B719" s="278"/>
      <c r="C719" s="278"/>
      <c r="D719" s="278"/>
      <c r="E719" s="278"/>
      <c r="F719" s="278"/>
      <c r="G719" s="278"/>
      <c r="H719" s="278"/>
      <c r="I719" s="278"/>
      <c r="J719" s="278"/>
      <c r="K719" s="278"/>
      <c r="L719" s="278"/>
      <c r="M719" s="278"/>
      <c r="N719" s="278"/>
      <c r="O719" s="278"/>
      <c r="P719" s="278"/>
      <c r="Q719" s="278"/>
      <c r="R719" s="278"/>
      <c r="S719" s="278"/>
      <c r="T719" s="278"/>
      <c r="U719" s="278"/>
      <c r="V719" s="278"/>
      <c r="W719" s="278"/>
      <c r="X719" s="278"/>
      <c r="Y719" s="278"/>
      <c r="Z719" s="278"/>
      <c r="AA719" s="278"/>
      <c r="AB719" s="278"/>
      <c r="AC719" s="278"/>
      <c r="AD719" s="278"/>
    </row>
    <row r="720">
      <c r="A720" s="278"/>
      <c r="B720" s="278"/>
      <c r="C720" s="278"/>
      <c r="D720" s="278"/>
      <c r="E720" s="278"/>
      <c r="F720" s="278"/>
      <c r="G720" s="278"/>
      <c r="H720" s="278"/>
      <c r="I720" s="278"/>
      <c r="J720" s="278"/>
      <c r="K720" s="278"/>
      <c r="L720" s="278"/>
      <c r="M720" s="278"/>
      <c r="N720" s="278"/>
      <c r="O720" s="278"/>
      <c r="P720" s="278"/>
      <c r="Q720" s="278"/>
      <c r="R720" s="278"/>
      <c r="S720" s="278"/>
      <c r="T720" s="278"/>
      <c r="U720" s="278"/>
      <c r="V720" s="278"/>
      <c r="W720" s="278"/>
      <c r="X720" s="278"/>
      <c r="Y720" s="278"/>
      <c r="Z720" s="278"/>
      <c r="AA720" s="278"/>
      <c r="AB720" s="278"/>
      <c r="AC720" s="278"/>
      <c r="AD720" s="278"/>
    </row>
    <row r="721">
      <c r="A721" s="278"/>
      <c r="B721" s="278"/>
      <c r="C721" s="278"/>
      <c r="D721" s="278"/>
      <c r="E721" s="278"/>
      <c r="F721" s="278"/>
      <c r="G721" s="278"/>
      <c r="H721" s="278"/>
      <c r="I721" s="278"/>
      <c r="J721" s="278"/>
      <c r="K721" s="278"/>
      <c r="L721" s="278"/>
      <c r="M721" s="278"/>
      <c r="N721" s="278"/>
      <c r="O721" s="278"/>
      <c r="P721" s="278"/>
      <c r="Q721" s="278"/>
      <c r="R721" s="278"/>
      <c r="S721" s="278"/>
      <c r="T721" s="278"/>
      <c r="U721" s="278"/>
      <c r="V721" s="278"/>
      <c r="W721" s="278"/>
      <c r="X721" s="278"/>
      <c r="Y721" s="278"/>
      <c r="Z721" s="278"/>
      <c r="AA721" s="278"/>
      <c r="AB721" s="278"/>
      <c r="AC721" s="278"/>
      <c r="AD721" s="278"/>
    </row>
    <row r="722">
      <c r="A722" s="278"/>
      <c r="B722" s="278"/>
      <c r="C722" s="278"/>
      <c r="D722" s="278"/>
      <c r="E722" s="278"/>
      <c r="F722" s="278"/>
      <c r="G722" s="278"/>
      <c r="H722" s="278"/>
      <c r="I722" s="278"/>
      <c r="J722" s="278"/>
      <c r="K722" s="278"/>
      <c r="L722" s="278"/>
      <c r="M722" s="278"/>
      <c r="N722" s="278"/>
      <c r="O722" s="278"/>
      <c r="P722" s="278"/>
      <c r="Q722" s="278"/>
      <c r="R722" s="278"/>
      <c r="S722" s="278"/>
      <c r="T722" s="278"/>
      <c r="U722" s="278"/>
      <c r="V722" s="278"/>
      <c r="W722" s="278"/>
      <c r="X722" s="278"/>
      <c r="Y722" s="278"/>
      <c r="Z722" s="278"/>
      <c r="AA722" s="278"/>
      <c r="AB722" s="278"/>
      <c r="AC722" s="278"/>
      <c r="AD722" s="278"/>
    </row>
    <row r="723">
      <c r="A723" s="278"/>
      <c r="B723" s="278"/>
      <c r="C723" s="278"/>
      <c r="D723" s="278"/>
      <c r="E723" s="278"/>
      <c r="F723" s="278"/>
      <c r="G723" s="278"/>
      <c r="H723" s="278"/>
      <c r="I723" s="278"/>
      <c r="J723" s="278"/>
      <c r="K723" s="278"/>
      <c r="L723" s="278"/>
      <c r="M723" s="278"/>
      <c r="N723" s="278"/>
      <c r="O723" s="278"/>
      <c r="P723" s="278"/>
      <c r="Q723" s="278"/>
      <c r="R723" s="278"/>
      <c r="S723" s="278"/>
      <c r="T723" s="278"/>
      <c r="U723" s="278"/>
      <c r="V723" s="278"/>
      <c r="W723" s="278"/>
      <c r="X723" s="278"/>
      <c r="Y723" s="278"/>
      <c r="Z723" s="278"/>
      <c r="AA723" s="278"/>
      <c r="AB723" s="278"/>
      <c r="AC723" s="278"/>
      <c r="AD723" s="278"/>
    </row>
    <row r="724">
      <c r="A724" s="278"/>
      <c r="B724" s="278"/>
      <c r="C724" s="278"/>
      <c r="D724" s="278"/>
      <c r="E724" s="278"/>
      <c r="F724" s="278"/>
      <c r="G724" s="278"/>
      <c r="H724" s="278"/>
      <c r="I724" s="278"/>
      <c r="J724" s="278"/>
      <c r="K724" s="278"/>
      <c r="L724" s="278"/>
      <c r="M724" s="278"/>
      <c r="N724" s="278"/>
      <c r="O724" s="278"/>
      <c r="P724" s="278"/>
      <c r="Q724" s="278"/>
      <c r="R724" s="278"/>
      <c r="S724" s="278"/>
      <c r="T724" s="278"/>
      <c r="U724" s="278"/>
      <c r="V724" s="278"/>
      <c r="W724" s="278"/>
      <c r="X724" s="278"/>
      <c r="Y724" s="278"/>
      <c r="Z724" s="278"/>
      <c r="AA724" s="278"/>
      <c r="AB724" s="278"/>
      <c r="AC724" s="278"/>
      <c r="AD724" s="278"/>
    </row>
    <row r="725">
      <c r="A725" s="278"/>
      <c r="B725" s="278"/>
      <c r="C725" s="278"/>
      <c r="D725" s="278"/>
      <c r="E725" s="278"/>
      <c r="F725" s="278"/>
      <c r="G725" s="278"/>
      <c r="H725" s="278"/>
      <c r="I725" s="278"/>
      <c r="J725" s="278"/>
      <c r="K725" s="278"/>
      <c r="L725" s="278"/>
      <c r="M725" s="278"/>
      <c r="N725" s="278"/>
      <c r="O725" s="278"/>
      <c r="P725" s="278"/>
      <c r="Q725" s="278"/>
      <c r="R725" s="278"/>
      <c r="S725" s="278"/>
      <c r="T725" s="278"/>
      <c r="U725" s="278"/>
      <c r="V725" s="278"/>
      <c r="W725" s="278"/>
      <c r="X725" s="278"/>
      <c r="Y725" s="278"/>
      <c r="Z725" s="278"/>
      <c r="AA725" s="278"/>
      <c r="AB725" s="278"/>
      <c r="AC725" s="278"/>
      <c r="AD725" s="278"/>
    </row>
    <row r="726">
      <c r="A726" s="278"/>
      <c r="B726" s="278"/>
      <c r="C726" s="278"/>
      <c r="D726" s="278"/>
      <c r="E726" s="278"/>
      <c r="F726" s="278"/>
      <c r="G726" s="278"/>
      <c r="H726" s="278"/>
      <c r="I726" s="278"/>
      <c r="J726" s="278"/>
      <c r="K726" s="278"/>
      <c r="L726" s="278"/>
      <c r="M726" s="278"/>
      <c r="N726" s="278"/>
      <c r="O726" s="278"/>
      <c r="P726" s="278"/>
      <c r="Q726" s="278"/>
      <c r="R726" s="278"/>
      <c r="S726" s="278"/>
      <c r="T726" s="278"/>
      <c r="U726" s="278"/>
      <c r="V726" s="278"/>
      <c r="W726" s="278"/>
      <c r="X726" s="278"/>
      <c r="Y726" s="278"/>
      <c r="Z726" s="278"/>
      <c r="AA726" s="278"/>
      <c r="AB726" s="278"/>
      <c r="AC726" s="278"/>
      <c r="AD726" s="278"/>
    </row>
    <row r="727">
      <c r="A727" s="278"/>
      <c r="B727" s="278"/>
      <c r="C727" s="278"/>
      <c r="D727" s="278"/>
      <c r="E727" s="278"/>
      <c r="F727" s="278"/>
      <c r="G727" s="278"/>
      <c r="H727" s="278"/>
      <c r="I727" s="278"/>
      <c r="J727" s="278"/>
      <c r="K727" s="278"/>
      <c r="L727" s="278"/>
      <c r="M727" s="278"/>
      <c r="N727" s="278"/>
      <c r="O727" s="278"/>
      <c r="P727" s="278"/>
      <c r="Q727" s="278"/>
      <c r="R727" s="278"/>
      <c r="S727" s="278"/>
      <c r="T727" s="278"/>
      <c r="U727" s="278"/>
      <c r="V727" s="278"/>
      <c r="W727" s="278"/>
      <c r="X727" s="278"/>
      <c r="Y727" s="278"/>
      <c r="Z727" s="278"/>
      <c r="AA727" s="278"/>
      <c r="AB727" s="278"/>
      <c r="AC727" s="278"/>
      <c r="AD727" s="278"/>
    </row>
    <row r="728">
      <c r="A728" s="278"/>
      <c r="B728" s="278"/>
      <c r="C728" s="278"/>
      <c r="D728" s="278"/>
      <c r="E728" s="278"/>
      <c r="F728" s="278"/>
      <c r="G728" s="278"/>
      <c r="H728" s="278"/>
      <c r="I728" s="278"/>
      <c r="J728" s="278"/>
      <c r="K728" s="278"/>
      <c r="L728" s="278"/>
      <c r="M728" s="278"/>
      <c r="N728" s="278"/>
      <c r="O728" s="278"/>
      <c r="P728" s="278"/>
      <c r="Q728" s="278"/>
      <c r="R728" s="278"/>
      <c r="S728" s="278"/>
      <c r="T728" s="278"/>
      <c r="U728" s="278"/>
      <c r="V728" s="278"/>
      <c r="W728" s="278"/>
      <c r="X728" s="278"/>
      <c r="Y728" s="278"/>
      <c r="Z728" s="278"/>
      <c r="AA728" s="278"/>
      <c r="AB728" s="278"/>
      <c r="AC728" s="278"/>
      <c r="AD728" s="278"/>
    </row>
    <row r="729">
      <c r="A729" s="278"/>
      <c r="B729" s="278"/>
      <c r="C729" s="278"/>
      <c r="D729" s="278"/>
      <c r="E729" s="278"/>
      <c r="F729" s="278"/>
      <c r="G729" s="278"/>
      <c r="H729" s="278"/>
      <c r="I729" s="278"/>
      <c r="J729" s="278"/>
      <c r="K729" s="278"/>
      <c r="L729" s="278"/>
      <c r="M729" s="278"/>
      <c r="N729" s="278"/>
      <c r="O729" s="278"/>
      <c r="P729" s="278"/>
      <c r="Q729" s="278"/>
      <c r="R729" s="278"/>
      <c r="S729" s="278"/>
      <c r="T729" s="278"/>
      <c r="U729" s="278"/>
      <c r="V729" s="278"/>
      <c r="W729" s="278"/>
      <c r="X729" s="278"/>
      <c r="Y729" s="278"/>
      <c r="Z729" s="278"/>
      <c r="AA729" s="278"/>
      <c r="AB729" s="278"/>
      <c r="AC729" s="278"/>
      <c r="AD729" s="278"/>
    </row>
    <row r="730">
      <c r="A730" s="278"/>
      <c r="B730" s="278"/>
      <c r="C730" s="278"/>
      <c r="D730" s="278"/>
      <c r="E730" s="278"/>
      <c r="F730" s="278"/>
      <c r="G730" s="278"/>
      <c r="H730" s="278"/>
      <c r="I730" s="278"/>
      <c r="J730" s="278"/>
      <c r="K730" s="278"/>
      <c r="L730" s="278"/>
      <c r="M730" s="278"/>
      <c r="N730" s="278"/>
      <c r="O730" s="278"/>
      <c r="P730" s="278"/>
      <c r="Q730" s="278"/>
      <c r="R730" s="278"/>
      <c r="S730" s="278"/>
      <c r="T730" s="278"/>
      <c r="U730" s="278"/>
      <c r="V730" s="278"/>
      <c r="W730" s="278"/>
      <c r="X730" s="278"/>
      <c r="Y730" s="278"/>
      <c r="Z730" s="278"/>
      <c r="AA730" s="278"/>
      <c r="AB730" s="278"/>
      <c r="AC730" s="278"/>
      <c r="AD730" s="278"/>
    </row>
    <row r="731">
      <c r="A731" s="278"/>
      <c r="B731" s="278"/>
      <c r="C731" s="278"/>
      <c r="D731" s="278"/>
      <c r="E731" s="278"/>
      <c r="F731" s="278"/>
      <c r="G731" s="278"/>
      <c r="H731" s="278"/>
      <c r="I731" s="278"/>
      <c r="J731" s="278"/>
      <c r="K731" s="278"/>
      <c r="L731" s="278"/>
      <c r="M731" s="278"/>
      <c r="N731" s="278"/>
      <c r="O731" s="278"/>
      <c r="P731" s="278"/>
      <c r="Q731" s="278"/>
      <c r="R731" s="278"/>
      <c r="S731" s="278"/>
      <c r="T731" s="278"/>
      <c r="U731" s="278"/>
      <c r="V731" s="278"/>
      <c r="W731" s="278"/>
      <c r="X731" s="278"/>
      <c r="Y731" s="278"/>
      <c r="Z731" s="278"/>
      <c r="AA731" s="278"/>
      <c r="AB731" s="278"/>
      <c r="AC731" s="278"/>
      <c r="AD731" s="278"/>
    </row>
    <row r="732">
      <c r="A732" s="278"/>
      <c r="B732" s="278"/>
      <c r="C732" s="278"/>
      <c r="D732" s="278"/>
      <c r="E732" s="278"/>
      <c r="F732" s="278"/>
      <c r="G732" s="278"/>
      <c r="H732" s="278"/>
      <c r="I732" s="278"/>
      <c r="J732" s="278"/>
      <c r="K732" s="278"/>
      <c r="L732" s="278"/>
      <c r="M732" s="278"/>
      <c r="N732" s="278"/>
      <c r="O732" s="278"/>
      <c r="P732" s="278"/>
      <c r="Q732" s="278"/>
      <c r="R732" s="278"/>
      <c r="S732" s="278"/>
      <c r="T732" s="278"/>
      <c r="U732" s="278"/>
      <c r="V732" s="278"/>
      <c r="W732" s="278"/>
      <c r="X732" s="278"/>
      <c r="Y732" s="278"/>
      <c r="Z732" s="278"/>
      <c r="AA732" s="278"/>
      <c r="AB732" s="278"/>
      <c r="AC732" s="278"/>
      <c r="AD732" s="278"/>
    </row>
    <row r="733">
      <c r="A733" s="278"/>
      <c r="B733" s="278"/>
      <c r="C733" s="278"/>
      <c r="D733" s="278"/>
      <c r="E733" s="278"/>
      <c r="F733" s="278"/>
      <c r="G733" s="278"/>
      <c r="H733" s="278"/>
      <c r="I733" s="278"/>
      <c r="J733" s="278"/>
      <c r="K733" s="278"/>
      <c r="L733" s="278"/>
      <c r="M733" s="278"/>
      <c r="N733" s="278"/>
      <c r="O733" s="278"/>
      <c r="P733" s="278"/>
      <c r="Q733" s="278"/>
      <c r="R733" s="278"/>
      <c r="S733" s="278"/>
      <c r="T733" s="278"/>
      <c r="U733" s="278"/>
      <c r="V733" s="278"/>
      <c r="W733" s="278"/>
      <c r="X733" s="278"/>
      <c r="Y733" s="278"/>
      <c r="Z733" s="278"/>
      <c r="AA733" s="278"/>
      <c r="AB733" s="278"/>
      <c r="AC733" s="278"/>
      <c r="AD733" s="278"/>
    </row>
    <row r="734">
      <c r="A734" s="278"/>
      <c r="B734" s="278"/>
      <c r="C734" s="278"/>
      <c r="D734" s="278"/>
      <c r="E734" s="278"/>
      <c r="F734" s="278"/>
      <c r="G734" s="278"/>
      <c r="H734" s="278"/>
      <c r="I734" s="278"/>
      <c r="J734" s="278"/>
      <c r="K734" s="278"/>
      <c r="L734" s="278"/>
      <c r="M734" s="278"/>
      <c r="N734" s="278"/>
      <c r="O734" s="278"/>
      <c r="P734" s="278"/>
      <c r="Q734" s="278"/>
      <c r="R734" s="278"/>
      <c r="S734" s="278"/>
      <c r="T734" s="278"/>
      <c r="U734" s="278"/>
      <c r="V734" s="278"/>
      <c r="W734" s="278"/>
      <c r="X734" s="278"/>
      <c r="Y734" s="278"/>
      <c r="Z734" s="278"/>
      <c r="AA734" s="278"/>
      <c r="AB734" s="278"/>
      <c r="AC734" s="278"/>
      <c r="AD734" s="278"/>
    </row>
    <row r="735">
      <c r="A735" s="278"/>
      <c r="B735" s="278"/>
      <c r="C735" s="278"/>
      <c r="D735" s="278"/>
      <c r="E735" s="278"/>
      <c r="F735" s="278"/>
      <c r="G735" s="278"/>
      <c r="H735" s="278"/>
      <c r="I735" s="278"/>
      <c r="J735" s="278"/>
      <c r="K735" s="278"/>
      <c r="L735" s="278"/>
      <c r="M735" s="278"/>
      <c r="N735" s="278"/>
      <c r="O735" s="278"/>
      <c r="P735" s="278"/>
      <c r="Q735" s="278"/>
      <c r="R735" s="278"/>
      <c r="S735" s="278"/>
      <c r="T735" s="278"/>
      <c r="U735" s="278"/>
      <c r="V735" s="278"/>
      <c r="W735" s="278"/>
      <c r="X735" s="278"/>
      <c r="Y735" s="278"/>
      <c r="Z735" s="278"/>
      <c r="AA735" s="278"/>
      <c r="AB735" s="278"/>
      <c r="AC735" s="278"/>
      <c r="AD735" s="278"/>
    </row>
    <row r="736">
      <c r="A736" s="278"/>
      <c r="B736" s="278"/>
      <c r="C736" s="278"/>
      <c r="D736" s="278"/>
      <c r="E736" s="278"/>
      <c r="F736" s="278"/>
      <c r="G736" s="278"/>
      <c r="H736" s="278"/>
      <c r="I736" s="278"/>
      <c r="J736" s="278"/>
      <c r="K736" s="278"/>
      <c r="L736" s="278"/>
      <c r="M736" s="278"/>
      <c r="N736" s="278"/>
      <c r="O736" s="278"/>
      <c r="P736" s="278"/>
      <c r="Q736" s="278"/>
      <c r="R736" s="278"/>
      <c r="S736" s="278"/>
      <c r="T736" s="278"/>
      <c r="U736" s="278"/>
      <c r="V736" s="278"/>
      <c r="W736" s="278"/>
      <c r="X736" s="278"/>
      <c r="Y736" s="278"/>
      <c r="Z736" s="278"/>
      <c r="AA736" s="278"/>
      <c r="AB736" s="278"/>
      <c r="AC736" s="278"/>
      <c r="AD736" s="278"/>
    </row>
    <row r="737">
      <c r="A737" s="278"/>
      <c r="B737" s="278"/>
      <c r="C737" s="278"/>
      <c r="D737" s="278"/>
      <c r="E737" s="278"/>
      <c r="F737" s="278"/>
      <c r="G737" s="278"/>
      <c r="H737" s="278"/>
      <c r="I737" s="278"/>
      <c r="J737" s="278"/>
      <c r="K737" s="278"/>
      <c r="L737" s="278"/>
      <c r="M737" s="278"/>
      <c r="N737" s="278"/>
      <c r="O737" s="278"/>
      <c r="P737" s="278"/>
      <c r="Q737" s="278"/>
      <c r="R737" s="278"/>
      <c r="S737" s="278"/>
      <c r="T737" s="278"/>
      <c r="U737" s="278"/>
      <c r="V737" s="278"/>
      <c r="W737" s="278"/>
      <c r="X737" s="278"/>
      <c r="Y737" s="278"/>
      <c r="Z737" s="278"/>
      <c r="AA737" s="278"/>
      <c r="AB737" s="278"/>
      <c r="AC737" s="278"/>
      <c r="AD737" s="278"/>
    </row>
    <row r="738">
      <c r="A738" s="278"/>
      <c r="B738" s="278"/>
      <c r="C738" s="278"/>
      <c r="D738" s="278"/>
      <c r="E738" s="278"/>
      <c r="F738" s="278"/>
      <c r="G738" s="278"/>
      <c r="H738" s="278"/>
      <c r="I738" s="278"/>
      <c r="J738" s="278"/>
      <c r="K738" s="278"/>
      <c r="L738" s="278"/>
      <c r="M738" s="278"/>
      <c r="N738" s="278"/>
      <c r="O738" s="278"/>
      <c r="P738" s="278"/>
      <c r="Q738" s="278"/>
      <c r="R738" s="278"/>
      <c r="S738" s="278"/>
      <c r="T738" s="278"/>
      <c r="U738" s="278"/>
      <c r="V738" s="278"/>
      <c r="W738" s="278"/>
      <c r="X738" s="278"/>
      <c r="Y738" s="278"/>
      <c r="Z738" s="278"/>
      <c r="AA738" s="278"/>
      <c r="AB738" s="278"/>
      <c r="AC738" s="278"/>
      <c r="AD738" s="278"/>
    </row>
    <row r="739">
      <c r="A739" s="278"/>
      <c r="B739" s="278"/>
      <c r="C739" s="278"/>
      <c r="D739" s="278"/>
      <c r="E739" s="278"/>
      <c r="F739" s="278"/>
      <c r="G739" s="278"/>
      <c r="H739" s="278"/>
      <c r="I739" s="278"/>
      <c r="J739" s="278"/>
      <c r="K739" s="278"/>
      <c r="L739" s="278"/>
      <c r="M739" s="278"/>
      <c r="N739" s="278"/>
      <c r="O739" s="278"/>
      <c r="P739" s="278"/>
      <c r="Q739" s="278"/>
      <c r="R739" s="278"/>
      <c r="S739" s="278"/>
      <c r="T739" s="278"/>
      <c r="U739" s="278"/>
      <c r="V739" s="278"/>
      <c r="W739" s="278"/>
      <c r="X739" s="278"/>
      <c r="Y739" s="278"/>
      <c r="Z739" s="278"/>
      <c r="AA739" s="278"/>
      <c r="AB739" s="278"/>
      <c r="AC739" s="278"/>
      <c r="AD739" s="278"/>
    </row>
    <row r="740">
      <c r="A740" s="278"/>
      <c r="B740" s="278"/>
      <c r="C740" s="278"/>
      <c r="D740" s="278"/>
      <c r="E740" s="278"/>
      <c r="F740" s="278"/>
      <c r="G740" s="278"/>
      <c r="H740" s="278"/>
      <c r="I740" s="278"/>
      <c r="J740" s="278"/>
      <c r="K740" s="278"/>
      <c r="L740" s="278"/>
      <c r="M740" s="278"/>
      <c r="N740" s="278"/>
      <c r="O740" s="278"/>
      <c r="P740" s="278"/>
      <c r="Q740" s="278"/>
      <c r="R740" s="278"/>
      <c r="S740" s="278"/>
      <c r="T740" s="278"/>
      <c r="U740" s="278"/>
      <c r="V740" s="278"/>
      <c r="W740" s="278"/>
      <c r="X740" s="278"/>
      <c r="Y740" s="278"/>
      <c r="Z740" s="278"/>
      <c r="AA740" s="278"/>
      <c r="AB740" s="278"/>
      <c r="AC740" s="278"/>
      <c r="AD740" s="278"/>
    </row>
    <row r="741">
      <c r="A741" s="278"/>
      <c r="B741" s="278"/>
      <c r="C741" s="278"/>
      <c r="D741" s="278"/>
      <c r="E741" s="278"/>
      <c r="F741" s="278"/>
      <c r="G741" s="278"/>
      <c r="H741" s="278"/>
      <c r="I741" s="278"/>
      <c r="J741" s="278"/>
      <c r="K741" s="278"/>
      <c r="L741" s="278"/>
      <c r="M741" s="278"/>
      <c r="N741" s="278"/>
      <c r="O741" s="278"/>
      <c r="P741" s="278"/>
      <c r="Q741" s="278"/>
      <c r="R741" s="278"/>
      <c r="S741" s="278"/>
      <c r="T741" s="278"/>
      <c r="U741" s="278"/>
      <c r="V741" s="278"/>
      <c r="W741" s="278"/>
      <c r="X741" s="278"/>
      <c r="Y741" s="278"/>
      <c r="Z741" s="278"/>
      <c r="AA741" s="278"/>
      <c r="AB741" s="278"/>
      <c r="AC741" s="278"/>
      <c r="AD741" s="278"/>
    </row>
    <row r="742">
      <c r="A742" s="278"/>
      <c r="B742" s="278"/>
      <c r="C742" s="278"/>
      <c r="D742" s="278"/>
      <c r="E742" s="278"/>
      <c r="F742" s="278"/>
      <c r="G742" s="278"/>
      <c r="H742" s="278"/>
      <c r="I742" s="278"/>
      <c r="J742" s="278"/>
      <c r="K742" s="278"/>
      <c r="L742" s="278"/>
      <c r="M742" s="278"/>
      <c r="N742" s="278"/>
      <c r="O742" s="278"/>
      <c r="P742" s="278"/>
      <c r="Q742" s="278"/>
      <c r="R742" s="278"/>
      <c r="S742" s="278"/>
      <c r="T742" s="278"/>
      <c r="U742" s="278"/>
      <c r="V742" s="278"/>
      <c r="W742" s="278"/>
      <c r="X742" s="278"/>
      <c r="Y742" s="278"/>
      <c r="Z742" s="278"/>
      <c r="AA742" s="278"/>
      <c r="AB742" s="278"/>
      <c r="AC742" s="278"/>
      <c r="AD742" s="278"/>
    </row>
    <row r="743">
      <c r="A743" s="278"/>
      <c r="B743" s="278"/>
      <c r="C743" s="278"/>
      <c r="D743" s="278"/>
      <c r="E743" s="278"/>
      <c r="F743" s="278"/>
      <c r="G743" s="278"/>
      <c r="H743" s="278"/>
      <c r="I743" s="278"/>
      <c r="J743" s="278"/>
      <c r="K743" s="278"/>
      <c r="L743" s="278"/>
      <c r="M743" s="278"/>
      <c r="N743" s="278"/>
      <c r="O743" s="278"/>
      <c r="P743" s="278"/>
      <c r="Q743" s="278"/>
      <c r="R743" s="278"/>
      <c r="S743" s="278"/>
      <c r="T743" s="278"/>
      <c r="U743" s="278"/>
      <c r="V743" s="278"/>
      <c r="W743" s="278"/>
      <c r="X743" s="278"/>
      <c r="Y743" s="278"/>
      <c r="Z743" s="278"/>
      <c r="AA743" s="278"/>
      <c r="AB743" s="278"/>
      <c r="AC743" s="278"/>
      <c r="AD743" s="278"/>
    </row>
    <row r="744">
      <c r="A744" s="278"/>
      <c r="B744" s="278"/>
      <c r="C744" s="278"/>
      <c r="D744" s="278"/>
      <c r="E744" s="278"/>
      <c r="F744" s="278"/>
      <c r="G744" s="278"/>
      <c r="H744" s="278"/>
      <c r="I744" s="278"/>
      <c r="J744" s="278"/>
      <c r="K744" s="278"/>
      <c r="L744" s="278"/>
      <c r="M744" s="278"/>
      <c r="N744" s="278"/>
      <c r="O744" s="278"/>
      <c r="P744" s="278"/>
      <c r="Q744" s="278"/>
      <c r="R744" s="278"/>
      <c r="S744" s="278"/>
      <c r="T744" s="278"/>
      <c r="U744" s="278"/>
      <c r="V744" s="278"/>
      <c r="W744" s="278"/>
      <c r="X744" s="278"/>
      <c r="Y744" s="278"/>
      <c r="Z744" s="278"/>
      <c r="AA744" s="278"/>
      <c r="AB744" s="278"/>
      <c r="AC744" s="278"/>
      <c r="AD744" s="278"/>
    </row>
    <row r="745">
      <c r="A745" s="278"/>
      <c r="B745" s="278"/>
      <c r="C745" s="278"/>
      <c r="D745" s="278"/>
      <c r="E745" s="278"/>
      <c r="F745" s="278"/>
      <c r="G745" s="278"/>
      <c r="H745" s="278"/>
      <c r="I745" s="278"/>
      <c r="J745" s="278"/>
      <c r="K745" s="278"/>
      <c r="L745" s="278"/>
      <c r="M745" s="278"/>
      <c r="N745" s="278"/>
      <c r="O745" s="278"/>
      <c r="P745" s="278"/>
      <c r="Q745" s="278"/>
      <c r="R745" s="278"/>
      <c r="S745" s="278"/>
      <c r="T745" s="278"/>
      <c r="U745" s="278"/>
      <c r="V745" s="278"/>
      <c r="W745" s="278"/>
      <c r="X745" s="278"/>
      <c r="Y745" s="278"/>
      <c r="Z745" s="278"/>
      <c r="AA745" s="278"/>
      <c r="AB745" s="278"/>
      <c r="AC745" s="278"/>
      <c r="AD745" s="278"/>
    </row>
    <row r="746">
      <c r="A746" s="278"/>
      <c r="B746" s="278"/>
      <c r="C746" s="278"/>
      <c r="D746" s="278"/>
      <c r="E746" s="278"/>
      <c r="F746" s="278"/>
      <c r="G746" s="278"/>
      <c r="H746" s="278"/>
      <c r="I746" s="278"/>
      <c r="J746" s="278"/>
      <c r="K746" s="278"/>
      <c r="L746" s="278"/>
      <c r="M746" s="278"/>
      <c r="N746" s="278"/>
      <c r="O746" s="278"/>
      <c r="P746" s="278"/>
      <c r="Q746" s="278"/>
      <c r="R746" s="278"/>
      <c r="S746" s="278"/>
      <c r="T746" s="278"/>
      <c r="U746" s="278"/>
      <c r="V746" s="278"/>
      <c r="W746" s="278"/>
      <c r="X746" s="278"/>
      <c r="Y746" s="278"/>
      <c r="Z746" s="278"/>
      <c r="AA746" s="278"/>
      <c r="AB746" s="278"/>
      <c r="AC746" s="278"/>
      <c r="AD746" s="278"/>
    </row>
    <row r="747">
      <c r="A747" s="278"/>
      <c r="B747" s="278"/>
      <c r="C747" s="278"/>
      <c r="D747" s="278"/>
      <c r="E747" s="278"/>
      <c r="F747" s="278"/>
      <c r="G747" s="278"/>
      <c r="H747" s="278"/>
      <c r="I747" s="278"/>
      <c r="J747" s="278"/>
      <c r="K747" s="278"/>
      <c r="L747" s="278"/>
      <c r="M747" s="278"/>
      <c r="N747" s="278"/>
      <c r="O747" s="278"/>
      <c r="P747" s="278"/>
      <c r="Q747" s="278"/>
      <c r="R747" s="278"/>
      <c r="S747" s="278"/>
      <c r="T747" s="278"/>
      <c r="U747" s="278"/>
      <c r="V747" s="278"/>
      <c r="W747" s="278"/>
      <c r="X747" s="278"/>
      <c r="Y747" s="278"/>
      <c r="Z747" s="278"/>
      <c r="AA747" s="278"/>
      <c r="AB747" s="278"/>
      <c r="AC747" s="278"/>
      <c r="AD747" s="278"/>
    </row>
    <row r="748">
      <c r="A748" s="278"/>
      <c r="B748" s="278"/>
      <c r="C748" s="278"/>
      <c r="D748" s="278"/>
      <c r="E748" s="278"/>
      <c r="F748" s="278"/>
      <c r="G748" s="278"/>
      <c r="H748" s="278"/>
      <c r="I748" s="278"/>
      <c r="J748" s="278"/>
      <c r="K748" s="278"/>
      <c r="L748" s="278"/>
      <c r="M748" s="278"/>
      <c r="N748" s="278"/>
      <c r="O748" s="278"/>
      <c r="P748" s="278"/>
      <c r="Q748" s="278"/>
      <c r="R748" s="278"/>
      <c r="S748" s="278"/>
      <c r="T748" s="278"/>
      <c r="U748" s="278"/>
      <c r="V748" s="278"/>
      <c r="W748" s="278"/>
      <c r="X748" s="278"/>
      <c r="Y748" s="278"/>
      <c r="Z748" s="278"/>
      <c r="AA748" s="278"/>
      <c r="AB748" s="278"/>
      <c r="AC748" s="278"/>
      <c r="AD748" s="278"/>
    </row>
    <row r="749">
      <c r="A749" s="278"/>
      <c r="B749" s="278"/>
      <c r="C749" s="278"/>
      <c r="D749" s="278"/>
      <c r="E749" s="278"/>
      <c r="F749" s="278"/>
      <c r="G749" s="278"/>
      <c r="H749" s="278"/>
      <c r="I749" s="278"/>
      <c r="J749" s="278"/>
      <c r="K749" s="278"/>
      <c r="L749" s="278"/>
      <c r="M749" s="278"/>
      <c r="N749" s="278"/>
      <c r="O749" s="278"/>
      <c r="P749" s="278"/>
      <c r="Q749" s="278"/>
      <c r="R749" s="278"/>
      <c r="S749" s="278"/>
      <c r="T749" s="278"/>
      <c r="U749" s="278"/>
      <c r="V749" s="278"/>
      <c r="W749" s="278"/>
      <c r="X749" s="278"/>
      <c r="Y749" s="278"/>
      <c r="Z749" s="278"/>
      <c r="AA749" s="278"/>
      <c r="AB749" s="278"/>
      <c r="AC749" s="278"/>
      <c r="AD749" s="278"/>
    </row>
    <row r="750">
      <c r="A750" s="278"/>
      <c r="B750" s="278"/>
      <c r="C750" s="278"/>
      <c r="D750" s="278"/>
      <c r="E750" s="278"/>
      <c r="F750" s="278"/>
      <c r="G750" s="278"/>
      <c r="H750" s="278"/>
      <c r="I750" s="278"/>
      <c r="J750" s="278"/>
      <c r="K750" s="278"/>
      <c r="L750" s="278"/>
      <c r="M750" s="278"/>
      <c r="N750" s="278"/>
      <c r="O750" s="278"/>
      <c r="P750" s="278"/>
      <c r="Q750" s="278"/>
      <c r="R750" s="278"/>
      <c r="S750" s="278"/>
      <c r="T750" s="278"/>
      <c r="U750" s="278"/>
      <c r="V750" s="278"/>
      <c r="W750" s="278"/>
      <c r="X750" s="278"/>
      <c r="Y750" s="278"/>
      <c r="Z750" s="278"/>
      <c r="AA750" s="278"/>
      <c r="AB750" s="278"/>
      <c r="AC750" s="278"/>
      <c r="AD750" s="278"/>
    </row>
    <row r="751">
      <c r="A751" s="278"/>
      <c r="B751" s="278"/>
      <c r="C751" s="278"/>
      <c r="D751" s="278"/>
      <c r="E751" s="278"/>
      <c r="F751" s="278"/>
      <c r="G751" s="278"/>
      <c r="H751" s="278"/>
      <c r="I751" s="278"/>
      <c r="J751" s="278"/>
      <c r="K751" s="278"/>
      <c r="L751" s="278"/>
      <c r="M751" s="278"/>
      <c r="N751" s="278"/>
      <c r="O751" s="278"/>
      <c r="P751" s="278"/>
      <c r="Q751" s="278"/>
      <c r="R751" s="278"/>
      <c r="S751" s="278"/>
      <c r="T751" s="278"/>
      <c r="U751" s="278"/>
      <c r="V751" s="278"/>
      <c r="W751" s="278"/>
      <c r="X751" s="278"/>
      <c r="Y751" s="278"/>
      <c r="Z751" s="278"/>
      <c r="AA751" s="278"/>
      <c r="AB751" s="278"/>
      <c r="AC751" s="278"/>
      <c r="AD751" s="278"/>
    </row>
    <row r="752">
      <c r="A752" s="278"/>
      <c r="B752" s="278"/>
      <c r="C752" s="278"/>
      <c r="D752" s="278"/>
      <c r="E752" s="278"/>
      <c r="F752" s="278"/>
      <c r="G752" s="278"/>
      <c r="H752" s="278"/>
      <c r="I752" s="278"/>
      <c r="J752" s="278"/>
      <c r="K752" s="278"/>
      <c r="L752" s="278"/>
      <c r="M752" s="278"/>
      <c r="N752" s="278"/>
      <c r="O752" s="278"/>
      <c r="P752" s="278"/>
      <c r="Q752" s="278"/>
      <c r="R752" s="278"/>
      <c r="S752" s="278"/>
      <c r="T752" s="278"/>
      <c r="U752" s="278"/>
      <c r="V752" s="278"/>
      <c r="W752" s="278"/>
      <c r="X752" s="278"/>
      <c r="Y752" s="278"/>
      <c r="Z752" s="278"/>
      <c r="AA752" s="278"/>
      <c r="AB752" s="278"/>
      <c r="AC752" s="278"/>
      <c r="AD752" s="278"/>
    </row>
    <row r="753">
      <c r="A753" s="278"/>
      <c r="B753" s="278"/>
      <c r="C753" s="278"/>
      <c r="D753" s="278"/>
      <c r="E753" s="278"/>
      <c r="F753" s="278"/>
      <c r="G753" s="278"/>
      <c r="H753" s="278"/>
      <c r="I753" s="278"/>
      <c r="J753" s="278"/>
      <c r="K753" s="278"/>
      <c r="L753" s="278"/>
      <c r="M753" s="278"/>
      <c r="N753" s="278"/>
      <c r="O753" s="278"/>
      <c r="P753" s="278"/>
      <c r="Q753" s="278"/>
      <c r="R753" s="278"/>
      <c r="S753" s="278"/>
      <c r="T753" s="278"/>
      <c r="U753" s="278"/>
      <c r="V753" s="278"/>
      <c r="W753" s="278"/>
      <c r="X753" s="278"/>
      <c r="Y753" s="278"/>
      <c r="Z753" s="278"/>
      <c r="AA753" s="278"/>
      <c r="AB753" s="278"/>
      <c r="AC753" s="278"/>
      <c r="AD753" s="278"/>
    </row>
    <row r="754">
      <c r="A754" s="278"/>
      <c r="B754" s="278"/>
      <c r="C754" s="278"/>
      <c r="D754" s="278"/>
      <c r="E754" s="278"/>
      <c r="F754" s="278"/>
      <c r="G754" s="278"/>
      <c r="H754" s="278"/>
      <c r="I754" s="278"/>
      <c r="J754" s="278"/>
      <c r="K754" s="278"/>
      <c r="L754" s="278"/>
      <c r="M754" s="278"/>
      <c r="N754" s="278"/>
      <c r="O754" s="278"/>
      <c r="P754" s="278"/>
      <c r="Q754" s="278"/>
      <c r="R754" s="278"/>
      <c r="S754" s="278"/>
      <c r="T754" s="278"/>
      <c r="U754" s="278"/>
      <c r="V754" s="278"/>
      <c r="W754" s="278"/>
      <c r="X754" s="278"/>
      <c r="Y754" s="278"/>
      <c r="Z754" s="278"/>
      <c r="AA754" s="278"/>
      <c r="AB754" s="278"/>
      <c r="AC754" s="278"/>
      <c r="AD754" s="278"/>
    </row>
    <row r="755">
      <c r="A755" s="278"/>
      <c r="B755" s="278"/>
      <c r="C755" s="278"/>
      <c r="D755" s="278"/>
      <c r="E755" s="278"/>
      <c r="F755" s="278"/>
      <c r="G755" s="278"/>
      <c r="H755" s="278"/>
      <c r="I755" s="278"/>
      <c r="J755" s="278"/>
      <c r="K755" s="278"/>
      <c r="L755" s="278"/>
      <c r="M755" s="278"/>
      <c r="N755" s="278"/>
      <c r="O755" s="278"/>
      <c r="P755" s="278"/>
      <c r="Q755" s="278"/>
      <c r="R755" s="278"/>
      <c r="S755" s="278"/>
      <c r="T755" s="278"/>
      <c r="U755" s="278"/>
      <c r="V755" s="278"/>
      <c r="W755" s="278"/>
      <c r="X755" s="278"/>
      <c r="Y755" s="278"/>
      <c r="Z755" s="278"/>
      <c r="AA755" s="278"/>
      <c r="AB755" s="278"/>
      <c r="AC755" s="278"/>
      <c r="AD755" s="278"/>
    </row>
    <row r="756">
      <c r="A756" s="278"/>
      <c r="B756" s="278"/>
      <c r="C756" s="278"/>
      <c r="D756" s="278"/>
      <c r="E756" s="278"/>
      <c r="F756" s="278"/>
      <c r="G756" s="278"/>
      <c r="H756" s="278"/>
      <c r="I756" s="278"/>
      <c r="J756" s="278"/>
      <c r="K756" s="278"/>
      <c r="L756" s="278"/>
      <c r="M756" s="278"/>
      <c r="N756" s="278"/>
      <c r="O756" s="278"/>
      <c r="P756" s="278"/>
      <c r="Q756" s="278"/>
      <c r="R756" s="278"/>
      <c r="S756" s="278"/>
      <c r="T756" s="278"/>
      <c r="U756" s="278"/>
      <c r="V756" s="278"/>
      <c r="W756" s="278"/>
      <c r="X756" s="278"/>
      <c r="Y756" s="278"/>
      <c r="Z756" s="278"/>
      <c r="AA756" s="278"/>
      <c r="AB756" s="278"/>
      <c r="AC756" s="278"/>
      <c r="AD756" s="278"/>
    </row>
    <row r="757">
      <c r="A757" s="278"/>
      <c r="B757" s="278"/>
      <c r="C757" s="278"/>
      <c r="D757" s="278"/>
      <c r="E757" s="278"/>
      <c r="F757" s="278"/>
      <c r="G757" s="278"/>
      <c r="H757" s="278"/>
      <c r="I757" s="278"/>
      <c r="J757" s="278"/>
      <c r="K757" s="278"/>
      <c r="L757" s="278"/>
      <c r="M757" s="278"/>
      <c r="N757" s="278"/>
      <c r="O757" s="278"/>
      <c r="P757" s="278"/>
      <c r="Q757" s="278"/>
      <c r="R757" s="278"/>
      <c r="S757" s="278"/>
      <c r="T757" s="278"/>
      <c r="U757" s="278"/>
      <c r="V757" s="278"/>
      <c r="W757" s="278"/>
      <c r="X757" s="278"/>
      <c r="Y757" s="278"/>
      <c r="Z757" s="278"/>
      <c r="AA757" s="278"/>
      <c r="AB757" s="278"/>
      <c r="AC757" s="278"/>
      <c r="AD757" s="278"/>
    </row>
    <row r="758">
      <c r="A758" s="278"/>
      <c r="B758" s="278"/>
      <c r="C758" s="278"/>
      <c r="D758" s="278"/>
      <c r="E758" s="278"/>
      <c r="F758" s="278"/>
      <c r="G758" s="278"/>
      <c r="H758" s="278"/>
      <c r="I758" s="278"/>
      <c r="J758" s="278"/>
      <c r="K758" s="278"/>
      <c r="L758" s="278"/>
      <c r="M758" s="278"/>
      <c r="N758" s="278"/>
      <c r="O758" s="278"/>
      <c r="P758" s="278"/>
      <c r="Q758" s="278"/>
      <c r="R758" s="278"/>
      <c r="S758" s="278"/>
      <c r="T758" s="278"/>
      <c r="U758" s="278"/>
      <c r="V758" s="278"/>
      <c r="W758" s="278"/>
      <c r="X758" s="278"/>
      <c r="Y758" s="278"/>
      <c r="Z758" s="278"/>
      <c r="AA758" s="278"/>
      <c r="AB758" s="278"/>
      <c r="AC758" s="278"/>
      <c r="AD758" s="278"/>
    </row>
    <row r="759">
      <c r="A759" s="278"/>
      <c r="B759" s="278"/>
      <c r="C759" s="278"/>
      <c r="D759" s="278"/>
      <c r="E759" s="278"/>
      <c r="F759" s="278"/>
      <c r="G759" s="278"/>
      <c r="H759" s="278"/>
      <c r="I759" s="278"/>
      <c r="J759" s="278"/>
      <c r="K759" s="278"/>
      <c r="L759" s="278"/>
      <c r="M759" s="278"/>
      <c r="N759" s="278"/>
      <c r="O759" s="278"/>
      <c r="P759" s="278"/>
      <c r="Q759" s="278"/>
      <c r="R759" s="278"/>
      <c r="S759" s="278"/>
      <c r="T759" s="278"/>
      <c r="U759" s="278"/>
      <c r="V759" s="278"/>
      <c r="W759" s="278"/>
      <c r="X759" s="278"/>
      <c r="Y759" s="278"/>
      <c r="Z759" s="278"/>
      <c r="AA759" s="278"/>
      <c r="AB759" s="278"/>
      <c r="AC759" s="278"/>
      <c r="AD759" s="278"/>
    </row>
    <row r="760">
      <c r="A760" s="278"/>
      <c r="B760" s="278"/>
      <c r="C760" s="278"/>
      <c r="D760" s="278"/>
      <c r="E760" s="278"/>
      <c r="F760" s="278"/>
      <c r="G760" s="278"/>
      <c r="H760" s="278"/>
      <c r="I760" s="278"/>
      <c r="J760" s="278"/>
      <c r="K760" s="278"/>
      <c r="L760" s="278"/>
      <c r="M760" s="278"/>
      <c r="N760" s="278"/>
      <c r="O760" s="278"/>
      <c r="P760" s="278"/>
      <c r="Q760" s="278"/>
      <c r="R760" s="278"/>
      <c r="S760" s="278"/>
      <c r="T760" s="278"/>
      <c r="U760" s="278"/>
      <c r="V760" s="278"/>
      <c r="W760" s="278"/>
      <c r="X760" s="278"/>
      <c r="Y760" s="278"/>
      <c r="Z760" s="278"/>
      <c r="AA760" s="278"/>
      <c r="AB760" s="278"/>
      <c r="AC760" s="278"/>
      <c r="AD760" s="278"/>
    </row>
    <row r="761">
      <c r="A761" s="278"/>
      <c r="B761" s="278"/>
      <c r="C761" s="278"/>
      <c r="D761" s="278"/>
      <c r="E761" s="278"/>
      <c r="F761" s="278"/>
      <c r="G761" s="278"/>
      <c r="H761" s="278"/>
      <c r="I761" s="278"/>
      <c r="J761" s="278"/>
      <c r="K761" s="278"/>
      <c r="L761" s="278"/>
      <c r="M761" s="278"/>
      <c r="N761" s="278"/>
      <c r="O761" s="278"/>
      <c r="P761" s="278"/>
      <c r="Q761" s="278"/>
      <c r="R761" s="278"/>
      <c r="S761" s="278"/>
      <c r="T761" s="278"/>
      <c r="U761" s="278"/>
      <c r="V761" s="278"/>
      <c r="W761" s="278"/>
      <c r="X761" s="278"/>
      <c r="Y761" s="278"/>
      <c r="Z761" s="278"/>
      <c r="AA761" s="278"/>
      <c r="AB761" s="278"/>
      <c r="AC761" s="278"/>
      <c r="AD761" s="278"/>
    </row>
    <row r="762">
      <c r="A762" s="278"/>
      <c r="B762" s="278"/>
      <c r="C762" s="278"/>
      <c r="D762" s="278"/>
      <c r="E762" s="278"/>
      <c r="F762" s="278"/>
      <c r="G762" s="278"/>
      <c r="H762" s="278"/>
      <c r="I762" s="278"/>
      <c r="J762" s="278"/>
      <c r="K762" s="278"/>
      <c r="L762" s="278"/>
      <c r="M762" s="278"/>
      <c r="N762" s="278"/>
      <c r="O762" s="278"/>
      <c r="P762" s="278"/>
      <c r="Q762" s="278"/>
      <c r="R762" s="278"/>
      <c r="S762" s="278"/>
      <c r="T762" s="278"/>
      <c r="U762" s="278"/>
      <c r="V762" s="278"/>
      <c r="W762" s="278"/>
      <c r="X762" s="278"/>
      <c r="Y762" s="278"/>
      <c r="Z762" s="278"/>
      <c r="AA762" s="278"/>
      <c r="AB762" s="278"/>
      <c r="AC762" s="278"/>
      <c r="AD762" s="278"/>
    </row>
    <row r="763">
      <c r="A763" s="278"/>
      <c r="B763" s="278"/>
      <c r="C763" s="278"/>
      <c r="D763" s="278"/>
      <c r="E763" s="278"/>
      <c r="F763" s="278"/>
      <c r="G763" s="278"/>
      <c r="H763" s="278"/>
      <c r="I763" s="278"/>
      <c r="J763" s="278"/>
      <c r="K763" s="278"/>
      <c r="L763" s="278"/>
      <c r="M763" s="278"/>
      <c r="N763" s="278"/>
      <c r="O763" s="278"/>
      <c r="P763" s="278"/>
      <c r="Q763" s="278"/>
      <c r="R763" s="278"/>
      <c r="S763" s="278"/>
      <c r="T763" s="278"/>
      <c r="U763" s="278"/>
      <c r="V763" s="278"/>
      <c r="W763" s="278"/>
      <c r="X763" s="278"/>
      <c r="Y763" s="278"/>
      <c r="Z763" s="278"/>
      <c r="AA763" s="278"/>
      <c r="AB763" s="278"/>
      <c r="AC763" s="278"/>
      <c r="AD763" s="278"/>
    </row>
    <row r="764">
      <c r="A764" s="278"/>
      <c r="B764" s="278"/>
      <c r="C764" s="278"/>
      <c r="D764" s="278"/>
      <c r="E764" s="278"/>
      <c r="F764" s="278"/>
      <c r="G764" s="278"/>
      <c r="H764" s="278"/>
      <c r="I764" s="278"/>
      <c r="J764" s="278"/>
      <c r="K764" s="278"/>
      <c r="L764" s="278"/>
      <c r="M764" s="278"/>
      <c r="N764" s="278"/>
      <c r="O764" s="278"/>
      <c r="P764" s="278"/>
      <c r="Q764" s="278"/>
      <c r="R764" s="278"/>
      <c r="S764" s="278"/>
      <c r="T764" s="278"/>
      <c r="U764" s="278"/>
      <c r="V764" s="278"/>
      <c r="W764" s="278"/>
      <c r="X764" s="278"/>
      <c r="Y764" s="278"/>
      <c r="Z764" s="278"/>
      <c r="AA764" s="278"/>
      <c r="AB764" s="278"/>
      <c r="AC764" s="278"/>
      <c r="AD764" s="278"/>
    </row>
    <row r="765">
      <c r="A765" s="278"/>
      <c r="B765" s="278"/>
      <c r="C765" s="278"/>
      <c r="D765" s="278"/>
      <c r="E765" s="278"/>
      <c r="F765" s="278"/>
      <c r="G765" s="278"/>
      <c r="H765" s="278"/>
      <c r="I765" s="278"/>
      <c r="J765" s="278"/>
      <c r="K765" s="278"/>
      <c r="L765" s="278"/>
      <c r="M765" s="278"/>
      <c r="N765" s="278"/>
      <c r="O765" s="278"/>
      <c r="P765" s="278"/>
      <c r="Q765" s="278"/>
      <c r="R765" s="278"/>
      <c r="S765" s="278"/>
      <c r="T765" s="278"/>
      <c r="U765" s="278"/>
      <c r="V765" s="278"/>
      <c r="W765" s="278"/>
      <c r="X765" s="278"/>
      <c r="Y765" s="278"/>
      <c r="Z765" s="278"/>
      <c r="AA765" s="278"/>
      <c r="AB765" s="278"/>
      <c r="AC765" s="278"/>
      <c r="AD765" s="278"/>
    </row>
    <row r="766">
      <c r="A766" s="278"/>
      <c r="B766" s="278"/>
      <c r="C766" s="278"/>
      <c r="D766" s="278"/>
      <c r="E766" s="278"/>
      <c r="F766" s="278"/>
      <c r="G766" s="278"/>
      <c r="H766" s="278"/>
      <c r="I766" s="278"/>
      <c r="J766" s="278"/>
      <c r="K766" s="278"/>
      <c r="L766" s="278"/>
      <c r="M766" s="278"/>
      <c r="N766" s="278"/>
      <c r="O766" s="278"/>
      <c r="P766" s="278"/>
      <c r="Q766" s="278"/>
      <c r="R766" s="278"/>
      <c r="S766" s="278"/>
      <c r="T766" s="278"/>
      <c r="U766" s="278"/>
      <c r="V766" s="278"/>
      <c r="W766" s="278"/>
      <c r="X766" s="278"/>
      <c r="Y766" s="278"/>
      <c r="Z766" s="278"/>
      <c r="AA766" s="278"/>
      <c r="AB766" s="278"/>
      <c r="AC766" s="278"/>
      <c r="AD766" s="278"/>
    </row>
    <row r="767">
      <c r="A767" s="278"/>
      <c r="B767" s="278"/>
      <c r="C767" s="278"/>
      <c r="D767" s="278"/>
      <c r="E767" s="278"/>
      <c r="F767" s="278"/>
      <c r="G767" s="278"/>
      <c r="H767" s="278"/>
      <c r="I767" s="278"/>
      <c r="J767" s="278"/>
      <c r="K767" s="278"/>
      <c r="L767" s="278"/>
      <c r="M767" s="278"/>
      <c r="N767" s="278"/>
      <c r="O767" s="278"/>
      <c r="P767" s="278"/>
      <c r="Q767" s="278"/>
      <c r="R767" s="278"/>
      <c r="S767" s="278"/>
      <c r="T767" s="278"/>
      <c r="U767" s="278"/>
      <c r="V767" s="278"/>
      <c r="W767" s="278"/>
      <c r="X767" s="278"/>
      <c r="Y767" s="278"/>
      <c r="Z767" s="278"/>
      <c r="AA767" s="278"/>
      <c r="AB767" s="278"/>
      <c r="AC767" s="278"/>
      <c r="AD767" s="278"/>
    </row>
    <row r="768">
      <c r="A768" s="278"/>
      <c r="B768" s="278"/>
      <c r="C768" s="278"/>
      <c r="D768" s="278"/>
      <c r="E768" s="278"/>
      <c r="F768" s="278"/>
      <c r="G768" s="278"/>
      <c r="H768" s="278"/>
      <c r="I768" s="278"/>
      <c r="J768" s="278"/>
      <c r="K768" s="278"/>
      <c r="L768" s="278"/>
      <c r="M768" s="278"/>
      <c r="N768" s="278"/>
      <c r="O768" s="278"/>
      <c r="P768" s="278"/>
      <c r="Q768" s="278"/>
      <c r="R768" s="278"/>
      <c r="S768" s="278"/>
      <c r="T768" s="278"/>
      <c r="U768" s="278"/>
      <c r="V768" s="278"/>
      <c r="W768" s="278"/>
      <c r="X768" s="278"/>
      <c r="Y768" s="278"/>
      <c r="Z768" s="278"/>
      <c r="AA768" s="278"/>
      <c r="AB768" s="278"/>
      <c r="AC768" s="278"/>
      <c r="AD768" s="278"/>
    </row>
    <row r="769">
      <c r="A769" s="278"/>
      <c r="B769" s="278"/>
      <c r="C769" s="278"/>
      <c r="D769" s="278"/>
      <c r="E769" s="278"/>
      <c r="F769" s="278"/>
      <c r="G769" s="278"/>
      <c r="H769" s="278"/>
      <c r="I769" s="278"/>
      <c r="J769" s="278"/>
      <c r="K769" s="278"/>
      <c r="L769" s="278"/>
      <c r="M769" s="278"/>
      <c r="N769" s="278"/>
      <c r="O769" s="278"/>
      <c r="P769" s="278"/>
      <c r="Q769" s="278"/>
      <c r="R769" s="278"/>
      <c r="S769" s="278"/>
      <c r="T769" s="278"/>
      <c r="U769" s="278"/>
      <c r="V769" s="278"/>
      <c r="W769" s="278"/>
      <c r="X769" s="278"/>
      <c r="Y769" s="278"/>
      <c r="Z769" s="278"/>
      <c r="AA769" s="278"/>
      <c r="AB769" s="278"/>
      <c r="AC769" s="278"/>
      <c r="AD769" s="278"/>
    </row>
    <row r="770">
      <c r="A770" s="278"/>
      <c r="B770" s="278"/>
      <c r="C770" s="278"/>
      <c r="D770" s="278"/>
      <c r="E770" s="278"/>
      <c r="F770" s="278"/>
      <c r="G770" s="278"/>
      <c r="H770" s="278"/>
      <c r="I770" s="278"/>
      <c r="J770" s="278"/>
      <c r="K770" s="278"/>
      <c r="L770" s="278"/>
      <c r="M770" s="278"/>
      <c r="N770" s="278"/>
      <c r="O770" s="278"/>
      <c r="P770" s="278"/>
      <c r="Q770" s="278"/>
      <c r="R770" s="278"/>
      <c r="S770" s="278"/>
      <c r="T770" s="278"/>
      <c r="U770" s="278"/>
      <c r="V770" s="278"/>
      <c r="W770" s="278"/>
      <c r="X770" s="278"/>
      <c r="Y770" s="278"/>
      <c r="Z770" s="278"/>
      <c r="AA770" s="278"/>
      <c r="AB770" s="278"/>
      <c r="AC770" s="278"/>
      <c r="AD770" s="278"/>
    </row>
    <row r="771">
      <c r="A771" s="278"/>
      <c r="B771" s="278"/>
      <c r="C771" s="278"/>
      <c r="D771" s="278"/>
      <c r="E771" s="278"/>
      <c r="F771" s="278"/>
      <c r="G771" s="278"/>
      <c r="H771" s="278"/>
      <c r="I771" s="278"/>
      <c r="J771" s="278"/>
      <c r="K771" s="278"/>
      <c r="L771" s="278"/>
      <c r="M771" s="278"/>
      <c r="N771" s="278"/>
      <c r="O771" s="278"/>
      <c r="P771" s="278"/>
      <c r="Q771" s="278"/>
      <c r="R771" s="278"/>
      <c r="S771" s="278"/>
      <c r="T771" s="278"/>
      <c r="U771" s="278"/>
      <c r="V771" s="278"/>
      <c r="W771" s="278"/>
      <c r="X771" s="278"/>
      <c r="Y771" s="278"/>
      <c r="Z771" s="278"/>
      <c r="AA771" s="278"/>
      <c r="AB771" s="278"/>
      <c r="AC771" s="278"/>
      <c r="AD771" s="278"/>
    </row>
    <row r="772">
      <c r="A772" s="278"/>
      <c r="B772" s="278"/>
      <c r="C772" s="278"/>
      <c r="D772" s="278"/>
      <c r="E772" s="278"/>
      <c r="F772" s="278"/>
      <c r="G772" s="278"/>
      <c r="H772" s="278"/>
      <c r="I772" s="278"/>
      <c r="J772" s="278"/>
      <c r="K772" s="278"/>
      <c r="L772" s="278"/>
      <c r="M772" s="278"/>
      <c r="N772" s="278"/>
      <c r="O772" s="278"/>
      <c r="P772" s="278"/>
      <c r="Q772" s="278"/>
      <c r="R772" s="278"/>
      <c r="S772" s="278"/>
      <c r="T772" s="278"/>
      <c r="U772" s="278"/>
      <c r="V772" s="278"/>
      <c r="W772" s="278"/>
      <c r="X772" s="278"/>
      <c r="Y772" s="278"/>
      <c r="Z772" s="278"/>
      <c r="AA772" s="278"/>
      <c r="AB772" s="278"/>
      <c r="AC772" s="278"/>
      <c r="AD772" s="278"/>
    </row>
    <row r="773">
      <c r="A773" s="278"/>
      <c r="B773" s="278"/>
      <c r="C773" s="278"/>
      <c r="D773" s="278"/>
      <c r="E773" s="278"/>
      <c r="F773" s="278"/>
      <c r="G773" s="278"/>
      <c r="H773" s="278"/>
      <c r="I773" s="278"/>
      <c r="J773" s="278"/>
      <c r="K773" s="278"/>
      <c r="L773" s="278"/>
      <c r="M773" s="278"/>
      <c r="N773" s="278"/>
      <c r="O773" s="278"/>
      <c r="P773" s="278"/>
      <c r="Q773" s="278"/>
      <c r="R773" s="278"/>
      <c r="S773" s="278"/>
      <c r="T773" s="278"/>
      <c r="U773" s="278"/>
      <c r="V773" s="278"/>
      <c r="W773" s="278"/>
      <c r="X773" s="278"/>
      <c r="Y773" s="278"/>
      <c r="Z773" s="278"/>
      <c r="AA773" s="278"/>
      <c r="AB773" s="278"/>
      <c r="AC773" s="278"/>
      <c r="AD773" s="278"/>
    </row>
    <row r="774">
      <c r="A774" s="278"/>
      <c r="B774" s="278"/>
      <c r="C774" s="278"/>
      <c r="D774" s="278"/>
      <c r="E774" s="278"/>
      <c r="F774" s="278"/>
      <c r="G774" s="278"/>
      <c r="H774" s="278"/>
      <c r="I774" s="278"/>
      <c r="J774" s="278"/>
      <c r="K774" s="278"/>
      <c r="L774" s="278"/>
      <c r="M774" s="278"/>
      <c r="N774" s="278"/>
      <c r="O774" s="278"/>
      <c r="P774" s="278"/>
      <c r="Q774" s="278"/>
      <c r="R774" s="278"/>
      <c r="S774" s="278"/>
      <c r="T774" s="278"/>
      <c r="U774" s="278"/>
      <c r="V774" s="278"/>
      <c r="W774" s="278"/>
      <c r="X774" s="278"/>
      <c r="Y774" s="278"/>
      <c r="Z774" s="278"/>
      <c r="AA774" s="278"/>
      <c r="AB774" s="278"/>
      <c r="AC774" s="278"/>
      <c r="AD774" s="278"/>
    </row>
    <row r="775">
      <c r="A775" s="278"/>
      <c r="B775" s="278"/>
      <c r="C775" s="278"/>
      <c r="D775" s="278"/>
      <c r="E775" s="278"/>
      <c r="F775" s="278"/>
      <c r="G775" s="278"/>
      <c r="H775" s="278"/>
      <c r="I775" s="278"/>
      <c r="J775" s="278"/>
      <c r="K775" s="278"/>
      <c r="L775" s="278"/>
      <c r="M775" s="278"/>
      <c r="N775" s="278"/>
      <c r="O775" s="278"/>
      <c r="P775" s="278"/>
      <c r="Q775" s="278"/>
      <c r="R775" s="278"/>
      <c r="S775" s="278"/>
      <c r="T775" s="278"/>
      <c r="U775" s="278"/>
      <c r="V775" s="278"/>
      <c r="W775" s="278"/>
      <c r="X775" s="278"/>
      <c r="Y775" s="278"/>
      <c r="Z775" s="278"/>
      <c r="AA775" s="278"/>
      <c r="AB775" s="278"/>
      <c r="AC775" s="278"/>
      <c r="AD775" s="278"/>
    </row>
    <row r="776">
      <c r="A776" s="278"/>
      <c r="B776" s="278"/>
      <c r="C776" s="278"/>
      <c r="D776" s="278"/>
      <c r="E776" s="278"/>
      <c r="F776" s="278"/>
      <c r="G776" s="278"/>
      <c r="H776" s="278"/>
      <c r="I776" s="278"/>
      <c r="J776" s="278"/>
      <c r="K776" s="278"/>
      <c r="L776" s="278"/>
      <c r="M776" s="278"/>
      <c r="N776" s="278"/>
      <c r="O776" s="278"/>
      <c r="P776" s="278"/>
      <c r="Q776" s="278"/>
      <c r="R776" s="278"/>
      <c r="S776" s="278"/>
      <c r="T776" s="278"/>
      <c r="U776" s="278"/>
      <c r="V776" s="278"/>
      <c r="W776" s="278"/>
      <c r="X776" s="278"/>
      <c r="Y776" s="278"/>
      <c r="Z776" s="278"/>
      <c r="AA776" s="278"/>
      <c r="AB776" s="278"/>
      <c r="AC776" s="278"/>
      <c r="AD776" s="278"/>
    </row>
    <row r="777">
      <c r="A777" s="278"/>
      <c r="B777" s="278"/>
      <c r="C777" s="278"/>
      <c r="D777" s="278"/>
      <c r="E777" s="278"/>
      <c r="F777" s="278"/>
      <c r="G777" s="278"/>
      <c r="H777" s="278"/>
      <c r="I777" s="278"/>
      <c r="J777" s="278"/>
      <c r="K777" s="278"/>
      <c r="L777" s="278"/>
      <c r="M777" s="278"/>
      <c r="N777" s="278"/>
      <c r="O777" s="278"/>
      <c r="P777" s="278"/>
      <c r="Q777" s="278"/>
      <c r="R777" s="278"/>
      <c r="S777" s="278"/>
      <c r="T777" s="278"/>
      <c r="U777" s="278"/>
      <c r="V777" s="278"/>
      <c r="W777" s="278"/>
      <c r="X777" s="278"/>
      <c r="Y777" s="278"/>
      <c r="Z777" s="278"/>
      <c r="AA777" s="278"/>
      <c r="AB777" s="278"/>
      <c r="AC777" s="278"/>
      <c r="AD777" s="278"/>
    </row>
    <row r="778">
      <c r="A778" s="278"/>
      <c r="B778" s="278"/>
      <c r="C778" s="278"/>
      <c r="D778" s="278"/>
      <c r="E778" s="278"/>
      <c r="F778" s="278"/>
      <c r="G778" s="278"/>
      <c r="H778" s="278"/>
      <c r="I778" s="278"/>
      <c r="J778" s="278"/>
      <c r="K778" s="278"/>
      <c r="L778" s="278"/>
      <c r="M778" s="278"/>
      <c r="N778" s="278"/>
      <c r="O778" s="278"/>
      <c r="P778" s="278"/>
      <c r="Q778" s="278"/>
      <c r="R778" s="278"/>
      <c r="S778" s="278"/>
      <c r="T778" s="278"/>
      <c r="U778" s="278"/>
      <c r="V778" s="278"/>
      <c r="W778" s="278"/>
      <c r="X778" s="278"/>
      <c r="Y778" s="278"/>
      <c r="Z778" s="278"/>
      <c r="AA778" s="278"/>
      <c r="AB778" s="278"/>
      <c r="AC778" s="278"/>
      <c r="AD778" s="278"/>
    </row>
    <row r="779">
      <c r="A779" s="278"/>
      <c r="B779" s="278"/>
      <c r="C779" s="278"/>
      <c r="D779" s="278"/>
      <c r="E779" s="278"/>
      <c r="F779" s="278"/>
      <c r="G779" s="278"/>
      <c r="H779" s="278"/>
      <c r="I779" s="278"/>
      <c r="J779" s="278"/>
      <c r="K779" s="278"/>
      <c r="L779" s="278"/>
      <c r="M779" s="278"/>
      <c r="N779" s="278"/>
      <c r="O779" s="278"/>
      <c r="P779" s="278"/>
      <c r="Q779" s="278"/>
      <c r="R779" s="278"/>
      <c r="S779" s="278"/>
      <c r="T779" s="278"/>
      <c r="U779" s="278"/>
      <c r="V779" s="278"/>
      <c r="W779" s="278"/>
      <c r="X779" s="278"/>
      <c r="Y779" s="278"/>
      <c r="Z779" s="278"/>
      <c r="AA779" s="278"/>
      <c r="AB779" s="278"/>
      <c r="AC779" s="278"/>
      <c r="AD779" s="278"/>
    </row>
    <row r="780">
      <c r="A780" s="278"/>
      <c r="B780" s="278"/>
      <c r="C780" s="278"/>
      <c r="D780" s="278"/>
      <c r="E780" s="278"/>
      <c r="F780" s="278"/>
      <c r="G780" s="278"/>
      <c r="H780" s="278"/>
      <c r="I780" s="278"/>
      <c r="J780" s="278"/>
      <c r="K780" s="278"/>
      <c r="L780" s="278"/>
      <c r="M780" s="278"/>
      <c r="N780" s="278"/>
      <c r="O780" s="278"/>
      <c r="P780" s="278"/>
      <c r="Q780" s="278"/>
      <c r="R780" s="278"/>
      <c r="S780" s="278"/>
      <c r="T780" s="278"/>
      <c r="U780" s="278"/>
      <c r="V780" s="278"/>
      <c r="W780" s="278"/>
      <c r="X780" s="278"/>
      <c r="Y780" s="278"/>
      <c r="Z780" s="278"/>
      <c r="AA780" s="278"/>
      <c r="AB780" s="278"/>
      <c r="AC780" s="278"/>
      <c r="AD780" s="278"/>
    </row>
    <row r="781">
      <c r="A781" s="278"/>
      <c r="B781" s="278"/>
      <c r="C781" s="278"/>
      <c r="D781" s="278"/>
      <c r="E781" s="278"/>
      <c r="F781" s="278"/>
      <c r="G781" s="278"/>
      <c r="H781" s="278"/>
      <c r="I781" s="278"/>
      <c r="J781" s="278"/>
      <c r="K781" s="278"/>
      <c r="L781" s="278"/>
      <c r="M781" s="278"/>
      <c r="N781" s="278"/>
      <c r="O781" s="278"/>
      <c r="P781" s="278"/>
      <c r="Q781" s="278"/>
      <c r="R781" s="278"/>
      <c r="S781" s="278"/>
      <c r="T781" s="278"/>
      <c r="U781" s="278"/>
      <c r="V781" s="278"/>
      <c r="W781" s="278"/>
      <c r="X781" s="278"/>
      <c r="Y781" s="278"/>
      <c r="Z781" s="278"/>
      <c r="AA781" s="278"/>
      <c r="AB781" s="278"/>
      <c r="AC781" s="278"/>
      <c r="AD781" s="278"/>
    </row>
    <row r="782">
      <c r="A782" s="278"/>
      <c r="B782" s="278"/>
      <c r="C782" s="278"/>
      <c r="D782" s="278"/>
      <c r="E782" s="278"/>
      <c r="F782" s="278"/>
      <c r="G782" s="278"/>
      <c r="H782" s="278"/>
      <c r="I782" s="278"/>
      <c r="J782" s="278"/>
      <c r="K782" s="278"/>
      <c r="L782" s="278"/>
      <c r="M782" s="278"/>
      <c r="N782" s="278"/>
      <c r="O782" s="278"/>
      <c r="P782" s="278"/>
      <c r="Q782" s="278"/>
      <c r="R782" s="278"/>
      <c r="S782" s="278"/>
      <c r="T782" s="278"/>
      <c r="U782" s="278"/>
      <c r="V782" s="278"/>
      <c r="W782" s="278"/>
      <c r="X782" s="278"/>
      <c r="Y782" s="278"/>
      <c r="Z782" s="278"/>
      <c r="AA782" s="278"/>
      <c r="AB782" s="278"/>
      <c r="AC782" s="278"/>
      <c r="AD782" s="278"/>
    </row>
    <row r="783">
      <c r="A783" s="278"/>
      <c r="B783" s="278"/>
      <c r="C783" s="278"/>
      <c r="D783" s="278"/>
      <c r="E783" s="278"/>
      <c r="F783" s="278"/>
      <c r="G783" s="278"/>
      <c r="H783" s="278"/>
      <c r="I783" s="278"/>
      <c r="J783" s="278"/>
      <c r="K783" s="278"/>
      <c r="L783" s="278"/>
      <c r="M783" s="278"/>
      <c r="N783" s="278"/>
      <c r="O783" s="278"/>
      <c r="P783" s="278"/>
      <c r="Q783" s="278"/>
      <c r="R783" s="278"/>
      <c r="S783" s="278"/>
      <c r="T783" s="278"/>
      <c r="U783" s="278"/>
      <c r="V783" s="278"/>
      <c r="W783" s="278"/>
      <c r="X783" s="278"/>
      <c r="Y783" s="278"/>
      <c r="Z783" s="278"/>
      <c r="AA783" s="278"/>
      <c r="AB783" s="278"/>
      <c r="AC783" s="278"/>
      <c r="AD783" s="278"/>
    </row>
    <row r="784">
      <c r="A784" s="278"/>
      <c r="B784" s="278"/>
      <c r="C784" s="278"/>
      <c r="D784" s="278"/>
      <c r="E784" s="278"/>
      <c r="F784" s="278"/>
      <c r="G784" s="278"/>
      <c r="H784" s="278"/>
      <c r="I784" s="278"/>
      <c r="J784" s="278"/>
      <c r="K784" s="278"/>
      <c r="L784" s="278"/>
      <c r="M784" s="278"/>
      <c r="N784" s="278"/>
      <c r="O784" s="278"/>
      <c r="P784" s="278"/>
      <c r="Q784" s="278"/>
      <c r="R784" s="278"/>
      <c r="S784" s="278"/>
      <c r="T784" s="278"/>
      <c r="U784" s="278"/>
      <c r="V784" s="278"/>
      <c r="W784" s="278"/>
      <c r="X784" s="278"/>
      <c r="Y784" s="278"/>
      <c r="Z784" s="278"/>
      <c r="AA784" s="278"/>
      <c r="AB784" s="278"/>
      <c r="AC784" s="278"/>
      <c r="AD784" s="278"/>
    </row>
    <row r="785">
      <c r="A785" s="278"/>
      <c r="B785" s="278"/>
      <c r="C785" s="278"/>
      <c r="D785" s="278"/>
      <c r="E785" s="278"/>
      <c r="F785" s="278"/>
      <c r="G785" s="278"/>
      <c r="H785" s="278"/>
      <c r="I785" s="278"/>
      <c r="J785" s="278"/>
      <c r="K785" s="278"/>
      <c r="L785" s="278"/>
      <c r="M785" s="278"/>
      <c r="N785" s="278"/>
      <c r="O785" s="278"/>
      <c r="P785" s="278"/>
      <c r="Q785" s="278"/>
      <c r="R785" s="278"/>
      <c r="S785" s="278"/>
      <c r="T785" s="278"/>
      <c r="U785" s="278"/>
      <c r="V785" s="278"/>
      <c r="W785" s="278"/>
      <c r="X785" s="278"/>
      <c r="Y785" s="278"/>
      <c r="Z785" s="278"/>
      <c r="AA785" s="278"/>
      <c r="AB785" s="278"/>
      <c r="AC785" s="278"/>
      <c r="AD785" s="278"/>
    </row>
    <row r="786">
      <c r="A786" s="278"/>
      <c r="B786" s="278"/>
      <c r="C786" s="278"/>
      <c r="D786" s="278"/>
      <c r="E786" s="278"/>
      <c r="F786" s="278"/>
      <c r="G786" s="278"/>
      <c r="H786" s="278"/>
      <c r="I786" s="278"/>
      <c r="J786" s="278"/>
      <c r="K786" s="278"/>
      <c r="L786" s="278"/>
      <c r="M786" s="278"/>
      <c r="N786" s="278"/>
      <c r="O786" s="278"/>
      <c r="P786" s="278"/>
      <c r="Q786" s="278"/>
      <c r="R786" s="278"/>
      <c r="S786" s="278"/>
      <c r="T786" s="278"/>
      <c r="U786" s="278"/>
      <c r="V786" s="278"/>
      <c r="W786" s="278"/>
      <c r="X786" s="278"/>
      <c r="Y786" s="278"/>
      <c r="Z786" s="278"/>
      <c r="AA786" s="278"/>
      <c r="AB786" s="278"/>
      <c r="AC786" s="278"/>
      <c r="AD786" s="278"/>
    </row>
    <row r="787">
      <c r="A787" s="278"/>
      <c r="B787" s="278"/>
      <c r="C787" s="278"/>
      <c r="D787" s="278"/>
      <c r="E787" s="278"/>
      <c r="F787" s="278"/>
      <c r="G787" s="278"/>
      <c r="H787" s="278"/>
      <c r="I787" s="278"/>
      <c r="J787" s="278"/>
      <c r="K787" s="278"/>
      <c r="L787" s="278"/>
      <c r="M787" s="278"/>
      <c r="N787" s="278"/>
      <c r="O787" s="278"/>
      <c r="P787" s="278"/>
      <c r="Q787" s="278"/>
      <c r="R787" s="278"/>
      <c r="S787" s="278"/>
      <c r="T787" s="278"/>
      <c r="U787" s="278"/>
      <c r="V787" s="278"/>
      <c r="W787" s="278"/>
      <c r="X787" s="278"/>
      <c r="Y787" s="278"/>
      <c r="Z787" s="278"/>
      <c r="AA787" s="278"/>
      <c r="AB787" s="278"/>
      <c r="AC787" s="278"/>
      <c r="AD787" s="278"/>
    </row>
    <row r="788">
      <c r="A788" s="278"/>
      <c r="B788" s="278"/>
      <c r="C788" s="278"/>
      <c r="D788" s="278"/>
      <c r="E788" s="278"/>
      <c r="F788" s="278"/>
      <c r="G788" s="278"/>
      <c r="H788" s="278"/>
      <c r="I788" s="278"/>
      <c r="J788" s="278"/>
      <c r="K788" s="278"/>
      <c r="L788" s="278"/>
      <c r="M788" s="278"/>
      <c r="N788" s="278"/>
      <c r="O788" s="278"/>
      <c r="P788" s="278"/>
      <c r="Q788" s="278"/>
      <c r="R788" s="278"/>
      <c r="S788" s="278"/>
      <c r="T788" s="278"/>
      <c r="U788" s="278"/>
      <c r="V788" s="278"/>
      <c r="W788" s="278"/>
      <c r="X788" s="278"/>
      <c r="Y788" s="278"/>
      <c r="Z788" s="278"/>
      <c r="AA788" s="278"/>
      <c r="AB788" s="278"/>
      <c r="AC788" s="278"/>
      <c r="AD788" s="278"/>
    </row>
    <row r="789">
      <c r="A789" s="278"/>
      <c r="B789" s="278"/>
      <c r="C789" s="278"/>
      <c r="D789" s="278"/>
      <c r="E789" s="278"/>
      <c r="F789" s="278"/>
      <c r="G789" s="278"/>
      <c r="H789" s="278"/>
      <c r="I789" s="278"/>
      <c r="J789" s="278"/>
      <c r="K789" s="278"/>
      <c r="L789" s="278"/>
      <c r="M789" s="278"/>
      <c r="N789" s="278"/>
      <c r="O789" s="278"/>
      <c r="P789" s="278"/>
      <c r="Q789" s="278"/>
      <c r="R789" s="278"/>
      <c r="S789" s="278"/>
      <c r="T789" s="278"/>
      <c r="U789" s="278"/>
      <c r="V789" s="278"/>
      <c r="W789" s="278"/>
      <c r="X789" s="278"/>
      <c r="Y789" s="278"/>
      <c r="Z789" s="278"/>
      <c r="AA789" s="278"/>
      <c r="AB789" s="278"/>
      <c r="AC789" s="278"/>
      <c r="AD789" s="278"/>
    </row>
    <row r="790">
      <c r="A790" s="278"/>
      <c r="B790" s="278"/>
      <c r="C790" s="278"/>
      <c r="D790" s="278"/>
      <c r="E790" s="278"/>
      <c r="F790" s="278"/>
      <c r="G790" s="278"/>
      <c r="H790" s="278"/>
      <c r="I790" s="278"/>
      <c r="J790" s="278"/>
      <c r="K790" s="278"/>
      <c r="L790" s="278"/>
      <c r="M790" s="278"/>
      <c r="N790" s="278"/>
      <c r="O790" s="278"/>
      <c r="P790" s="278"/>
      <c r="Q790" s="278"/>
      <c r="R790" s="278"/>
      <c r="S790" s="278"/>
      <c r="T790" s="278"/>
      <c r="U790" s="278"/>
      <c r="V790" s="278"/>
      <c r="W790" s="278"/>
      <c r="X790" s="278"/>
      <c r="Y790" s="278"/>
      <c r="Z790" s="278"/>
      <c r="AA790" s="278"/>
      <c r="AB790" s="278"/>
      <c r="AC790" s="278"/>
      <c r="AD790" s="278"/>
    </row>
    <row r="791">
      <c r="A791" s="278"/>
      <c r="B791" s="278"/>
      <c r="C791" s="278"/>
      <c r="D791" s="278"/>
      <c r="E791" s="278"/>
      <c r="F791" s="278"/>
      <c r="G791" s="278"/>
      <c r="H791" s="278"/>
      <c r="I791" s="278"/>
      <c r="J791" s="278"/>
      <c r="K791" s="278"/>
      <c r="L791" s="278"/>
      <c r="M791" s="278"/>
      <c r="N791" s="278"/>
      <c r="O791" s="278"/>
      <c r="P791" s="278"/>
      <c r="Q791" s="278"/>
      <c r="R791" s="278"/>
      <c r="S791" s="278"/>
      <c r="T791" s="278"/>
      <c r="U791" s="278"/>
      <c r="V791" s="278"/>
      <c r="W791" s="278"/>
      <c r="X791" s="278"/>
      <c r="Y791" s="278"/>
      <c r="Z791" s="278"/>
      <c r="AA791" s="278"/>
      <c r="AB791" s="278"/>
      <c r="AC791" s="278"/>
      <c r="AD791" s="278"/>
    </row>
    <row r="792">
      <c r="A792" s="278"/>
      <c r="B792" s="278"/>
      <c r="C792" s="278"/>
      <c r="D792" s="278"/>
      <c r="E792" s="278"/>
      <c r="F792" s="278"/>
      <c r="G792" s="278"/>
      <c r="H792" s="278"/>
      <c r="I792" s="278"/>
      <c r="J792" s="278"/>
      <c r="K792" s="278"/>
      <c r="L792" s="278"/>
      <c r="M792" s="278"/>
      <c r="N792" s="278"/>
      <c r="O792" s="278"/>
      <c r="P792" s="278"/>
      <c r="Q792" s="278"/>
      <c r="R792" s="278"/>
      <c r="S792" s="278"/>
      <c r="T792" s="278"/>
      <c r="U792" s="278"/>
      <c r="V792" s="278"/>
      <c r="W792" s="278"/>
      <c r="X792" s="278"/>
      <c r="Y792" s="278"/>
      <c r="Z792" s="278"/>
      <c r="AA792" s="278"/>
      <c r="AB792" s="278"/>
      <c r="AC792" s="278"/>
      <c r="AD792" s="278"/>
    </row>
    <row r="793">
      <c r="A793" s="278"/>
      <c r="B793" s="278"/>
      <c r="C793" s="278"/>
      <c r="D793" s="278"/>
      <c r="E793" s="278"/>
      <c r="F793" s="278"/>
      <c r="G793" s="278"/>
      <c r="H793" s="278"/>
      <c r="I793" s="278"/>
      <c r="J793" s="278"/>
      <c r="K793" s="278"/>
      <c r="L793" s="278"/>
      <c r="M793" s="278"/>
      <c r="N793" s="278"/>
      <c r="O793" s="278"/>
      <c r="P793" s="278"/>
      <c r="Q793" s="278"/>
      <c r="R793" s="278"/>
      <c r="S793" s="278"/>
      <c r="T793" s="278"/>
      <c r="U793" s="278"/>
      <c r="V793" s="278"/>
      <c r="W793" s="278"/>
      <c r="X793" s="278"/>
      <c r="Y793" s="278"/>
      <c r="Z793" s="278"/>
      <c r="AA793" s="278"/>
      <c r="AB793" s="278"/>
      <c r="AC793" s="278"/>
      <c r="AD793" s="278"/>
    </row>
    <row r="794">
      <c r="A794" s="278"/>
      <c r="B794" s="278"/>
      <c r="C794" s="278"/>
      <c r="D794" s="278"/>
      <c r="E794" s="278"/>
      <c r="F794" s="278"/>
      <c r="G794" s="278"/>
      <c r="H794" s="278"/>
      <c r="I794" s="278"/>
      <c r="J794" s="278"/>
      <c r="K794" s="278"/>
      <c r="L794" s="278"/>
      <c r="M794" s="278"/>
      <c r="N794" s="278"/>
      <c r="O794" s="278"/>
      <c r="P794" s="278"/>
      <c r="Q794" s="278"/>
      <c r="R794" s="278"/>
      <c r="S794" s="278"/>
      <c r="T794" s="278"/>
      <c r="U794" s="278"/>
      <c r="V794" s="278"/>
      <c r="W794" s="278"/>
      <c r="X794" s="278"/>
      <c r="Y794" s="278"/>
      <c r="Z794" s="278"/>
      <c r="AA794" s="278"/>
      <c r="AB794" s="278"/>
      <c r="AC794" s="278"/>
      <c r="AD794" s="278"/>
    </row>
    <row r="795">
      <c r="A795" s="278"/>
      <c r="B795" s="278"/>
      <c r="C795" s="278"/>
      <c r="D795" s="278"/>
      <c r="E795" s="278"/>
      <c r="F795" s="278"/>
      <c r="G795" s="278"/>
      <c r="H795" s="278"/>
      <c r="I795" s="278"/>
      <c r="J795" s="278"/>
      <c r="K795" s="278"/>
      <c r="L795" s="278"/>
      <c r="M795" s="278"/>
      <c r="N795" s="278"/>
      <c r="O795" s="278"/>
      <c r="P795" s="278"/>
      <c r="Q795" s="278"/>
      <c r="R795" s="278"/>
      <c r="S795" s="278"/>
      <c r="T795" s="278"/>
      <c r="U795" s="278"/>
      <c r="V795" s="278"/>
      <c r="W795" s="278"/>
      <c r="X795" s="278"/>
      <c r="Y795" s="278"/>
      <c r="Z795" s="278"/>
      <c r="AA795" s="278"/>
      <c r="AB795" s="278"/>
      <c r="AC795" s="278"/>
      <c r="AD795" s="278"/>
    </row>
    <row r="796">
      <c r="A796" s="278"/>
      <c r="B796" s="278"/>
      <c r="C796" s="278"/>
      <c r="D796" s="278"/>
      <c r="E796" s="278"/>
      <c r="F796" s="278"/>
      <c r="G796" s="278"/>
      <c r="H796" s="278"/>
      <c r="I796" s="278"/>
      <c r="J796" s="278"/>
      <c r="K796" s="278"/>
      <c r="L796" s="278"/>
      <c r="M796" s="278"/>
      <c r="N796" s="278"/>
      <c r="O796" s="278"/>
      <c r="P796" s="278"/>
      <c r="Q796" s="278"/>
      <c r="R796" s="278"/>
      <c r="S796" s="278"/>
      <c r="T796" s="278"/>
      <c r="U796" s="278"/>
      <c r="V796" s="278"/>
      <c r="W796" s="278"/>
      <c r="X796" s="278"/>
      <c r="Y796" s="278"/>
      <c r="Z796" s="278"/>
      <c r="AA796" s="278"/>
      <c r="AB796" s="278"/>
      <c r="AC796" s="278"/>
      <c r="AD796" s="278"/>
    </row>
    <row r="797">
      <c r="A797" s="278"/>
      <c r="B797" s="278"/>
      <c r="C797" s="278"/>
      <c r="D797" s="278"/>
      <c r="E797" s="278"/>
      <c r="F797" s="278"/>
      <c r="G797" s="278"/>
      <c r="H797" s="278"/>
      <c r="I797" s="278"/>
      <c r="J797" s="278"/>
      <c r="K797" s="278"/>
      <c r="L797" s="278"/>
      <c r="M797" s="278"/>
      <c r="N797" s="278"/>
      <c r="O797" s="278"/>
      <c r="P797" s="278"/>
      <c r="Q797" s="278"/>
      <c r="R797" s="278"/>
      <c r="S797" s="278"/>
      <c r="T797" s="278"/>
      <c r="U797" s="278"/>
      <c r="V797" s="278"/>
      <c r="W797" s="278"/>
      <c r="X797" s="278"/>
      <c r="Y797" s="278"/>
      <c r="Z797" s="278"/>
      <c r="AA797" s="278"/>
      <c r="AB797" s="278"/>
      <c r="AC797" s="278"/>
      <c r="AD797" s="278"/>
    </row>
    <row r="798">
      <c r="A798" s="278"/>
      <c r="B798" s="278"/>
      <c r="C798" s="278"/>
      <c r="D798" s="278"/>
      <c r="E798" s="278"/>
      <c r="F798" s="278"/>
      <c r="G798" s="278"/>
      <c r="H798" s="278"/>
      <c r="I798" s="278"/>
      <c r="J798" s="278"/>
      <c r="K798" s="278"/>
      <c r="L798" s="278"/>
      <c r="M798" s="278"/>
      <c r="N798" s="278"/>
      <c r="O798" s="278"/>
      <c r="P798" s="278"/>
      <c r="Q798" s="278"/>
      <c r="R798" s="278"/>
      <c r="S798" s="278"/>
      <c r="T798" s="278"/>
      <c r="U798" s="278"/>
      <c r="V798" s="278"/>
      <c r="W798" s="278"/>
      <c r="X798" s="278"/>
      <c r="Y798" s="278"/>
      <c r="Z798" s="278"/>
      <c r="AA798" s="278"/>
      <c r="AB798" s="278"/>
      <c r="AC798" s="278"/>
      <c r="AD798" s="278"/>
    </row>
    <row r="799">
      <c r="A799" s="278"/>
      <c r="B799" s="278"/>
      <c r="C799" s="278"/>
      <c r="D799" s="278"/>
      <c r="E799" s="278"/>
      <c r="F799" s="278"/>
      <c r="G799" s="278"/>
      <c r="H799" s="278"/>
      <c r="I799" s="278"/>
      <c r="J799" s="278"/>
      <c r="K799" s="278"/>
      <c r="L799" s="278"/>
      <c r="M799" s="278"/>
      <c r="N799" s="278"/>
      <c r="O799" s="278"/>
      <c r="P799" s="278"/>
      <c r="Q799" s="278"/>
      <c r="R799" s="278"/>
      <c r="S799" s="278"/>
      <c r="T799" s="278"/>
      <c r="U799" s="278"/>
      <c r="V799" s="278"/>
      <c r="W799" s="278"/>
      <c r="X799" s="278"/>
      <c r="Y799" s="278"/>
      <c r="Z799" s="278"/>
      <c r="AA799" s="278"/>
      <c r="AB799" s="278"/>
      <c r="AC799" s="278"/>
      <c r="AD799" s="278"/>
    </row>
    <row r="800">
      <c r="A800" s="278"/>
      <c r="B800" s="278"/>
      <c r="C800" s="278"/>
      <c r="D800" s="278"/>
      <c r="E800" s="278"/>
      <c r="F800" s="278"/>
      <c r="G800" s="278"/>
      <c r="H800" s="278"/>
      <c r="I800" s="278"/>
      <c r="J800" s="278"/>
      <c r="K800" s="278"/>
      <c r="L800" s="278"/>
      <c r="M800" s="278"/>
      <c r="N800" s="278"/>
      <c r="O800" s="278"/>
      <c r="P800" s="278"/>
      <c r="Q800" s="278"/>
      <c r="R800" s="278"/>
      <c r="S800" s="278"/>
      <c r="T800" s="278"/>
      <c r="U800" s="278"/>
      <c r="V800" s="278"/>
      <c r="W800" s="278"/>
      <c r="X800" s="278"/>
      <c r="Y800" s="278"/>
      <c r="Z800" s="278"/>
      <c r="AA800" s="278"/>
      <c r="AB800" s="278"/>
      <c r="AC800" s="278"/>
      <c r="AD800" s="278"/>
    </row>
    <row r="801">
      <c r="A801" s="278"/>
      <c r="B801" s="278"/>
      <c r="C801" s="278"/>
      <c r="D801" s="278"/>
      <c r="E801" s="278"/>
      <c r="F801" s="278"/>
      <c r="G801" s="278"/>
      <c r="H801" s="278"/>
      <c r="I801" s="278"/>
      <c r="J801" s="278"/>
      <c r="K801" s="278"/>
      <c r="L801" s="278"/>
      <c r="M801" s="278"/>
      <c r="N801" s="278"/>
      <c r="O801" s="278"/>
      <c r="P801" s="278"/>
      <c r="Q801" s="278"/>
      <c r="R801" s="278"/>
      <c r="S801" s="278"/>
      <c r="T801" s="278"/>
      <c r="U801" s="278"/>
      <c r="V801" s="278"/>
      <c r="W801" s="278"/>
      <c r="X801" s="278"/>
      <c r="Y801" s="278"/>
      <c r="Z801" s="278"/>
      <c r="AA801" s="278"/>
      <c r="AB801" s="278"/>
      <c r="AC801" s="278"/>
      <c r="AD801" s="278"/>
    </row>
    <row r="802">
      <c r="A802" s="278"/>
      <c r="B802" s="278"/>
      <c r="C802" s="278"/>
      <c r="D802" s="278"/>
      <c r="E802" s="278"/>
      <c r="F802" s="278"/>
      <c r="G802" s="278"/>
      <c r="H802" s="278"/>
      <c r="I802" s="278"/>
      <c r="J802" s="278"/>
      <c r="K802" s="278"/>
      <c r="L802" s="278"/>
      <c r="M802" s="278"/>
      <c r="N802" s="278"/>
      <c r="O802" s="278"/>
      <c r="P802" s="278"/>
      <c r="Q802" s="278"/>
      <c r="R802" s="278"/>
      <c r="S802" s="278"/>
      <c r="T802" s="278"/>
      <c r="U802" s="278"/>
      <c r="V802" s="278"/>
      <c r="W802" s="278"/>
      <c r="X802" s="278"/>
      <c r="Y802" s="278"/>
      <c r="Z802" s="278"/>
      <c r="AA802" s="278"/>
      <c r="AB802" s="278"/>
      <c r="AC802" s="278"/>
      <c r="AD802" s="278"/>
    </row>
    <row r="803">
      <c r="A803" s="278"/>
      <c r="B803" s="278"/>
      <c r="C803" s="278"/>
      <c r="D803" s="278"/>
      <c r="E803" s="278"/>
      <c r="F803" s="278"/>
      <c r="G803" s="278"/>
      <c r="H803" s="278"/>
      <c r="I803" s="278"/>
      <c r="J803" s="278"/>
      <c r="K803" s="278"/>
      <c r="L803" s="278"/>
      <c r="M803" s="278"/>
      <c r="N803" s="278"/>
      <c r="O803" s="278"/>
      <c r="P803" s="278"/>
      <c r="Q803" s="278"/>
      <c r="R803" s="278"/>
      <c r="S803" s="278"/>
      <c r="T803" s="278"/>
      <c r="U803" s="278"/>
      <c r="V803" s="278"/>
      <c r="W803" s="278"/>
      <c r="X803" s="278"/>
      <c r="Y803" s="278"/>
      <c r="Z803" s="278"/>
      <c r="AA803" s="278"/>
      <c r="AB803" s="278"/>
      <c r="AC803" s="278"/>
      <c r="AD803" s="278"/>
    </row>
    <row r="804">
      <c r="A804" s="278"/>
      <c r="B804" s="278"/>
      <c r="C804" s="278"/>
      <c r="D804" s="278"/>
      <c r="E804" s="278"/>
      <c r="F804" s="278"/>
      <c r="G804" s="278"/>
      <c r="H804" s="278"/>
      <c r="I804" s="278"/>
      <c r="J804" s="278"/>
      <c r="K804" s="278"/>
      <c r="L804" s="278"/>
      <c r="M804" s="278"/>
      <c r="N804" s="278"/>
      <c r="O804" s="278"/>
      <c r="P804" s="278"/>
      <c r="Q804" s="278"/>
      <c r="R804" s="278"/>
      <c r="S804" s="278"/>
      <c r="T804" s="278"/>
      <c r="U804" s="278"/>
      <c r="V804" s="278"/>
      <c r="W804" s="278"/>
      <c r="X804" s="278"/>
      <c r="Y804" s="278"/>
      <c r="Z804" s="278"/>
      <c r="AA804" s="278"/>
      <c r="AB804" s="278"/>
      <c r="AC804" s="278"/>
      <c r="AD804" s="278"/>
    </row>
    <row r="805">
      <c r="A805" s="278"/>
      <c r="B805" s="278"/>
      <c r="C805" s="278"/>
      <c r="D805" s="278"/>
      <c r="E805" s="278"/>
      <c r="F805" s="278"/>
      <c r="G805" s="278"/>
      <c r="H805" s="278"/>
      <c r="I805" s="278"/>
      <c r="J805" s="278"/>
      <c r="K805" s="278"/>
      <c r="L805" s="278"/>
      <c r="M805" s="278"/>
      <c r="N805" s="278"/>
      <c r="O805" s="278"/>
      <c r="P805" s="278"/>
      <c r="Q805" s="278"/>
      <c r="R805" s="278"/>
      <c r="S805" s="278"/>
      <c r="T805" s="278"/>
      <c r="U805" s="278"/>
      <c r="V805" s="278"/>
      <c r="W805" s="278"/>
      <c r="X805" s="278"/>
      <c r="Y805" s="278"/>
      <c r="Z805" s="278"/>
      <c r="AA805" s="278"/>
      <c r="AB805" s="278"/>
      <c r="AC805" s="278"/>
      <c r="AD805" s="278"/>
    </row>
    <row r="806">
      <c r="A806" s="278"/>
      <c r="B806" s="278"/>
      <c r="C806" s="278"/>
      <c r="D806" s="278"/>
      <c r="E806" s="278"/>
      <c r="F806" s="278"/>
      <c r="G806" s="278"/>
      <c r="H806" s="278"/>
      <c r="I806" s="278"/>
      <c r="J806" s="278"/>
      <c r="K806" s="278"/>
      <c r="L806" s="278"/>
      <c r="M806" s="278"/>
      <c r="N806" s="278"/>
      <c r="O806" s="278"/>
      <c r="P806" s="278"/>
      <c r="Q806" s="278"/>
      <c r="R806" s="278"/>
      <c r="S806" s="278"/>
      <c r="T806" s="278"/>
      <c r="U806" s="278"/>
      <c r="V806" s="278"/>
      <c r="W806" s="278"/>
      <c r="X806" s="278"/>
      <c r="Y806" s="278"/>
      <c r="Z806" s="278"/>
      <c r="AA806" s="278"/>
      <c r="AB806" s="278"/>
      <c r="AC806" s="278"/>
      <c r="AD806" s="278"/>
    </row>
    <row r="807">
      <c r="A807" s="278"/>
      <c r="B807" s="278"/>
      <c r="C807" s="278"/>
      <c r="D807" s="278"/>
      <c r="E807" s="278"/>
      <c r="F807" s="278"/>
      <c r="G807" s="278"/>
      <c r="H807" s="278"/>
      <c r="I807" s="278"/>
      <c r="J807" s="278"/>
      <c r="K807" s="278"/>
      <c r="L807" s="278"/>
      <c r="M807" s="278"/>
      <c r="N807" s="278"/>
      <c r="O807" s="278"/>
      <c r="P807" s="278"/>
      <c r="Q807" s="278"/>
      <c r="R807" s="278"/>
      <c r="S807" s="278"/>
      <c r="T807" s="278"/>
      <c r="U807" s="278"/>
      <c r="V807" s="278"/>
      <c r="W807" s="278"/>
      <c r="X807" s="278"/>
      <c r="Y807" s="278"/>
      <c r="Z807" s="278"/>
      <c r="AA807" s="278"/>
      <c r="AB807" s="278"/>
      <c r="AC807" s="278"/>
      <c r="AD807" s="278"/>
    </row>
    <row r="808">
      <c r="A808" s="278"/>
      <c r="B808" s="278"/>
      <c r="C808" s="278"/>
      <c r="D808" s="278"/>
      <c r="E808" s="278"/>
      <c r="F808" s="278"/>
      <c r="G808" s="278"/>
      <c r="H808" s="278"/>
      <c r="I808" s="278"/>
      <c r="J808" s="278"/>
      <c r="K808" s="278"/>
      <c r="L808" s="278"/>
      <c r="M808" s="278"/>
      <c r="N808" s="278"/>
      <c r="O808" s="278"/>
      <c r="P808" s="278"/>
      <c r="Q808" s="278"/>
      <c r="R808" s="278"/>
      <c r="S808" s="278"/>
      <c r="T808" s="278"/>
      <c r="U808" s="278"/>
      <c r="V808" s="278"/>
      <c r="W808" s="278"/>
      <c r="X808" s="278"/>
      <c r="Y808" s="278"/>
      <c r="Z808" s="278"/>
      <c r="AA808" s="278"/>
      <c r="AB808" s="278"/>
      <c r="AC808" s="278"/>
      <c r="AD808" s="278"/>
    </row>
    <row r="809">
      <c r="A809" s="278"/>
      <c r="B809" s="278"/>
      <c r="C809" s="278"/>
      <c r="D809" s="278"/>
      <c r="E809" s="278"/>
      <c r="F809" s="278"/>
      <c r="G809" s="278"/>
      <c r="H809" s="278"/>
      <c r="I809" s="278"/>
      <c r="J809" s="278"/>
      <c r="K809" s="278"/>
      <c r="L809" s="278"/>
      <c r="M809" s="278"/>
      <c r="N809" s="278"/>
      <c r="O809" s="278"/>
      <c r="P809" s="278"/>
      <c r="Q809" s="278"/>
      <c r="R809" s="278"/>
      <c r="S809" s="278"/>
      <c r="T809" s="278"/>
      <c r="U809" s="278"/>
      <c r="V809" s="278"/>
      <c r="W809" s="278"/>
      <c r="X809" s="278"/>
      <c r="Y809" s="278"/>
      <c r="Z809" s="278"/>
      <c r="AA809" s="278"/>
      <c r="AB809" s="278"/>
      <c r="AC809" s="278"/>
      <c r="AD809" s="278"/>
    </row>
    <row r="810">
      <c r="A810" s="278"/>
      <c r="B810" s="278"/>
      <c r="C810" s="278"/>
      <c r="D810" s="278"/>
      <c r="E810" s="278"/>
      <c r="F810" s="278"/>
      <c r="G810" s="278"/>
      <c r="H810" s="278"/>
      <c r="I810" s="278"/>
      <c r="J810" s="278"/>
      <c r="K810" s="278"/>
      <c r="L810" s="278"/>
      <c r="M810" s="278"/>
      <c r="N810" s="278"/>
      <c r="O810" s="278"/>
      <c r="P810" s="278"/>
      <c r="Q810" s="278"/>
      <c r="R810" s="278"/>
      <c r="S810" s="278"/>
      <c r="T810" s="278"/>
      <c r="U810" s="278"/>
      <c r="V810" s="278"/>
      <c r="W810" s="278"/>
      <c r="X810" s="278"/>
      <c r="Y810" s="278"/>
      <c r="Z810" s="278"/>
      <c r="AA810" s="278"/>
      <c r="AB810" s="278"/>
      <c r="AC810" s="278"/>
      <c r="AD810" s="278"/>
    </row>
    <row r="811">
      <c r="A811" s="278"/>
      <c r="B811" s="278"/>
      <c r="C811" s="278"/>
      <c r="D811" s="278"/>
      <c r="E811" s="278"/>
      <c r="F811" s="278"/>
      <c r="G811" s="278"/>
      <c r="H811" s="278"/>
      <c r="I811" s="278"/>
      <c r="J811" s="278"/>
      <c r="K811" s="278"/>
      <c r="L811" s="278"/>
      <c r="M811" s="278"/>
      <c r="N811" s="278"/>
      <c r="O811" s="278"/>
      <c r="P811" s="278"/>
      <c r="Q811" s="278"/>
      <c r="R811" s="278"/>
      <c r="S811" s="278"/>
      <c r="T811" s="278"/>
      <c r="U811" s="278"/>
      <c r="V811" s="278"/>
      <c r="W811" s="278"/>
      <c r="X811" s="278"/>
      <c r="Y811" s="278"/>
      <c r="Z811" s="278"/>
      <c r="AA811" s="278"/>
      <c r="AB811" s="278"/>
      <c r="AC811" s="278"/>
      <c r="AD811" s="278"/>
    </row>
    <row r="812">
      <c r="A812" s="278"/>
      <c r="B812" s="278"/>
      <c r="C812" s="278"/>
      <c r="D812" s="278"/>
      <c r="E812" s="278"/>
      <c r="F812" s="278"/>
      <c r="G812" s="278"/>
      <c r="H812" s="278"/>
      <c r="I812" s="278"/>
      <c r="J812" s="278"/>
      <c r="K812" s="278"/>
      <c r="L812" s="278"/>
      <c r="M812" s="278"/>
      <c r="N812" s="278"/>
      <c r="O812" s="278"/>
      <c r="P812" s="278"/>
      <c r="Q812" s="278"/>
      <c r="R812" s="278"/>
      <c r="S812" s="278"/>
      <c r="T812" s="278"/>
      <c r="U812" s="278"/>
      <c r="V812" s="278"/>
      <c r="W812" s="278"/>
      <c r="X812" s="278"/>
      <c r="Y812" s="278"/>
      <c r="Z812" s="278"/>
      <c r="AA812" s="278"/>
      <c r="AB812" s="278"/>
      <c r="AC812" s="278"/>
      <c r="AD812" s="278"/>
    </row>
    <row r="813">
      <c r="A813" s="278"/>
      <c r="B813" s="278"/>
      <c r="C813" s="278"/>
      <c r="D813" s="278"/>
      <c r="E813" s="278"/>
      <c r="F813" s="278"/>
      <c r="G813" s="278"/>
      <c r="H813" s="278"/>
      <c r="I813" s="278"/>
      <c r="J813" s="278"/>
      <c r="K813" s="278"/>
      <c r="L813" s="278"/>
      <c r="M813" s="278"/>
      <c r="N813" s="278"/>
      <c r="O813" s="278"/>
      <c r="P813" s="278"/>
      <c r="Q813" s="278"/>
      <c r="R813" s="278"/>
      <c r="S813" s="278"/>
      <c r="T813" s="278"/>
      <c r="U813" s="278"/>
      <c r="V813" s="278"/>
      <c r="W813" s="278"/>
      <c r="X813" s="278"/>
      <c r="Y813" s="278"/>
      <c r="Z813" s="278"/>
      <c r="AA813" s="278"/>
      <c r="AB813" s="278"/>
      <c r="AC813" s="278"/>
      <c r="AD813" s="278"/>
    </row>
    <row r="814">
      <c r="A814" s="278"/>
      <c r="B814" s="278"/>
      <c r="C814" s="278"/>
      <c r="D814" s="278"/>
      <c r="E814" s="278"/>
      <c r="F814" s="278"/>
      <c r="G814" s="278"/>
      <c r="H814" s="278"/>
      <c r="I814" s="278"/>
      <c r="J814" s="278"/>
      <c r="K814" s="278"/>
      <c r="L814" s="278"/>
      <c r="M814" s="278"/>
      <c r="N814" s="278"/>
      <c r="O814" s="278"/>
      <c r="P814" s="278"/>
      <c r="Q814" s="278"/>
      <c r="R814" s="278"/>
      <c r="S814" s="278"/>
      <c r="T814" s="278"/>
      <c r="U814" s="278"/>
      <c r="V814" s="278"/>
      <c r="W814" s="278"/>
      <c r="X814" s="278"/>
      <c r="Y814" s="278"/>
      <c r="Z814" s="278"/>
      <c r="AA814" s="278"/>
      <c r="AB814" s="278"/>
      <c r="AC814" s="278"/>
      <c r="AD814" s="278"/>
    </row>
    <row r="815">
      <c r="A815" s="278"/>
      <c r="B815" s="278"/>
      <c r="C815" s="278"/>
      <c r="D815" s="278"/>
      <c r="E815" s="278"/>
      <c r="F815" s="278"/>
      <c r="G815" s="278"/>
      <c r="H815" s="278"/>
      <c r="I815" s="278"/>
      <c r="J815" s="278"/>
      <c r="K815" s="278"/>
      <c r="L815" s="278"/>
      <c r="M815" s="278"/>
      <c r="N815" s="278"/>
      <c r="O815" s="278"/>
      <c r="P815" s="278"/>
      <c r="Q815" s="278"/>
      <c r="R815" s="278"/>
      <c r="S815" s="278"/>
      <c r="T815" s="278"/>
      <c r="U815" s="278"/>
      <c r="V815" s="278"/>
      <c r="W815" s="278"/>
      <c r="X815" s="278"/>
      <c r="Y815" s="278"/>
      <c r="Z815" s="278"/>
      <c r="AA815" s="278"/>
      <c r="AB815" s="278"/>
      <c r="AC815" s="278"/>
      <c r="AD815" s="278"/>
    </row>
    <row r="816">
      <c r="A816" s="278"/>
      <c r="B816" s="278"/>
      <c r="C816" s="278"/>
      <c r="D816" s="278"/>
      <c r="E816" s="278"/>
      <c r="F816" s="278"/>
      <c r="G816" s="278"/>
      <c r="H816" s="278"/>
      <c r="I816" s="278"/>
      <c r="J816" s="278"/>
      <c r="K816" s="278"/>
      <c r="L816" s="278"/>
      <c r="M816" s="278"/>
      <c r="N816" s="278"/>
      <c r="O816" s="278"/>
      <c r="P816" s="278"/>
      <c r="Q816" s="278"/>
      <c r="R816" s="278"/>
      <c r="S816" s="278"/>
      <c r="T816" s="278"/>
      <c r="U816" s="278"/>
      <c r="V816" s="278"/>
      <c r="W816" s="278"/>
      <c r="X816" s="278"/>
      <c r="Y816" s="278"/>
      <c r="Z816" s="278"/>
      <c r="AA816" s="278"/>
      <c r="AB816" s="278"/>
      <c r="AC816" s="278"/>
      <c r="AD816" s="278"/>
    </row>
    <row r="817">
      <c r="A817" s="278"/>
      <c r="B817" s="278"/>
      <c r="C817" s="278"/>
      <c r="D817" s="278"/>
      <c r="E817" s="278"/>
      <c r="F817" s="278"/>
      <c r="G817" s="278"/>
      <c r="H817" s="278"/>
      <c r="I817" s="278"/>
      <c r="J817" s="278"/>
      <c r="K817" s="278"/>
      <c r="L817" s="278"/>
      <c r="M817" s="278"/>
      <c r="N817" s="278"/>
      <c r="O817" s="278"/>
      <c r="P817" s="278"/>
      <c r="Q817" s="278"/>
      <c r="R817" s="278"/>
      <c r="S817" s="278"/>
      <c r="T817" s="278"/>
      <c r="U817" s="278"/>
      <c r="V817" s="278"/>
      <c r="W817" s="278"/>
      <c r="X817" s="278"/>
      <c r="Y817" s="278"/>
      <c r="Z817" s="278"/>
      <c r="AA817" s="278"/>
      <c r="AB817" s="278"/>
      <c r="AC817" s="278"/>
      <c r="AD817" s="278"/>
    </row>
    <row r="818">
      <c r="A818" s="278"/>
      <c r="B818" s="278"/>
      <c r="C818" s="278"/>
      <c r="D818" s="278"/>
      <c r="E818" s="278"/>
      <c r="F818" s="278"/>
      <c r="G818" s="278"/>
      <c r="H818" s="278"/>
      <c r="I818" s="278"/>
      <c r="J818" s="278"/>
      <c r="K818" s="278"/>
      <c r="L818" s="278"/>
      <c r="M818" s="278"/>
      <c r="N818" s="278"/>
      <c r="O818" s="278"/>
      <c r="P818" s="278"/>
      <c r="Q818" s="278"/>
      <c r="R818" s="278"/>
      <c r="S818" s="278"/>
      <c r="T818" s="278"/>
      <c r="U818" s="278"/>
      <c r="V818" s="278"/>
      <c r="W818" s="278"/>
      <c r="X818" s="278"/>
      <c r="Y818" s="278"/>
      <c r="Z818" s="278"/>
      <c r="AA818" s="278"/>
      <c r="AB818" s="278"/>
      <c r="AC818" s="278"/>
      <c r="AD818" s="278"/>
    </row>
    <row r="819">
      <c r="A819" s="278"/>
      <c r="B819" s="278"/>
      <c r="C819" s="278"/>
      <c r="D819" s="278"/>
      <c r="E819" s="278"/>
      <c r="F819" s="278"/>
      <c r="G819" s="278"/>
      <c r="H819" s="278"/>
      <c r="I819" s="278"/>
      <c r="J819" s="278"/>
      <c r="K819" s="278"/>
      <c r="L819" s="278"/>
      <c r="M819" s="278"/>
      <c r="N819" s="278"/>
      <c r="O819" s="278"/>
      <c r="P819" s="278"/>
      <c r="Q819" s="278"/>
      <c r="R819" s="278"/>
      <c r="S819" s="278"/>
      <c r="T819" s="278"/>
      <c r="U819" s="278"/>
      <c r="V819" s="278"/>
      <c r="W819" s="278"/>
      <c r="X819" s="278"/>
      <c r="Y819" s="278"/>
      <c r="Z819" s="278"/>
      <c r="AA819" s="278"/>
      <c r="AB819" s="278"/>
      <c r="AC819" s="278"/>
      <c r="AD819" s="278"/>
    </row>
    <row r="820">
      <c r="A820" s="278"/>
      <c r="B820" s="278"/>
      <c r="C820" s="278"/>
      <c r="D820" s="278"/>
      <c r="E820" s="278"/>
      <c r="F820" s="278"/>
      <c r="G820" s="278"/>
      <c r="H820" s="278"/>
      <c r="I820" s="278"/>
      <c r="J820" s="278"/>
      <c r="K820" s="278"/>
      <c r="L820" s="278"/>
      <c r="M820" s="278"/>
      <c r="N820" s="278"/>
      <c r="O820" s="278"/>
      <c r="P820" s="278"/>
      <c r="Q820" s="278"/>
      <c r="R820" s="278"/>
      <c r="S820" s="278"/>
      <c r="T820" s="278"/>
      <c r="U820" s="278"/>
      <c r="V820" s="278"/>
      <c r="W820" s="278"/>
      <c r="X820" s="278"/>
      <c r="Y820" s="278"/>
      <c r="Z820" s="278"/>
      <c r="AA820" s="278"/>
      <c r="AB820" s="278"/>
      <c r="AC820" s="278"/>
      <c r="AD820" s="278"/>
    </row>
    <row r="821">
      <c r="A821" s="278"/>
      <c r="B821" s="278"/>
      <c r="C821" s="278"/>
      <c r="D821" s="278"/>
      <c r="E821" s="278"/>
      <c r="F821" s="278"/>
      <c r="G821" s="278"/>
      <c r="H821" s="278"/>
      <c r="I821" s="278"/>
      <c r="J821" s="278"/>
      <c r="K821" s="278"/>
      <c r="L821" s="278"/>
      <c r="M821" s="278"/>
      <c r="N821" s="278"/>
      <c r="O821" s="278"/>
      <c r="P821" s="278"/>
      <c r="Q821" s="278"/>
      <c r="R821" s="278"/>
      <c r="S821" s="278"/>
      <c r="T821" s="278"/>
      <c r="U821" s="278"/>
      <c r="V821" s="278"/>
      <c r="W821" s="278"/>
      <c r="X821" s="278"/>
      <c r="Y821" s="278"/>
      <c r="Z821" s="278"/>
      <c r="AA821" s="278"/>
      <c r="AB821" s="278"/>
      <c r="AC821" s="278"/>
      <c r="AD821" s="278"/>
    </row>
    <row r="822">
      <c r="A822" s="278"/>
      <c r="B822" s="278"/>
      <c r="C822" s="278"/>
      <c r="D822" s="278"/>
      <c r="E822" s="278"/>
      <c r="F822" s="278"/>
      <c r="G822" s="278"/>
      <c r="H822" s="278"/>
      <c r="I822" s="278"/>
      <c r="J822" s="278"/>
      <c r="K822" s="278"/>
      <c r="L822" s="278"/>
      <c r="M822" s="278"/>
      <c r="N822" s="278"/>
      <c r="O822" s="278"/>
      <c r="P822" s="278"/>
      <c r="Q822" s="278"/>
      <c r="R822" s="278"/>
      <c r="S822" s="278"/>
      <c r="T822" s="278"/>
      <c r="U822" s="278"/>
      <c r="V822" s="278"/>
      <c r="W822" s="278"/>
      <c r="X822" s="278"/>
      <c r="Y822" s="278"/>
      <c r="Z822" s="278"/>
      <c r="AA822" s="278"/>
      <c r="AB822" s="278"/>
      <c r="AC822" s="278"/>
      <c r="AD822" s="278"/>
    </row>
    <row r="823">
      <c r="A823" s="278"/>
      <c r="B823" s="278"/>
      <c r="C823" s="278"/>
      <c r="D823" s="278"/>
      <c r="E823" s="278"/>
      <c r="F823" s="278"/>
      <c r="G823" s="278"/>
      <c r="H823" s="278"/>
      <c r="I823" s="278"/>
      <c r="J823" s="278"/>
      <c r="K823" s="278"/>
      <c r="L823" s="278"/>
      <c r="M823" s="278"/>
      <c r="N823" s="278"/>
      <c r="O823" s="278"/>
      <c r="P823" s="278"/>
      <c r="Q823" s="278"/>
      <c r="R823" s="278"/>
      <c r="S823" s="278"/>
      <c r="T823" s="278"/>
      <c r="U823" s="278"/>
      <c r="V823" s="278"/>
      <c r="W823" s="278"/>
      <c r="X823" s="278"/>
      <c r="Y823" s="278"/>
      <c r="Z823" s="278"/>
      <c r="AA823" s="278"/>
      <c r="AB823" s="278"/>
      <c r="AC823" s="278"/>
      <c r="AD823" s="278"/>
    </row>
    <row r="824">
      <c r="A824" s="278"/>
      <c r="B824" s="278"/>
      <c r="C824" s="278"/>
      <c r="D824" s="278"/>
      <c r="E824" s="278"/>
      <c r="F824" s="278"/>
      <c r="G824" s="278"/>
      <c r="H824" s="278"/>
      <c r="I824" s="278"/>
      <c r="J824" s="278"/>
      <c r="K824" s="278"/>
      <c r="L824" s="278"/>
      <c r="M824" s="278"/>
      <c r="N824" s="278"/>
      <c r="O824" s="278"/>
      <c r="P824" s="278"/>
      <c r="Q824" s="278"/>
      <c r="R824" s="278"/>
      <c r="S824" s="278"/>
      <c r="T824" s="278"/>
      <c r="U824" s="278"/>
      <c r="V824" s="278"/>
      <c r="W824" s="278"/>
      <c r="X824" s="278"/>
      <c r="Y824" s="278"/>
      <c r="Z824" s="278"/>
      <c r="AA824" s="278"/>
      <c r="AB824" s="278"/>
      <c r="AC824" s="278"/>
      <c r="AD824" s="278"/>
    </row>
    <row r="825">
      <c r="A825" s="278"/>
      <c r="B825" s="278"/>
      <c r="C825" s="278"/>
      <c r="D825" s="278"/>
      <c r="E825" s="278"/>
      <c r="F825" s="278"/>
      <c r="G825" s="278"/>
      <c r="H825" s="278"/>
      <c r="I825" s="278"/>
      <c r="J825" s="278"/>
      <c r="K825" s="278"/>
      <c r="L825" s="278"/>
      <c r="M825" s="278"/>
      <c r="N825" s="278"/>
      <c r="O825" s="278"/>
      <c r="P825" s="278"/>
      <c r="Q825" s="278"/>
      <c r="R825" s="278"/>
      <c r="S825" s="278"/>
      <c r="T825" s="278"/>
      <c r="U825" s="278"/>
      <c r="V825" s="278"/>
      <c r="W825" s="278"/>
      <c r="X825" s="278"/>
      <c r="Y825" s="278"/>
      <c r="Z825" s="278"/>
      <c r="AA825" s="278"/>
      <c r="AB825" s="278"/>
      <c r="AC825" s="278"/>
      <c r="AD825" s="278"/>
    </row>
    <row r="826">
      <c r="A826" s="278"/>
      <c r="B826" s="278"/>
      <c r="C826" s="278"/>
      <c r="D826" s="278"/>
      <c r="E826" s="278"/>
      <c r="F826" s="278"/>
      <c r="G826" s="278"/>
      <c r="H826" s="278"/>
      <c r="I826" s="278"/>
      <c r="J826" s="278"/>
      <c r="K826" s="278"/>
      <c r="L826" s="278"/>
      <c r="M826" s="278"/>
      <c r="N826" s="278"/>
      <c r="O826" s="278"/>
      <c r="P826" s="278"/>
      <c r="Q826" s="278"/>
      <c r="R826" s="278"/>
      <c r="S826" s="278"/>
      <c r="T826" s="278"/>
      <c r="U826" s="278"/>
      <c r="V826" s="278"/>
      <c r="W826" s="278"/>
      <c r="X826" s="278"/>
      <c r="Y826" s="278"/>
      <c r="Z826" s="278"/>
      <c r="AA826" s="278"/>
      <c r="AB826" s="278"/>
      <c r="AC826" s="278"/>
      <c r="AD826" s="278"/>
    </row>
    <row r="827">
      <c r="A827" s="278"/>
      <c r="B827" s="278"/>
      <c r="C827" s="278"/>
      <c r="D827" s="278"/>
      <c r="E827" s="278"/>
      <c r="F827" s="278"/>
      <c r="G827" s="278"/>
      <c r="H827" s="278"/>
      <c r="I827" s="278"/>
      <c r="J827" s="278"/>
      <c r="K827" s="278"/>
      <c r="L827" s="278"/>
      <c r="M827" s="278"/>
      <c r="N827" s="278"/>
      <c r="O827" s="278"/>
      <c r="P827" s="278"/>
      <c r="Q827" s="278"/>
      <c r="R827" s="278"/>
      <c r="S827" s="278"/>
      <c r="T827" s="278"/>
      <c r="U827" s="278"/>
      <c r="V827" s="278"/>
      <c r="W827" s="278"/>
      <c r="X827" s="278"/>
      <c r="Y827" s="278"/>
      <c r="Z827" s="278"/>
      <c r="AA827" s="278"/>
      <c r="AB827" s="278"/>
      <c r="AC827" s="278"/>
      <c r="AD827" s="278"/>
    </row>
    <row r="828">
      <c r="A828" s="278"/>
      <c r="B828" s="278"/>
      <c r="C828" s="278"/>
      <c r="D828" s="278"/>
      <c r="E828" s="278"/>
      <c r="F828" s="278"/>
      <c r="G828" s="278"/>
      <c r="H828" s="278"/>
      <c r="I828" s="278"/>
      <c r="J828" s="278"/>
      <c r="K828" s="278"/>
      <c r="L828" s="278"/>
      <c r="M828" s="278"/>
      <c r="N828" s="278"/>
      <c r="O828" s="278"/>
      <c r="P828" s="278"/>
      <c r="Q828" s="278"/>
      <c r="R828" s="278"/>
      <c r="S828" s="278"/>
      <c r="T828" s="278"/>
      <c r="U828" s="278"/>
      <c r="V828" s="278"/>
      <c r="W828" s="278"/>
      <c r="X828" s="278"/>
      <c r="Y828" s="278"/>
      <c r="Z828" s="278"/>
      <c r="AA828" s="278"/>
      <c r="AB828" s="278"/>
      <c r="AC828" s="278"/>
      <c r="AD828" s="278"/>
    </row>
    <row r="829">
      <c r="A829" s="278"/>
      <c r="B829" s="278"/>
      <c r="C829" s="278"/>
      <c r="D829" s="278"/>
      <c r="E829" s="278"/>
      <c r="F829" s="278"/>
      <c r="G829" s="278"/>
      <c r="H829" s="278"/>
      <c r="I829" s="278"/>
      <c r="J829" s="278"/>
      <c r="K829" s="278"/>
      <c r="L829" s="278"/>
      <c r="M829" s="278"/>
      <c r="N829" s="278"/>
      <c r="O829" s="278"/>
      <c r="P829" s="278"/>
      <c r="Q829" s="278"/>
      <c r="R829" s="278"/>
      <c r="S829" s="278"/>
      <c r="T829" s="278"/>
      <c r="U829" s="278"/>
      <c r="V829" s="278"/>
      <c r="W829" s="278"/>
      <c r="X829" s="278"/>
      <c r="Y829" s="278"/>
      <c r="Z829" s="278"/>
      <c r="AA829" s="278"/>
      <c r="AB829" s="278"/>
      <c r="AC829" s="278"/>
      <c r="AD829" s="278"/>
    </row>
    <row r="830">
      <c r="A830" s="278"/>
      <c r="B830" s="278"/>
      <c r="C830" s="278"/>
      <c r="D830" s="278"/>
      <c r="E830" s="278"/>
      <c r="F830" s="278"/>
      <c r="G830" s="278"/>
      <c r="H830" s="278"/>
      <c r="I830" s="278"/>
      <c r="J830" s="278"/>
      <c r="K830" s="278"/>
      <c r="L830" s="278"/>
      <c r="M830" s="278"/>
      <c r="N830" s="278"/>
      <c r="O830" s="278"/>
      <c r="P830" s="278"/>
      <c r="Q830" s="278"/>
      <c r="R830" s="278"/>
      <c r="S830" s="278"/>
      <c r="T830" s="278"/>
      <c r="U830" s="278"/>
      <c r="V830" s="278"/>
      <c r="W830" s="278"/>
      <c r="X830" s="278"/>
      <c r="Y830" s="278"/>
      <c r="Z830" s="278"/>
      <c r="AA830" s="278"/>
      <c r="AB830" s="278"/>
      <c r="AC830" s="278"/>
      <c r="AD830" s="278"/>
    </row>
    <row r="831">
      <c r="A831" s="278"/>
      <c r="B831" s="278"/>
      <c r="C831" s="278"/>
      <c r="D831" s="278"/>
      <c r="E831" s="278"/>
      <c r="F831" s="278"/>
      <c r="G831" s="278"/>
      <c r="H831" s="278"/>
      <c r="I831" s="278"/>
      <c r="J831" s="278"/>
      <c r="K831" s="278"/>
      <c r="L831" s="278"/>
      <c r="M831" s="278"/>
      <c r="N831" s="278"/>
      <c r="O831" s="278"/>
      <c r="P831" s="278"/>
      <c r="Q831" s="278"/>
      <c r="R831" s="278"/>
      <c r="S831" s="278"/>
      <c r="T831" s="278"/>
      <c r="U831" s="278"/>
      <c r="V831" s="278"/>
      <c r="W831" s="278"/>
      <c r="X831" s="278"/>
      <c r="Y831" s="278"/>
      <c r="Z831" s="278"/>
      <c r="AA831" s="278"/>
      <c r="AB831" s="278"/>
      <c r="AC831" s="278"/>
      <c r="AD831" s="278"/>
    </row>
    <row r="832">
      <c r="A832" s="278"/>
      <c r="B832" s="278"/>
      <c r="C832" s="278"/>
      <c r="D832" s="278"/>
      <c r="E832" s="278"/>
      <c r="F832" s="278"/>
      <c r="G832" s="278"/>
      <c r="H832" s="278"/>
      <c r="I832" s="278"/>
      <c r="J832" s="278"/>
      <c r="K832" s="278"/>
      <c r="L832" s="278"/>
      <c r="M832" s="278"/>
      <c r="N832" s="278"/>
      <c r="O832" s="278"/>
      <c r="P832" s="278"/>
      <c r="Q832" s="278"/>
      <c r="R832" s="278"/>
      <c r="S832" s="278"/>
      <c r="T832" s="278"/>
      <c r="U832" s="278"/>
      <c r="V832" s="278"/>
      <c r="W832" s="278"/>
      <c r="X832" s="278"/>
      <c r="Y832" s="278"/>
      <c r="Z832" s="278"/>
      <c r="AA832" s="278"/>
      <c r="AB832" s="278"/>
      <c r="AC832" s="278"/>
      <c r="AD832" s="278"/>
    </row>
    <row r="833">
      <c r="A833" s="278"/>
      <c r="B833" s="278"/>
      <c r="C833" s="278"/>
      <c r="D833" s="278"/>
      <c r="E833" s="278"/>
      <c r="F833" s="278"/>
      <c r="G833" s="278"/>
      <c r="H833" s="278"/>
      <c r="I833" s="278"/>
      <c r="J833" s="278"/>
      <c r="K833" s="278"/>
      <c r="L833" s="278"/>
      <c r="M833" s="278"/>
      <c r="N833" s="278"/>
      <c r="O833" s="278"/>
      <c r="P833" s="278"/>
      <c r="Q833" s="278"/>
      <c r="R833" s="278"/>
      <c r="S833" s="278"/>
      <c r="T833" s="278"/>
      <c r="U833" s="278"/>
      <c r="V833" s="278"/>
      <c r="W833" s="278"/>
      <c r="X833" s="278"/>
      <c r="Y833" s="278"/>
      <c r="Z833" s="278"/>
      <c r="AA833" s="278"/>
      <c r="AB833" s="278"/>
      <c r="AC833" s="278"/>
      <c r="AD833" s="278"/>
    </row>
    <row r="834">
      <c r="A834" s="278"/>
      <c r="B834" s="278"/>
      <c r="C834" s="278"/>
      <c r="D834" s="278"/>
      <c r="E834" s="278"/>
      <c r="F834" s="278"/>
      <c r="G834" s="278"/>
      <c r="H834" s="278"/>
      <c r="I834" s="278"/>
      <c r="J834" s="278"/>
      <c r="K834" s="278"/>
      <c r="L834" s="278"/>
      <c r="M834" s="278"/>
      <c r="N834" s="278"/>
      <c r="O834" s="278"/>
      <c r="P834" s="278"/>
      <c r="Q834" s="278"/>
      <c r="R834" s="278"/>
      <c r="S834" s="278"/>
      <c r="T834" s="278"/>
      <c r="U834" s="278"/>
      <c r="V834" s="278"/>
      <c r="W834" s="278"/>
      <c r="X834" s="278"/>
      <c r="Y834" s="278"/>
      <c r="Z834" s="278"/>
      <c r="AA834" s="278"/>
      <c r="AB834" s="278"/>
      <c r="AC834" s="278"/>
      <c r="AD834" s="278"/>
    </row>
    <row r="835">
      <c r="A835" s="278"/>
      <c r="B835" s="278"/>
      <c r="C835" s="278"/>
      <c r="D835" s="278"/>
      <c r="E835" s="278"/>
      <c r="F835" s="278"/>
      <c r="G835" s="278"/>
      <c r="H835" s="278"/>
      <c r="I835" s="278"/>
      <c r="J835" s="278"/>
      <c r="K835" s="278"/>
      <c r="L835" s="278"/>
      <c r="M835" s="278"/>
      <c r="N835" s="278"/>
      <c r="O835" s="278"/>
      <c r="P835" s="278"/>
      <c r="Q835" s="278"/>
      <c r="R835" s="278"/>
      <c r="S835" s="278"/>
      <c r="T835" s="278"/>
      <c r="U835" s="278"/>
      <c r="V835" s="278"/>
      <c r="W835" s="278"/>
      <c r="X835" s="278"/>
      <c r="Y835" s="278"/>
      <c r="Z835" s="278"/>
      <c r="AA835" s="278"/>
      <c r="AB835" s="278"/>
      <c r="AC835" s="278"/>
      <c r="AD835" s="278"/>
    </row>
    <row r="836">
      <c r="A836" s="278"/>
      <c r="B836" s="278"/>
      <c r="C836" s="278"/>
      <c r="D836" s="278"/>
      <c r="E836" s="278"/>
      <c r="F836" s="278"/>
      <c r="G836" s="278"/>
      <c r="H836" s="278"/>
      <c r="I836" s="278"/>
      <c r="J836" s="278"/>
      <c r="K836" s="278"/>
      <c r="L836" s="278"/>
      <c r="M836" s="278"/>
      <c r="N836" s="278"/>
      <c r="O836" s="278"/>
      <c r="P836" s="278"/>
      <c r="Q836" s="278"/>
      <c r="R836" s="278"/>
      <c r="S836" s="278"/>
      <c r="T836" s="278"/>
      <c r="U836" s="278"/>
      <c r="V836" s="278"/>
      <c r="W836" s="278"/>
      <c r="X836" s="278"/>
      <c r="Y836" s="278"/>
      <c r="Z836" s="278"/>
      <c r="AA836" s="278"/>
      <c r="AB836" s="278"/>
      <c r="AC836" s="278"/>
      <c r="AD836" s="278"/>
    </row>
    <row r="837">
      <c r="A837" s="278"/>
      <c r="B837" s="278"/>
      <c r="C837" s="278"/>
      <c r="D837" s="278"/>
      <c r="E837" s="278"/>
      <c r="F837" s="278"/>
      <c r="G837" s="278"/>
      <c r="H837" s="278"/>
      <c r="I837" s="278"/>
      <c r="J837" s="278"/>
      <c r="K837" s="278"/>
      <c r="L837" s="278"/>
      <c r="M837" s="278"/>
      <c r="N837" s="278"/>
      <c r="O837" s="278"/>
      <c r="P837" s="278"/>
      <c r="Q837" s="278"/>
      <c r="R837" s="278"/>
      <c r="S837" s="278"/>
      <c r="T837" s="278"/>
      <c r="U837" s="278"/>
      <c r="V837" s="278"/>
      <c r="W837" s="278"/>
      <c r="X837" s="278"/>
      <c r="Y837" s="278"/>
      <c r="Z837" s="278"/>
      <c r="AA837" s="278"/>
      <c r="AB837" s="278"/>
      <c r="AC837" s="278"/>
      <c r="AD837" s="278"/>
    </row>
    <row r="838">
      <c r="A838" s="278"/>
      <c r="B838" s="278"/>
      <c r="C838" s="278"/>
      <c r="D838" s="278"/>
      <c r="E838" s="278"/>
      <c r="F838" s="278"/>
      <c r="G838" s="278"/>
      <c r="H838" s="278"/>
      <c r="I838" s="278"/>
      <c r="J838" s="278"/>
      <c r="K838" s="278"/>
      <c r="L838" s="278"/>
      <c r="M838" s="278"/>
      <c r="N838" s="278"/>
      <c r="O838" s="278"/>
      <c r="P838" s="278"/>
      <c r="Q838" s="278"/>
      <c r="R838" s="278"/>
      <c r="S838" s="278"/>
      <c r="T838" s="278"/>
      <c r="U838" s="278"/>
      <c r="V838" s="278"/>
      <c r="W838" s="278"/>
      <c r="X838" s="278"/>
      <c r="Y838" s="278"/>
      <c r="Z838" s="278"/>
      <c r="AA838" s="278"/>
      <c r="AB838" s="278"/>
      <c r="AC838" s="278"/>
      <c r="AD838" s="278"/>
    </row>
    <row r="839">
      <c r="A839" s="278"/>
      <c r="B839" s="278"/>
      <c r="C839" s="278"/>
      <c r="D839" s="278"/>
      <c r="E839" s="278"/>
      <c r="F839" s="278"/>
      <c r="G839" s="278"/>
      <c r="H839" s="278"/>
      <c r="I839" s="278"/>
      <c r="J839" s="278"/>
      <c r="K839" s="278"/>
      <c r="L839" s="278"/>
      <c r="M839" s="278"/>
      <c r="N839" s="278"/>
      <c r="O839" s="278"/>
      <c r="P839" s="278"/>
      <c r="Q839" s="278"/>
      <c r="R839" s="278"/>
      <c r="S839" s="278"/>
      <c r="T839" s="278"/>
      <c r="U839" s="278"/>
      <c r="V839" s="278"/>
      <c r="W839" s="278"/>
      <c r="X839" s="278"/>
      <c r="Y839" s="278"/>
      <c r="Z839" s="278"/>
      <c r="AA839" s="278"/>
      <c r="AB839" s="278"/>
      <c r="AC839" s="278"/>
      <c r="AD839" s="278"/>
    </row>
    <row r="840">
      <c r="A840" s="278"/>
      <c r="B840" s="278"/>
      <c r="C840" s="278"/>
      <c r="D840" s="278"/>
      <c r="E840" s="278"/>
      <c r="F840" s="278"/>
      <c r="G840" s="278"/>
      <c r="H840" s="278"/>
      <c r="I840" s="278"/>
      <c r="J840" s="278"/>
      <c r="K840" s="278"/>
      <c r="L840" s="278"/>
      <c r="M840" s="278"/>
      <c r="N840" s="278"/>
      <c r="O840" s="278"/>
      <c r="P840" s="278"/>
      <c r="Q840" s="278"/>
      <c r="R840" s="278"/>
      <c r="S840" s="278"/>
      <c r="T840" s="278"/>
      <c r="U840" s="278"/>
      <c r="V840" s="278"/>
      <c r="W840" s="278"/>
      <c r="X840" s="278"/>
      <c r="Y840" s="278"/>
      <c r="Z840" s="278"/>
      <c r="AA840" s="278"/>
      <c r="AB840" s="278"/>
      <c r="AC840" s="278"/>
      <c r="AD840" s="278"/>
    </row>
    <row r="841">
      <c r="A841" s="278"/>
      <c r="B841" s="278"/>
      <c r="C841" s="278"/>
      <c r="D841" s="278"/>
      <c r="E841" s="278"/>
      <c r="F841" s="278"/>
      <c r="G841" s="278"/>
      <c r="H841" s="278"/>
      <c r="I841" s="278"/>
      <c r="J841" s="278"/>
      <c r="K841" s="278"/>
      <c r="L841" s="278"/>
      <c r="M841" s="278"/>
      <c r="N841" s="278"/>
      <c r="O841" s="278"/>
      <c r="P841" s="278"/>
      <c r="Q841" s="278"/>
      <c r="R841" s="278"/>
      <c r="S841" s="278"/>
      <c r="T841" s="278"/>
      <c r="U841" s="278"/>
      <c r="V841" s="278"/>
      <c r="W841" s="278"/>
      <c r="X841" s="278"/>
      <c r="Y841" s="278"/>
      <c r="Z841" s="278"/>
      <c r="AA841" s="278"/>
      <c r="AB841" s="278"/>
      <c r="AC841" s="278"/>
      <c r="AD841" s="278"/>
    </row>
    <row r="842">
      <c r="A842" s="278"/>
      <c r="B842" s="278"/>
      <c r="C842" s="278"/>
      <c r="D842" s="278"/>
      <c r="E842" s="278"/>
      <c r="F842" s="278"/>
      <c r="G842" s="278"/>
      <c r="H842" s="278"/>
      <c r="I842" s="278"/>
      <c r="J842" s="278"/>
      <c r="K842" s="278"/>
      <c r="L842" s="278"/>
      <c r="M842" s="278"/>
      <c r="N842" s="278"/>
      <c r="O842" s="278"/>
      <c r="P842" s="278"/>
      <c r="Q842" s="278"/>
      <c r="R842" s="278"/>
      <c r="S842" s="278"/>
      <c r="T842" s="278"/>
      <c r="U842" s="278"/>
      <c r="V842" s="278"/>
      <c r="W842" s="278"/>
      <c r="X842" s="278"/>
      <c r="Y842" s="278"/>
      <c r="Z842" s="278"/>
      <c r="AA842" s="278"/>
      <c r="AB842" s="278"/>
      <c r="AC842" s="278"/>
      <c r="AD842" s="278"/>
    </row>
    <row r="843">
      <c r="A843" s="278"/>
      <c r="B843" s="278"/>
      <c r="C843" s="278"/>
      <c r="D843" s="278"/>
      <c r="E843" s="278"/>
      <c r="F843" s="278"/>
      <c r="G843" s="278"/>
      <c r="H843" s="278"/>
      <c r="I843" s="278"/>
      <c r="J843" s="278"/>
      <c r="K843" s="278"/>
      <c r="L843" s="278"/>
      <c r="M843" s="278"/>
      <c r="N843" s="278"/>
      <c r="O843" s="278"/>
      <c r="P843" s="278"/>
      <c r="Q843" s="278"/>
      <c r="R843" s="278"/>
      <c r="S843" s="278"/>
      <c r="T843" s="278"/>
      <c r="U843" s="278"/>
      <c r="V843" s="278"/>
      <c r="W843" s="278"/>
      <c r="X843" s="278"/>
      <c r="Y843" s="278"/>
      <c r="Z843" s="278"/>
      <c r="AA843" s="278"/>
      <c r="AB843" s="278"/>
      <c r="AC843" s="278"/>
      <c r="AD843" s="278"/>
    </row>
    <row r="844">
      <c r="A844" s="278"/>
      <c r="B844" s="278"/>
      <c r="C844" s="278"/>
      <c r="D844" s="278"/>
      <c r="E844" s="278"/>
      <c r="F844" s="278"/>
      <c r="G844" s="278"/>
      <c r="H844" s="278"/>
      <c r="I844" s="278"/>
      <c r="J844" s="278"/>
      <c r="K844" s="278"/>
      <c r="L844" s="278"/>
      <c r="M844" s="278"/>
      <c r="N844" s="278"/>
      <c r="O844" s="278"/>
      <c r="P844" s="278"/>
      <c r="Q844" s="278"/>
      <c r="R844" s="278"/>
      <c r="S844" s="278"/>
      <c r="T844" s="278"/>
      <c r="U844" s="278"/>
      <c r="V844" s="278"/>
      <c r="W844" s="278"/>
      <c r="X844" s="278"/>
      <c r="Y844" s="278"/>
      <c r="Z844" s="278"/>
      <c r="AA844" s="278"/>
      <c r="AB844" s="278"/>
      <c r="AC844" s="278"/>
      <c r="AD844" s="278"/>
    </row>
    <row r="845">
      <c r="A845" s="278"/>
      <c r="B845" s="278"/>
      <c r="C845" s="278"/>
      <c r="D845" s="278"/>
      <c r="E845" s="278"/>
      <c r="F845" s="278"/>
      <c r="G845" s="278"/>
      <c r="H845" s="278"/>
      <c r="I845" s="278"/>
      <c r="J845" s="278"/>
      <c r="K845" s="278"/>
      <c r="L845" s="278"/>
      <c r="M845" s="278"/>
      <c r="N845" s="278"/>
      <c r="O845" s="278"/>
      <c r="P845" s="278"/>
      <c r="Q845" s="278"/>
      <c r="R845" s="278"/>
      <c r="S845" s="278"/>
      <c r="T845" s="278"/>
      <c r="U845" s="278"/>
      <c r="V845" s="278"/>
      <c r="W845" s="278"/>
      <c r="X845" s="278"/>
      <c r="Y845" s="278"/>
      <c r="Z845" s="278"/>
      <c r="AA845" s="278"/>
      <c r="AB845" s="278"/>
      <c r="AC845" s="278"/>
      <c r="AD845" s="278"/>
    </row>
    <row r="846">
      <c r="A846" s="278"/>
      <c r="B846" s="278"/>
      <c r="C846" s="278"/>
      <c r="D846" s="278"/>
      <c r="E846" s="278"/>
      <c r="F846" s="278"/>
      <c r="G846" s="278"/>
      <c r="H846" s="278"/>
      <c r="I846" s="278"/>
      <c r="J846" s="278"/>
      <c r="K846" s="278"/>
      <c r="L846" s="278"/>
      <c r="M846" s="278"/>
      <c r="N846" s="278"/>
      <c r="O846" s="278"/>
      <c r="P846" s="278"/>
      <c r="Q846" s="278"/>
      <c r="R846" s="278"/>
      <c r="S846" s="278"/>
      <c r="T846" s="278"/>
      <c r="U846" s="278"/>
      <c r="V846" s="278"/>
      <c r="W846" s="278"/>
      <c r="X846" s="278"/>
      <c r="Y846" s="278"/>
      <c r="Z846" s="278"/>
      <c r="AA846" s="278"/>
      <c r="AB846" s="278"/>
      <c r="AC846" s="278"/>
      <c r="AD846" s="278"/>
    </row>
    <row r="847">
      <c r="A847" s="278"/>
      <c r="B847" s="278"/>
      <c r="C847" s="278"/>
      <c r="D847" s="278"/>
      <c r="E847" s="278"/>
      <c r="F847" s="278"/>
      <c r="G847" s="278"/>
      <c r="H847" s="278"/>
      <c r="I847" s="278"/>
      <c r="J847" s="278"/>
      <c r="K847" s="278"/>
      <c r="L847" s="278"/>
      <c r="M847" s="278"/>
      <c r="N847" s="278"/>
      <c r="O847" s="278"/>
      <c r="P847" s="278"/>
      <c r="Q847" s="278"/>
      <c r="R847" s="278"/>
      <c r="S847" s="278"/>
      <c r="T847" s="278"/>
      <c r="U847" s="278"/>
      <c r="V847" s="278"/>
      <c r="W847" s="278"/>
      <c r="X847" s="278"/>
      <c r="Y847" s="278"/>
      <c r="Z847" s="278"/>
      <c r="AA847" s="278"/>
      <c r="AB847" s="278"/>
      <c r="AC847" s="278"/>
      <c r="AD847" s="278"/>
    </row>
    <row r="848">
      <c r="A848" s="278"/>
      <c r="B848" s="278"/>
      <c r="C848" s="278"/>
      <c r="D848" s="278"/>
      <c r="E848" s="278"/>
      <c r="F848" s="278"/>
      <c r="G848" s="278"/>
      <c r="H848" s="278"/>
      <c r="I848" s="278"/>
      <c r="J848" s="278"/>
      <c r="K848" s="278"/>
      <c r="L848" s="278"/>
      <c r="M848" s="278"/>
      <c r="N848" s="278"/>
      <c r="O848" s="278"/>
      <c r="P848" s="278"/>
      <c r="Q848" s="278"/>
      <c r="R848" s="278"/>
      <c r="S848" s="278"/>
      <c r="T848" s="278"/>
      <c r="U848" s="278"/>
      <c r="V848" s="278"/>
      <c r="W848" s="278"/>
      <c r="X848" s="278"/>
      <c r="Y848" s="278"/>
      <c r="Z848" s="278"/>
      <c r="AA848" s="278"/>
      <c r="AB848" s="278"/>
      <c r="AC848" s="278"/>
      <c r="AD848" s="278"/>
    </row>
    <row r="849">
      <c r="A849" s="278"/>
      <c r="B849" s="278"/>
      <c r="C849" s="278"/>
      <c r="D849" s="278"/>
      <c r="E849" s="278"/>
      <c r="F849" s="278"/>
      <c r="G849" s="278"/>
      <c r="H849" s="278"/>
      <c r="I849" s="278"/>
      <c r="J849" s="278"/>
      <c r="K849" s="278"/>
      <c r="L849" s="278"/>
      <c r="M849" s="278"/>
      <c r="N849" s="278"/>
      <c r="O849" s="278"/>
      <c r="P849" s="278"/>
      <c r="Q849" s="278"/>
      <c r="R849" s="278"/>
      <c r="S849" s="278"/>
      <c r="T849" s="278"/>
      <c r="U849" s="278"/>
      <c r="V849" s="278"/>
      <c r="W849" s="278"/>
      <c r="X849" s="278"/>
      <c r="Y849" s="278"/>
      <c r="Z849" s="278"/>
      <c r="AA849" s="278"/>
      <c r="AB849" s="278"/>
      <c r="AC849" s="278"/>
      <c r="AD849" s="278"/>
    </row>
    <row r="850">
      <c r="A850" s="278"/>
      <c r="B850" s="278"/>
      <c r="C850" s="278"/>
      <c r="D850" s="278"/>
      <c r="E850" s="278"/>
      <c r="F850" s="278"/>
      <c r="G850" s="278"/>
      <c r="H850" s="278"/>
      <c r="I850" s="278"/>
      <c r="J850" s="278"/>
      <c r="K850" s="278"/>
      <c r="L850" s="278"/>
      <c r="M850" s="278"/>
      <c r="N850" s="278"/>
      <c r="O850" s="278"/>
      <c r="P850" s="278"/>
      <c r="Q850" s="278"/>
      <c r="R850" s="278"/>
      <c r="S850" s="278"/>
      <c r="T850" s="278"/>
      <c r="U850" s="278"/>
      <c r="V850" s="278"/>
      <c r="W850" s="278"/>
      <c r="X850" s="278"/>
      <c r="Y850" s="278"/>
      <c r="Z850" s="278"/>
      <c r="AA850" s="278"/>
      <c r="AB850" s="278"/>
      <c r="AC850" s="278"/>
      <c r="AD850" s="278"/>
    </row>
    <row r="851">
      <c r="A851" s="278"/>
      <c r="B851" s="278"/>
      <c r="C851" s="278"/>
      <c r="D851" s="278"/>
      <c r="E851" s="278"/>
      <c r="F851" s="278"/>
      <c r="G851" s="278"/>
      <c r="H851" s="278"/>
      <c r="I851" s="278"/>
      <c r="J851" s="278"/>
      <c r="K851" s="278"/>
      <c r="L851" s="278"/>
      <c r="M851" s="278"/>
      <c r="N851" s="278"/>
      <c r="O851" s="278"/>
      <c r="P851" s="278"/>
      <c r="Q851" s="278"/>
      <c r="R851" s="278"/>
      <c r="S851" s="278"/>
      <c r="T851" s="278"/>
      <c r="U851" s="278"/>
      <c r="V851" s="278"/>
      <c r="W851" s="278"/>
      <c r="X851" s="278"/>
      <c r="Y851" s="278"/>
      <c r="Z851" s="278"/>
      <c r="AA851" s="278"/>
      <c r="AB851" s="278"/>
      <c r="AC851" s="278"/>
      <c r="AD851" s="278"/>
    </row>
    <row r="852">
      <c r="A852" s="278"/>
      <c r="B852" s="278"/>
      <c r="C852" s="278"/>
      <c r="D852" s="278"/>
      <c r="E852" s="278"/>
      <c r="F852" s="278"/>
      <c r="G852" s="278"/>
      <c r="H852" s="278"/>
      <c r="I852" s="278"/>
      <c r="J852" s="278"/>
      <c r="K852" s="278"/>
      <c r="L852" s="278"/>
      <c r="M852" s="278"/>
      <c r="N852" s="278"/>
      <c r="O852" s="278"/>
      <c r="P852" s="278"/>
      <c r="Q852" s="278"/>
      <c r="R852" s="278"/>
      <c r="S852" s="278"/>
      <c r="T852" s="278"/>
      <c r="U852" s="278"/>
      <c r="V852" s="278"/>
      <c r="W852" s="278"/>
      <c r="X852" s="278"/>
      <c r="Y852" s="278"/>
      <c r="Z852" s="278"/>
      <c r="AA852" s="278"/>
      <c r="AB852" s="278"/>
      <c r="AC852" s="278"/>
      <c r="AD852" s="278"/>
    </row>
    <row r="853">
      <c r="A853" s="278"/>
      <c r="B853" s="278"/>
      <c r="C853" s="278"/>
      <c r="D853" s="278"/>
      <c r="E853" s="278"/>
      <c r="F853" s="278"/>
      <c r="G853" s="278"/>
      <c r="H853" s="278"/>
      <c r="I853" s="278"/>
      <c r="J853" s="278"/>
      <c r="K853" s="278"/>
      <c r="L853" s="278"/>
      <c r="M853" s="278"/>
      <c r="N853" s="278"/>
      <c r="O853" s="278"/>
      <c r="P853" s="278"/>
      <c r="Q853" s="278"/>
      <c r="R853" s="278"/>
      <c r="S853" s="278"/>
      <c r="T853" s="278"/>
      <c r="U853" s="278"/>
      <c r="V853" s="278"/>
      <c r="W853" s="278"/>
      <c r="X853" s="278"/>
      <c r="Y853" s="278"/>
      <c r="Z853" s="278"/>
      <c r="AA853" s="278"/>
      <c r="AB853" s="278"/>
      <c r="AC853" s="278"/>
      <c r="AD853" s="278"/>
    </row>
    <row r="854">
      <c r="A854" s="278"/>
      <c r="B854" s="278"/>
      <c r="C854" s="278"/>
      <c r="D854" s="278"/>
      <c r="E854" s="278"/>
      <c r="F854" s="278"/>
      <c r="G854" s="278"/>
      <c r="H854" s="278"/>
      <c r="I854" s="278"/>
      <c r="J854" s="278"/>
      <c r="K854" s="278"/>
      <c r="L854" s="278"/>
      <c r="M854" s="278"/>
      <c r="N854" s="278"/>
      <c r="O854" s="278"/>
      <c r="P854" s="278"/>
      <c r="Q854" s="278"/>
      <c r="R854" s="278"/>
      <c r="S854" s="278"/>
      <c r="T854" s="278"/>
      <c r="U854" s="278"/>
      <c r="V854" s="278"/>
      <c r="W854" s="278"/>
      <c r="X854" s="278"/>
      <c r="Y854" s="278"/>
      <c r="Z854" s="278"/>
      <c r="AA854" s="278"/>
      <c r="AB854" s="278"/>
      <c r="AC854" s="278"/>
      <c r="AD854" s="278"/>
    </row>
    <row r="855">
      <c r="A855" s="278"/>
      <c r="B855" s="278"/>
      <c r="C855" s="278"/>
      <c r="D855" s="278"/>
      <c r="E855" s="278"/>
      <c r="F855" s="278"/>
      <c r="G855" s="278"/>
      <c r="H855" s="278"/>
      <c r="I855" s="278"/>
      <c r="J855" s="278"/>
      <c r="K855" s="278"/>
      <c r="L855" s="278"/>
      <c r="M855" s="278"/>
      <c r="N855" s="278"/>
      <c r="O855" s="278"/>
      <c r="P855" s="278"/>
      <c r="Q855" s="278"/>
      <c r="R855" s="278"/>
      <c r="S855" s="278"/>
      <c r="T855" s="278"/>
      <c r="U855" s="278"/>
      <c r="V855" s="278"/>
      <c r="W855" s="278"/>
      <c r="X855" s="278"/>
      <c r="Y855" s="278"/>
      <c r="Z855" s="278"/>
      <c r="AA855" s="278"/>
      <c r="AB855" s="278"/>
      <c r="AC855" s="278"/>
      <c r="AD855" s="278"/>
    </row>
    <row r="856">
      <c r="A856" s="278"/>
      <c r="B856" s="278"/>
      <c r="C856" s="278"/>
      <c r="D856" s="278"/>
      <c r="E856" s="278"/>
      <c r="F856" s="278"/>
      <c r="G856" s="278"/>
      <c r="H856" s="278"/>
      <c r="I856" s="278"/>
      <c r="J856" s="278"/>
      <c r="K856" s="278"/>
      <c r="L856" s="278"/>
      <c r="M856" s="278"/>
      <c r="N856" s="278"/>
      <c r="O856" s="278"/>
      <c r="P856" s="278"/>
      <c r="Q856" s="278"/>
      <c r="R856" s="278"/>
      <c r="S856" s="278"/>
      <c r="T856" s="278"/>
      <c r="U856" s="278"/>
      <c r="V856" s="278"/>
      <c r="W856" s="278"/>
      <c r="X856" s="278"/>
      <c r="Y856" s="278"/>
      <c r="Z856" s="278"/>
      <c r="AA856" s="278"/>
      <c r="AB856" s="278"/>
      <c r="AC856" s="278"/>
      <c r="AD856" s="278"/>
    </row>
    <row r="857">
      <c r="A857" s="278"/>
      <c r="B857" s="278"/>
      <c r="C857" s="278"/>
      <c r="D857" s="278"/>
      <c r="E857" s="278"/>
      <c r="F857" s="278"/>
      <c r="G857" s="278"/>
      <c r="H857" s="278"/>
      <c r="I857" s="278"/>
      <c r="J857" s="278"/>
      <c r="K857" s="278"/>
      <c r="L857" s="278"/>
      <c r="M857" s="278"/>
      <c r="N857" s="278"/>
      <c r="O857" s="278"/>
      <c r="P857" s="278"/>
      <c r="Q857" s="278"/>
      <c r="R857" s="278"/>
      <c r="S857" s="278"/>
      <c r="T857" s="278"/>
      <c r="U857" s="278"/>
      <c r="V857" s="278"/>
      <c r="W857" s="278"/>
      <c r="X857" s="278"/>
      <c r="Y857" s="278"/>
      <c r="Z857" s="278"/>
      <c r="AA857" s="278"/>
      <c r="AB857" s="278"/>
      <c r="AC857" s="278"/>
      <c r="AD857" s="278"/>
    </row>
    <row r="858">
      <c r="A858" s="278"/>
      <c r="B858" s="278"/>
      <c r="C858" s="278"/>
      <c r="D858" s="278"/>
      <c r="E858" s="278"/>
      <c r="F858" s="278"/>
      <c r="G858" s="278"/>
      <c r="H858" s="278"/>
      <c r="I858" s="278"/>
      <c r="J858" s="278"/>
      <c r="K858" s="278"/>
      <c r="L858" s="278"/>
      <c r="M858" s="278"/>
      <c r="N858" s="278"/>
      <c r="O858" s="278"/>
      <c r="P858" s="278"/>
      <c r="Q858" s="278"/>
      <c r="R858" s="278"/>
      <c r="S858" s="278"/>
      <c r="T858" s="278"/>
      <c r="U858" s="278"/>
      <c r="V858" s="278"/>
      <c r="W858" s="278"/>
      <c r="X858" s="278"/>
      <c r="Y858" s="278"/>
      <c r="Z858" s="278"/>
      <c r="AA858" s="278"/>
      <c r="AB858" s="278"/>
      <c r="AC858" s="278"/>
      <c r="AD858" s="278"/>
    </row>
    <row r="859">
      <c r="A859" s="278"/>
      <c r="B859" s="278"/>
      <c r="C859" s="278"/>
      <c r="D859" s="278"/>
      <c r="E859" s="278"/>
      <c r="F859" s="278"/>
      <c r="G859" s="278"/>
      <c r="H859" s="278"/>
      <c r="I859" s="278"/>
      <c r="J859" s="278"/>
      <c r="K859" s="278"/>
      <c r="L859" s="278"/>
      <c r="M859" s="278"/>
      <c r="N859" s="278"/>
      <c r="O859" s="278"/>
      <c r="P859" s="278"/>
      <c r="Q859" s="278"/>
      <c r="R859" s="278"/>
      <c r="S859" s="278"/>
      <c r="T859" s="278"/>
      <c r="U859" s="278"/>
      <c r="V859" s="278"/>
      <c r="W859" s="278"/>
      <c r="X859" s="278"/>
      <c r="Y859" s="278"/>
      <c r="Z859" s="278"/>
      <c r="AA859" s="278"/>
      <c r="AB859" s="278"/>
      <c r="AC859" s="278"/>
      <c r="AD859" s="278"/>
    </row>
    <row r="860">
      <c r="A860" s="278"/>
      <c r="B860" s="278"/>
      <c r="C860" s="278"/>
      <c r="D860" s="278"/>
      <c r="E860" s="278"/>
      <c r="F860" s="278"/>
      <c r="G860" s="278"/>
      <c r="H860" s="278"/>
      <c r="I860" s="278"/>
      <c r="J860" s="278"/>
      <c r="K860" s="278"/>
      <c r="L860" s="278"/>
      <c r="M860" s="278"/>
      <c r="N860" s="278"/>
      <c r="O860" s="278"/>
      <c r="P860" s="278"/>
      <c r="Q860" s="278"/>
      <c r="R860" s="278"/>
      <c r="S860" s="278"/>
      <c r="T860" s="278"/>
      <c r="U860" s="278"/>
      <c r="V860" s="278"/>
      <c r="W860" s="278"/>
      <c r="X860" s="278"/>
      <c r="Y860" s="278"/>
      <c r="Z860" s="278"/>
      <c r="AA860" s="278"/>
      <c r="AB860" s="278"/>
      <c r="AC860" s="278"/>
      <c r="AD860" s="278"/>
    </row>
    <row r="861">
      <c r="A861" s="278"/>
      <c r="B861" s="278"/>
      <c r="C861" s="278"/>
      <c r="D861" s="278"/>
      <c r="E861" s="278"/>
      <c r="F861" s="278"/>
      <c r="G861" s="278"/>
      <c r="H861" s="278"/>
      <c r="I861" s="278"/>
      <c r="J861" s="278"/>
      <c r="K861" s="278"/>
      <c r="L861" s="278"/>
      <c r="M861" s="278"/>
      <c r="N861" s="278"/>
      <c r="O861" s="278"/>
      <c r="P861" s="278"/>
      <c r="Q861" s="278"/>
      <c r="R861" s="278"/>
      <c r="S861" s="278"/>
      <c r="T861" s="278"/>
      <c r="U861" s="278"/>
      <c r="V861" s="278"/>
      <c r="W861" s="278"/>
      <c r="X861" s="278"/>
      <c r="Y861" s="278"/>
      <c r="Z861" s="278"/>
      <c r="AA861" s="278"/>
      <c r="AB861" s="278"/>
      <c r="AC861" s="278"/>
      <c r="AD861" s="278"/>
    </row>
    <row r="862">
      <c r="A862" s="278"/>
      <c r="B862" s="278"/>
      <c r="C862" s="278"/>
      <c r="D862" s="278"/>
      <c r="E862" s="278"/>
      <c r="F862" s="278"/>
      <c r="G862" s="278"/>
      <c r="H862" s="278"/>
      <c r="I862" s="278"/>
      <c r="J862" s="278"/>
      <c r="K862" s="278"/>
      <c r="L862" s="278"/>
      <c r="M862" s="278"/>
      <c r="N862" s="278"/>
      <c r="O862" s="278"/>
      <c r="P862" s="278"/>
      <c r="Q862" s="278"/>
      <c r="R862" s="278"/>
      <c r="S862" s="278"/>
      <c r="T862" s="278"/>
      <c r="U862" s="278"/>
      <c r="V862" s="278"/>
      <c r="W862" s="278"/>
      <c r="X862" s="278"/>
      <c r="Y862" s="278"/>
      <c r="Z862" s="278"/>
      <c r="AA862" s="278"/>
      <c r="AB862" s="278"/>
      <c r="AC862" s="278"/>
      <c r="AD862" s="278"/>
    </row>
    <row r="863">
      <c r="A863" s="278"/>
      <c r="B863" s="278"/>
      <c r="C863" s="278"/>
      <c r="D863" s="278"/>
      <c r="E863" s="278"/>
      <c r="F863" s="278"/>
      <c r="G863" s="278"/>
      <c r="H863" s="278"/>
      <c r="I863" s="278"/>
      <c r="J863" s="278"/>
      <c r="K863" s="278"/>
      <c r="L863" s="278"/>
      <c r="M863" s="278"/>
      <c r="N863" s="278"/>
      <c r="O863" s="278"/>
      <c r="P863" s="278"/>
      <c r="Q863" s="278"/>
      <c r="R863" s="278"/>
      <c r="S863" s="278"/>
      <c r="T863" s="278"/>
      <c r="U863" s="278"/>
      <c r="V863" s="278"/>
      <c r="W863" s="278"/>
      <c r="X863" s="278"/>
      <c r="Y863" s="278"/>
      <c r="Z863" s="278"/>
      <c r="AA863" s="278"/>
      <c r="AB863" s="278"/>
      <c r="AC863" s="278"/>
      <c r="AD863" s="278"/>
    </row>
    <row r="864">
      <c r="A864" s="278"/>
      <c r="B864" s="278"/>
      <c r="C864" s="278"/>
      <c r="D864" s="278"/>
      <c r="E864" s="278"/>
      <c r="F864" s="278"/>
      <c r="G864" s="278"/>
      <c r="H864" s="278"/>
      <c r="I864" s="278"/>
      <c r="J864" s="278"/>
      <c r="K864" s="278"/>
      <c r="L864" s="278"/>
      <c r="M864" s="278"/>
      <c r="N864" s="278"/>
      <c r="O864" s="278"/>
      <c r="P864" s="278"/>
      <c r="Q864" s="278"/>
      <c r="R864" s="278"/>
      <c r="S864" s="278"/>
      <c r="T864" s="278"/>
      <c r="U864" s="278"/>
      <c r="V864" s="278"/>
      <c r="W864" s="278"/>
      <c r="X864" s="278"/>
      <c r="Y864" s="278"/>
      <c r="Z864" s="278"/>
      <c r="AA864" s="278"/>
      <c r="AB864" s="278"/>
      <c r="AC864" s="278"/>
      <c r="AD864" s="278"/>
    </row>
    <row r="865">
      <c r="A865" s="278"/>
      <c r="B865" s="278"/>
      <c r="C865" s="278"/>
      <c r="D865" s="278"/>
      <c r="E865" s="278"/>
      <c r="F865" s="278"/>
      <c r="G865" s="278"/>
      <c r="H865" s="278"/>
      <c r="I865" s="278"/>
      <c r="J865" s="278"/>
      <c r="K865" s="278"/>
      <c r="L865" s="278"/>
      <c r="M865" s="278"/>
      <c r="N865" s="278"/>
      <c r="O865" s="278"/>
      <c r="P865" s="278"/>
      <c r="Q865" s="278"/>
      <c r="R865" s="278"/>
      <c r="S865" s="278"/>
      <c r="T865" s="278"/>
      <c r="U865" s="278"/>
      <c r="V865" s="278"/>
      <c r="W865" s="278"/>
      <c r="X865" s="278"/>
      <c r="Y865" s="278"/>
      <c r="Z865" s="278"/>
      <c r="AA865" s="278"/>
      <c r="AB865" s="278"/>
      <c r="AC865" s="278"/>
      <c r="AD865" s="278"/>
    </row>
    <row r="866">
      <c r="A866" s="278"/>
      <c r="B866" s="278"/>
      <c r="C866" s="278"/>
      <c r="D866" s="278"/>
      <c r="E866" s="278"/>
      <c r="F866" s="278"/>
      <c r="G866" s="278"/>
      <c r="H866" s="278"/>
      <c r="I866" s="278"/>
      <c r="J866" s="278"/>
      <c r="K866" s="278"/>
      <c r="L866" s="278"/>
      <c r="M866" s="278"/>
      <c r="N866" s="278"/>
      <c r="O866" s="278"/>
      <c r="P866" s="278"/>
      <c r="Q866" s="278"/>
      <c r="R866" s="278"/>
      <c r="S866" s="278"/>
      <c r="T866" s="278"/>
      <c r="U866" s="278"/>
      <c r="V866" s="278"/>
      <c r="W866" s="278"/>
      <c r="X866" s="278"/>
      <c r="Y866" s="278"/>
      <c r="Z866" s="278"/>
      <c r="AA866" s="278"/>
      <c r="AB866" s="278"/>
      <c r="AC866" s="278"/>
      <c r="AD866" s="278"/>
    </row>
    <row r="867">
      <c r="A867" s="278"/>
      <c r="B867" s="278"/>
      <c r="C867" s="278"/>
      <c r="D867" s="278"/>
      <c r="E867" s="278"/>
      <c r="F867" s="278"/>
      <c r="G867" s="278"/>
      <c r="H867" s="278"/>
      <c r="I867" s="278"/>
      <c r="J867" s="278"/>
      <c r="K867" s="278"/>
      <c r="L867" s="278"/>
      <c r="M867" s="278"/>
      <c r="N867" s="278"/>
      <c r="O867" s="278"/>
      <c r="P867" s="278"/>
      <c r="Q867" s="278"/>
      <c r="R867" s="278"/>
      <c r="S867" s="278"/>
      <c r="T867" s="278"/>
      <c r="U867" s="278"/>
      <c r="V867" s="278"/>
      <c r="W867" s="278"/>
      <c r="X867" s="278"/>
      <c r="Y867" s="278"/>
      <c r="Z867" s="278"/>
      <c r="AA867" s="278"/>
      <c r="AB867" s="278"/>
      <c r="AC867" s="278"/>
      <c r="AD867" s="278"/>
    </row>
    <row r="868">
      <c r="A868" s="278"/>
      <c r="B868" s="278"/>
      <c r="C868" s="278"/>
      <c r="D868" s="278"/>
      <c r="E868" s="278"/>
      <c r="F868" s="278"/>
      <c r="G868" s="278"/>
      <c r="H868" s="278"/>
      <c r="I868" s="278"/>
      <c r="J868" s="278"/>
      <c r="K868" s="278"/>
      <c r="L868" s="278"/>
      <c r="M868" s="278"/>
      <c r="N868" s="278"/>
      <c r="O868" s="278"/>
      <c r="P868" s="278"/>
      <c r="Q868" s="278"/>
      <c r="R868" s="278"/>
      <c r="S868" s="278"/>
      <c r="T868" s="278"/>
      <c r="U868" s="278"/>
      <c r="V868" s="278"/>
      <c r="W868" s="278"/>
      <c r="X868" s="278"/>
      <c r="Y868" s="278"/>
      <c r="Z868" s="278"/>
      <c r="AA868" s="278"/>
      <c r="AB868" s="278"/>
      <c r="AC868" s="278"/>
      <c r="AD868" s="278"/>
    </row>
    <row r="869">
      <c r="A869" s="278"/>
      <c r="B869" s="278"/>
      <c r="C869" s="278"/>
      <c r="D869" s="278"/>
      <c r="E869" s="278"/>
      <c r="F869" s="278"/>
      <c r="G869" s="278"/>
      <c r="H869" s="278"/>
      <c r="I869" s="278"/>
      <c r="J869" s="278"/>
      <c r="K869" s="278"/>
      <c r="L869" s="278"/>
      <c r="M869" s="278"/>
      <c r="N869" s="278"/>
      <c r="O869" s="278"/>
      <c r="P869" s="278"/>
      <c r="Q869" s="278"/>
      <c r="R869" s="278"/>
      <c r="S869" s="278"/>
      <c r="T869" s="278"/>
      <c r="U869" s="278"/>
      <c r="V869" s="278"/>
      <c r="W869" s="278"/>
      <c r="X869" s="278"/>
      <c r="Y869" s="278"/>
      <c r="Z869" s="278"/>
      <c r="AA869" s="278"/>
      <c r="AB869" s="278"/>
      <c r="AC869" s="278"/>
      <c r="AD869" s="278"/>
    </row>
    <row r="870">
      <c r="A870" s="278"/>
      <c r="B870" s="278"/>
      <c r="C870" s="278"/>
      <c r="D870" s="278"/>
      <c r="E870" s="278"/>
      <c r="F870" s="278"/>
      <c r="G870" s="278"/>
      <c r="H870" s="278"/>
      <c r="I870" s="278"/>
      <c r="J870" s="278"/>
      <c r="K870" s="278"/>
      <c r="L870" s="278"/>
      <c r="M870" s="278"/>
      <c r="N870" s="278"/>
      <c r="O870" s="278"/>
      <c r="P870" s="278"/>
      <c r="Q870" s="278"/>
      <c r="R870" s="278"/>
      <c r="S870" s="278"/>
      <c r="T870" s="278"/>
      <c r="U870" s="278"/>
      <c r="V870" s="278"/>
      <c r="W870" s="278"/>
      <c r="X870" s="278"/>
      <c r="Y870" s="278"/>
      <c r="Z870" s="278"/>
      <c r="AA870" s="278"/>
      <c r="AB870" s="278"/>
      <c r="AC870" s="278"/>
      <c r="AD870" s="278"/>
    </row>
    <row r="871">
      <c r="A871" s="278"/>
      <c r="B871" s="278"/>
      <c r="C871" s="278"/>
      <c r="D871" s="278"/>
      <c r="E871" s="278"/>
      <c r="F871" s="278"/>
      <c r="G871" s="278"/>
      <c r="H871" s="278"/>
      <c r="I871" s="278"/>
      <c r="J871" s="278"/>
      <c r="K871" s="278"/>
      <c r="L871" s="278"/>
      <c r="M871" s="278"/>
      <c r="N871" s="278"/>
      <c r="O871" s="278"/>
      <c r="P871" s="278"/>
      <c r="Q871" s="278"/>
      <c r="R871" s="278"/>
      <c r="S871" s="278"/>
      <c r="T871" s="278"/>
      <c r="U871" s="278"/>
      <c r="V871" s="278"/>
      <c r="W871" s="278"/>
      <c r="X871" s="278"/>
      <c r="Y871" s="278"/>
      <c r="Z871" s="278"/>
      <c r="AA871" s="278"/>
      <c r="AB871" s="278"/>
      <c r="AC871" s="278"/>
      <c r="AD871" s="278"/>
    </row>
    <row r="872">
      <c r="A872" s="278"/>
      <c r="B872" s="278"/>
      <c r="C872" s="278"/>
      <c r="D872" s="278"/>
      <c r="E872" s="278"/>
      <c r="F872" s="278"/>
      <c r="G872" s="278"/>
      <c r="H872" s="278"/>
      <c r="I872" s="278"/>
      <c r="J872" s="278"/>
      <c r="K872" s="278"/>
      <c r="L872" s="278"/>
      <c r="M872" s="278"/>
      <c r="N872" s="278"/>
      <c r="O872" s="278"/>
      <c r="P872" s="278"/>
      <c r="Q872" s="278"/>
      <c r="R872" s="278"/>
      <c r="S872" s="278"/>
      <c r="T872" s="278"/>
      <c r="U872" s="278"/>
      <c r="V872" s="278"/>
      <c r="W872" s="278"/>
      <c r="X872" s="278"/>
      <c r="Y872" s="278"/>
      <c r="Z872" s="278"/>
      <c r="AA872" s="278"/>
      <c r="AB872" s="278"/>
      <c r="AC872" s="278"/>
      <c r="AD872" s="278"/>
    </row>
    <row r="873">
      <c r="A873" s="278"/>
      <c r="B873" s="278"/>
      <c r="C873" s="278"/>
      <c r="D873" s="278"/>
      <c r="E873" s="278"/>
      <c r="F873" s="278"/>
      <c r="G873" s="278"/>
      <c r="H873" s="278"/>
      <c r="I873" s="278"/>
      <c r="J873" s="278"/>
      <c r="K873" s="278"/>
      <c r="L873" s="278"/>
      <c r="M873" s="278"/>
      <c r="N873" s="278"/>
      <c r="O873" s="278"/>
      <c r="P873" s="278"/>
      <c r="Q873" s="278"/>
      <c r="R873" s="278"/>
      <c r="S873" s="278"/>
      <c r="T873" s="278"/>
      <c r="U873" s="278"/>
      <c r="V873" s="278"/>
      <c r="W873" s="278"/>
      <c r="X873" s="278"/>
      <c r="Y873" s="278"/>
      <c r="Z873" s="278"/>
      <c r="AA873" s="278"/>
      <c r="AB873" s="278"/>
      <c r="AC873" s="278"/>
      <c r="AD873" s="278"/>
    </row>
    <row r="874">
      <c r="A874" s="278"/>
      <c r="B874" s="278"/>
      <c r="C874" s="278"/>
      <c r="D874" s="278"/>
      <c r="E874" s="278"/>
      <c r="F874" s="278"/>
      <c r="G874" s="278"/>
      <c r="H874" s="278"/>
      <c r="I874" s="278"/>
      <c r="J874" s="278"/>
      <c r="K874" s="278"/>
      <c r="L874" s="278"/>
      <c r="M874" s="278"/>
      <c r="N874" s="278"/>
      <c r="O874" s="278"/>
      <c r="P874" s="278"/>
      <c r="Q874" s="278"/>
      <c r="R874" s="278"/>
      <c r="S874" s="278"/>
      <c r="T874" s="278"/>
      <c r="U874" s="278"/>
      <c r="V874" s="278"/>
      <c r="W874" s="278"/>
      <c r="X874" s="278"/>
      <c r="Y874" s="278"/>
      <c r="Z874" s="278"/>
      <c r="AA874" s="278"/>
      <c r="AB874" s="278"/>
      <c r="AC874" s="278"/>
      <c r="AD874" s="278"/>
    </row>
    <row r="875">
      <c r="A875" s="278"/>
      <c r="B875" s="278"/>
      <c r="C875" s="278"/>
      <c r="D875" s="278"/>
      <c r="E875" s="278"/>
      <c r="F875" s="278"/>
      <c r="G875" s="278"/>
      <c r="H875" s="278"/>
      <c r="I875" s="278"/>
      <c r="J875" s="278"/>
      <c r="K875" s="278"/>
      <c r="L875" s="278"/>
      <c r="M875" s="278"/>
      <c r="N875" s="278"/>
      <c r="O875" s="278"/>
      <c r="P875" s="278"/>
      <c r="Q875" s="278"/>
      <c r="R875" s="278"/>
      <c r="S875" s="278"/>
      <c r="T875" s="278"/>
      <c r="U875" s="278"/>
      <c r="V875" s="278"/>
      <c r="W875" s="278"/>
      <c r="X875" s="278"/>
      <c r="Y875" s="278"/>
      <c r="Z875" s="278"/>
      <c r="AA875" s="278"/>
      <c r="AB875" s="278"/>
      <c r="AC875" s="278"/>
      <c r="AD875" s="278"/>
    </row>
    <row r="876">
      <c r="A876" s="278"/>
      <c r="B876" s="278"/>
      <c r="C876" s="278"/>
      <c r="D876" s="278"/>
      <c r="E876" s="278"/>
      <c r="F876" s="278"/>
      <c r="G876" s="278"/>
      <c r="H876" s="278"/>
      <c r="I876" s="278"/>
      <c r="J876" s="278"/>
      <c r="K876" s="278"/>
      <c r="L876" s="278"/>
      <c r="M876" s="278"/>
      <c r="N876" s="278"/>
      <c r="O876" s="278"/>
      <c r="P876" s="278"/>
      <c r="Q876" s="278"/>
      <c r="R876" s="278"/>
      <c r="S876" s="278"/>
      <c r="T876" s="278"/>
      <c r="U876" s="278"/>
      <c r="V876" s="278"/>
      <c r="W876" s="278"/>
      <c r="X876" s="278"/>
      <c r="Y876" s="278"/>
      <c r="Z876" s="278"/>
      <c r="AA876" s="278"/>
      <c r="AB876" s="278"/>
      <c r="AC876" s="278"/>
      <c r="AD876" s="278"/>
    </row>
    <row r="877">
      <c r="A877" s="278"/>
      <c r="B877" s="278"/>
      <c r="C877" s="278"/>
      <c r="D877" s="278"/>
      <c r="E877" s="278"/>
      <c r="F877" s="278"/>
      <c r="G877" s="278"/>
      <c r="H877" s="278"/>
      <c r="I877" s="278"/>
      <c r="J877" s="278"/>
      <c r="K877" s="278"/>
      <c r="L877" s="278"/>
      <c r="M877" s="278"/>
      <c r="N877" s="278"/>
      <c r="O877" s="278"/>
      <c r="P877" s="278"/>
      <c r="Q877" s="278"/>
      <c r="R877" s="278"/>
      <c r="S877" s="278"/>
      <c r="T877" s="278"/>
      <c r="U877" s="278"/>
      <c r="V877" s="278"/>
      <c r="W877" s="278"/>
      <c r="X877" s="278"/>
      <c r="Y877" s="278"/>
      <c r="Z877" s="278"/>
      <c r="AA877" s="278"/>
      <c r="AB877" s="278"/>
      <c r="AC877" s="278"/>
      <c r="AD877" s="278"/>
    </row>
    <row r="878">
      <c r="A878" s="278"/>
      <c r="B878" s="278"/>
      <c r="C878" s="278"/>
      <c r="D878" s="278"/>
      <c r="E878" s="278"/>
      <c r="F878" s="278"/>
      <c r="G878" s="278"/>
      <c r="H878" s="278"/>
      <c r="I878" s="278"/>
      <c r="J878" s="278"/>
      <c r="K878" s="278"/>
      <c r="L878" s="278"/>
      <c r="M878" s="278"/>
      <c r="N878" s="278"/>
      <c r="O878" s="278"/>
      <c r="P878" s="278"/>
      <c r="Q878" s="278"/>
      <c r="R878" s="278"/>
      <c r="S878" s="278"/>
      <c r="T878" s="278"/>
      <c r="U878" s="278"/>
      <c r="V878" s="278"/>
      <c r="W878" s="278"/>
      <c r="X878" s="278"/>
      <c r="Y878" s="278"/>
      <c r="Z878" s="278"/>
      <c r="AA878" s="278"/>
      <c r="AB878" s="278"/>
      <c r="AC878" s="278"/>
      <c r="AD878" s="278"/>
    </row>
    <row r="879">
      <c r="A879" s="278"/>
      <c r="B879" s="278"/>
      <c r="C879" s="278"/>
      <c r="D879" s="278"/>
      <c r="E879" s="278"/>
      <c r="F879" s="278"/>
      <c r="G879" s="278"/>
      <c r="H879" s="278"/>
      <c r="I879" s="278"/>
      <c r="J879" s="278"/>
      <c r="K879" s="278"/>
      <c r="L879" s="278"/>
      <c r="M879" s="278"/>
      <c r="N879" s="278"/>
      <c r="O879" s="278"/>
      <c r="P879" s="278"/>
      <c r="Q879" s="278"/>
      <c r="R879" s="278"/>
      <c r="S879" s="278"/>
      <c r="T879" s="278"/>
      <c r="U879" s="278"/>
      <c r="V879" s="278"/>
      <c r="W879" s="278"/>
      <c r="X879" s="278"/>
      <c r="Y879" s="278"/>
      <c r="Z879" s="278"/>
      <c r="AA879" s="278"/>
      <c r="AB879" s="278"/>
      <c r="AC879" s="278"/>
      <c r="AD879" s="278"/>
    </row>
    <row r="880">
      <c r="A880" s="278"/>
      <c r="B880" s="278"/>
      <c r="C880" s="278"/>
      <c r="D880" s="278"/>
      <c r="E880" s="278"/>
      <c r="F880" s="278"/>
      <c r="G880" s="278"/>
      <c r="H880" s="278"/>
      <c r="I880" s="278"/>
      <c r="J880" s="278"/>
      <c r="K880" s="278"/>
      <c r="L880" s="278"/>
      <c r="M880" s="278"/>
      <c r="N880" s="278"/>
      <c r="O880" s="278"/>
      <c r="P880" s="278"/>
      <c r="Q880" s="278"/>
      <c r="R880" s="278"/>
      <c r="S880" s="278"/>
      <c r="T880" s="278"/>
      <c r="U880" s="278"/>
      <c r="V880" s="278"/>
      <c r="W880" s="278"/>
      <c r="X880" s="278"/>
      <c r="Y880" s="278"/>
      <c r="Z880" s="278"/>
      <c r="AA880" s="278"/>
      <c r="AB880" s="278"/>
      <c r="AC880" s="278"/>
      <c r="AD880" s="278"/>
    </row>
    <row r="881">
      <c r="A881" s="278"/>
      <c r="B881" s="278"/>
      <c r="C881" s="278"/>
      <c r="D881" s="278"/>
      <c r="E881" s="278"/>
      <c r="F881" s="278"/>
      <c r="G881" s="278"/>
      <c r="H881" s="278"/>
      <c r="I881" s="278"/>
      <c r="J881" s="278"/>
      <c r="K881" s="278"/>
      <c r="L881" s="278"/>
      <c r="M881" s="278"/>
      <c r="N881" s="278"/>
      <c r="O881" s="278"/>
      <c r="P881" s="278"/>
      <c r="Q881" s="278"/>
      <c r="R881" s="278"/>
      <c r="S881" s="278"/>
      <c r="T881" s="278"/>
      <c r="U881" s="278"/>
      <c r="V881" s="278"/>
      <c r="W881" s="278"/>
      <c r="X881" s="278"/>
      <c r="Y881" s="278"/>
      <c r="Z881" s="278"/>
      <c r="AA881" s="278"/>
      <c r="AB881" s="278"/>
      <c r="AC881" s="278"/>
      <c r="AD881" s="278"/>
    </row>
    <row r="882">
      <c r="A882" s="278"/>
      <c r="B882" s="278"/>
      <c r="C882" s="278"/>
      <c r="D882" s="278"/>
      <c r="E882" s="278"/>
      <c r="F882" s="278"/>
      <c r="G882" s="278"/>
      <c r="H882" s="278"/>
      <c r="I882" s="278"/>
      <c r="J882" s="278"/>
      <c r="K882" s="278"/>
      <c r="L882" s="278"/>
      <c r="M882" s="278"/>
      <c r="N882" s="278"/>
      <c r="O882" s="278"/>
      <c r="P882" s="278"/>
      <c r="Q882" s="278"/>
      <c r="R882" s="278"/>
      <c r="S882" s="278"/>
      <c r="T882" s="278"/>
      <c r="U882" s="278"/>
      <c r="V882" s="278"/>
      <c r="W882" s="278"/>
      <c r="X882" s="278"/>
      <c r="Y882" s="278"/>
      <c r="Z882" s="278"/>
      <c r="AA882" s="278"/>
      <c r="AB882" s="278"/>
      <c r="AC882" s="278"/>
      <c r="AD882" s="278"/>
    </row>
    <row r="883">
      <c r="A883" s="278"/>
      <c r="B883" s="278"/>
      <c r="C883" s="278"/>
      <c r="D883" s="278"/>
      <c r="E883" s="278"/>
      <c r="F883" s="278"/>
      <c r="G883" s="278"/>
      <c r="H883" s="278"/>
      <c r="I883" s="278"/>
      <c r="J883" s="278"/>
      <c r="K883" s="278"/>
      <c r="L883" s="278"/>
      <c r="M883" s="278"/>
      <c r="N883" s="278"/>
      <c r="O883" s="278"/>
      <c r="P883" s="278"/>
      <c r="Q883" s="278"/>
      <c r="R883" s="278"/>
      <c r="S883" s="278"/>
      <c r="T883" s="278"/>
      <c r="U883" s="278"/>
      <c r="V883" s="278"/>
      <c r="W883" s="278"/>
      <c r="X883" s="278"/>
      <c r="Y883" s="278"/>
      <c r="Z883" s="278"/>
      <c r="AA883" s="278"/>
      <c r="AB883" s="278"/>
      <c r="AC883" s="278"/>
      <c r="AD883" s="278"/>
    </row>
    <row r="884">
      <c r="A884" s="278"/>
      <c r="B884" s="278"/>
      <c r="C884" s="278"/>
      <c r="D884" s="278"/>
      <c r="E884" s="278"/>
      <c r="F884" s="278"/>
      <c r="G884" s="278"/>
      <c r="H884" s="278"/>
      <c r="I884" s="278"/>
      <c r="J884" s="278"/>
      <c r="K884" s="278"/>
      <c r="L884" s="278"/>
      <c r="M884" s="278"/>
      <c r="N884" s="278"/>
      <c r="O884" s="278"/>
      <c r="P884" s="278"/>
      <c r="Q884" s="278"/>
      <c r="R884" s="278"/>
      <c r="S884" s="278"/>
      <c r="T884" s="278"/>
      <c r="U884" s="278"/>
      <c r="V884" s="278"/>
      <c r="W884" s="278"/>
      <c r="X884" s="278"/>
      <c r="Y884" s="278"/>
      <c r="Z884" s="278"/>
      <c r="AA884" s="278"/>
      <c r="AB884" s="278"/>
      <c r="AC884" s="278"/>
      <c r="AD884" s="278"/>
    </row>
    <row r="885">
      <c r="A885" s="278"/>
      <c r="B885" s="278"/>
      <c r="C885" s="278"/>
      <c r="D885" s="278"/>
      <c r="E885" s="278"/>
      <c r="F885" s="278"/>
      <c r="G885" s="278"/>
      <c r="H885" s="278"/>
      <c r="I885" s="278"/>
      <c r="J885" s="278"/>
      <c r="K885" s="278"/>
      <c r="L885" s="278"/>
      <c r="M885" s="278"/>
      <c r="N885" s="278"/>
      <c r="O885" s="278"/>
      <c r="P885" s="278"/>
      <c r="Q885" s="278"/>
      <c r="R885" s="278"/>
      <c r="S885" s="278"/>
      <c r="T885" s="278"/>
      <c r="U885" s="278"/>
      <c r="V885" s="278"/>
      <c r="W885" s="278"/>
      <c r="X885" s="278"/>
      <c r="Y885" s="278"/>
      <c r="Z885" s="278"/>
      <c r="AA885" s="278"/>
      <c r="AB885" s="278"/>
      <c r="AC885" s="278"/>
      <c r="AD885" s="278"/>
    </row>
    <row r="886">
      <c r="A886" s="278"/>
      <c r="B886" s="278"/>
      <c r="C886" s="278"/>
      <c r="D886" s="278"/>
      <c r="E886" s="278"/>
      <c r="F886" s="278"/>
      <c r="G886" s="278"/>
      <c r="H886" s="278"/>
      <c r="I886" s="278"/>
      <c r="J886" s="278"/>
      <c r="K886" s="278"/>
      <c r="L886" s="278"/>
      <c r="M886" s="278"/>
      <c r="N886" s="278"/>
      <c r="O886" s="278"/>
      <c r="P886" s="278"/>
      <c r="Q886" s="278"/>
      <c r="R886" s="278"/>
      <c r="S886" s="278"/>
      <c r="T886" s="278"/>
      <c r="U886" s="278"/>
      <c r="V886" s="278"/>
      <c r="W886" s="278"/>
      <c r="X886" s="278"/>
      <c r="Y886" s="278"/>
      <c r="Z886" s="278"/>
      <c r="AA886" s="278"/>
      <c r="AB886" s="278"/>
      <c r="AC886" s="278"/>
      <c r="AD886" s="278"/>
    </row>
    <row r="887">
      <c r="A887" s="278"/>
      <c r="B887" s="278"/>
      <c r="C887" s="278"/>
      <c r="D887" s="278"/>
      <c r="E887" s="278"/>
      <c r="F887" s="278"/>
      <c r="G887" s="278"/>
      <c r="H887" s="278"/>
      <c r="I887" s="278"/>
      <c r="J887" s="278"/>
      <c r="K887" s="278"/>
      <c r="L887" s="278"/>
      <c r="M887" s="278"/>
      <c r="N887" s="278"/>
      <c r="O887" s="278"/>
      <c r="P887" s="278"/>
      <c r="Q887" s="278"/>
      <c r="R887" s="278"/>
      <c r="S887" s="278"/>
      <c r="T887" s="278"/>
      <c r="U887" s="278"/>
      <c r="V887" s="278"/>
      <c r="W887" s="278"/>
      <c r="X887" s="278"/>
      <c r="Y887" s="278"/>
      <c r="Z887" s="278"/>
      <c r="AA887" s="278"/>
      <c r="AB887" s="278"/>
      <c r="AC887" s="278"/>
      <c r="AD887" s="278"/>
    </row>
    <row r="888">
      <c r="A888" s="278"/>
      <c r="B888" s="278"/>
      <c r="C888" s="278"/>
      <c r="D888" s="278"/>
      <c r="E888" s="278"/>
      <c r="F888" s="278"/>
      <c r="G888" s="278"/>
      <c r="H888" s="278"/>
      <c r="I888" s="278"/>
      <c r="J888" s="278"/>
      <c r="K888" s="278"/>
      <c r="L888" s="278"/>
      <c r="M888" s="278"/>
      <c r="N888" s="278"/>
      <c r="O888" s="278"/>
      <c r="P888" s="278"/>
      <c r="Q888" s="278"/>
      <c r="R888" s="278"/>
      <c r="S888" s="278"/>
      <c r="T888" s="278"/>
      <c r="U888" s="278"/>
      <c r="V888" s="278"/>
      <c r="W888" s="278"/>
      <c r="X888" s="278"/>
      <c r="Y888" s="278"/>
      <c r="Z888" s="278"/>
      <c r="AA888" s="278"/>
      <c r="AB888" s="278"/>
      <c r="AC888" s="278"/>
      <c r="AD888" s="278"/>
    </row>
    <row r="889">
      <c r="A889" s="278"/>
      <c r="B889" s="278"/>
      <c r="C889" s="278"/>
      <c r="D889" s="278"/>
      <c r="E889" s="278"/>
      <c r="F889" s="278"/>
      <c r="G889" s="278"/>
      <c r="H889" s="278"/>
      <c r="I889" s="278"/>
      <c r="J889" s="278"/>
      <c r="K889" s="278"/>
      <c r="L889" s="278"/>
      <c r="M889" s="278"/>
      <c r="N889" s="278"/>
      <c r="O889" s="278"/>
      <c r="P889" s="278"/>
      <c r="Q889" s="278"/>
      <c r="R889" s="278"/>
      <c r="S889" s="278"/>
      <c r="T889" s="278"/>
      <c r="U889" s="278"/>
      <c r="V889" s="278"/>
      <c r="W889" s="278"/>
      <c r="X889" s="278"/>
      <c r="Y889" s="278"/>
      <c r="Z889" s="278"/>
      <c r="AA889" s="278"/>
      <c r="AB889" s="278"/>
      <c r="AC889" s="278"/>
      <c r="AD889" s="278"/>
    </row>
    <row r="890">
      <c r="A890" s="278"/>
      <c r="B890" s="278"/>
      <c r="C890" s="278"/>
      <c r="D890" s="278"/>
      <c r="E890" s="278"/>
      <c r="F890" s="278"/>
      <c r="G890" s="278"/>
      <c r="H890" s="278"/>
      <c r="I890" s="278"/>
      <c r="J890" s="278"/>
      <c r="K890" s="278"/>
      <c r="L890" s="278"/>
      <c r="M890" s="278"/>
      <c r="N890" s="278"/>
      <c r="O890" s="278"/>
      <c r="P890" s="278"/>
      <c r="Q890" s="278"/>
      <c r="R890" s="278"/>
      <c r="S890" s="278"/>
      <c r="T890" s="278"/>
      <c r="U890" s="278"/>
      <c r="V890" s="278"/>
      <c r="W890" s="278"/>
      <c r="X890" s="278"/>
      <c r="Y890" s="278"/>
      <c r="Z890" s="278"/>
      <c r="AA890" s="278"/>
      <c r="AB890" s="278"/>
      <c r="AC890" s="278"/>
      <c r="AD890" s="278"/>
    </row>
    <row r="891">
      <c r="A891" s="278"/>
      <c r="B891" s="278"/>
      <c r="C891" s="278"/>
      <c r="D891" s="278"/>
      <c r="E891" s="278"/>
      <c r="F891" s="278"/>
      <c r="G891" s="278"/>
      <c r="H891" s="278"/>
      <c r="I891" s="278"/>
      <c r="J891" s="278"/>
      <c r="K891" s="278"/>
      <c r="L891" s="278"/>
      <c r="M891" s="278"/>
      <c r="N891" s="278"/>
      <c r="O891" s="278"/>
      <c r="P891" s="278"/>
      <c r="Q891" s="278"/>
      <c r="R891" s="278"/>
      <c r="S891" s="278"/>
      <c r="T891" s="278"/>
      <c r="U891" s="278"/>
      <c r="V891" s="278"/>
      <c r="W891" s="278"/>
      <c r="X891" s="278"/>
      <c r="Y891" s="278"/>
      <c r="Z891" s="278"/>
      <c r="AA891" s="278"/>
      <c r="AB891" s="278"/>
      <c r="AC891" s="278"/>
      <c r="AD891" s="278"/>
    </row>
    <row r="892">
      <c r="A892" s="278"/>
      <c r="B892" s="278"/>
      <c r="C892" s="278"/>
      <c r="D892" s="278"/>
      <c r="E892" s="278"/>
      <c r="F892" s="278"/>
      <c r="G892" s="278"/>
      <c r="H892" s="278"/>
      <c r="I892" s="278"/>
      <c r="J892" s="278"/>
      <c r="K892" s="278"/>
      <c r="L892" s="278"/>
      <c r="M892" s="278"/>
      <c r="N892" s="278"/>
      <c r="O892" s="278"/>
      <c r="P892" s="278"/>
      <c r="Q892" s="278"/>
      <c r="R892" s="278"/>
      <c r="S892" s="278"/>
      <c r="T892" s="278"/>
      <c r="U892" s="278"/>
      <c r="V892" s="278"/>
      <c r="W892" s="278"/>
      <c r="X892" s="278"/>
      <c r="Y892" s="278"/>
      <c r="Z892" s="278"/>
      <c r="AA892" s="278"/>
      <c r="AB892" s="278"/>
      <c r="AC892" s="278"/>
      <c r="AD892" s="278"/>
    </row>
    <row r="893">
      <c r="A893" s="278"/>
      <c r="B893" s="278"/>
      <c r="C893" s="278"/>
      <c r="D893" s="278"/>
      <c r="E893" s="278"/>
      <c r="F893" s="278"/>
      <c r="G893" s="278"/>
      <c r="H893" s="278"/>
      <c r="I893" s="278"/>
      <c r="J893" s="278"/>
      <c r="K893" s="278"/>
      <c r="L893" s="278"/>
      <c r="M893" s="278"/>
      <c r="N893" s="278"/>
      <c r="O893" s="278"/>
      <c r="P893" s="278"/>
      <c r="Q893" s="278"/>
      <c r="R893" s="278"/>
      <c r="S893" s="278"/>
      <c r="T893" s="278"/>
      <c r="U893" s="278"/>
      <c r="V893" s="278"/>
      <c r="W893" s="278"/>
      <c r="X893" s="278"/>
      <c r="Y893" s="278"/>
      <c r="Z893" s="278"/>
      <c r="AA893" s="278"/>
      <c r="AB893" s="278"/>
      <c r="AC893" s="278"/>
      <c r="AD893" s="278"/>
    </row>
    <row r="894">
      <c r="A894" s="278"/>
      <c r="B894" s="278"/>
      <c r="C894" s="278"/>
      <c r="D894" s="278"/>
      <c r="E894" s="278"/>
      <c r="F894" s="278"/>
      <c r="G894" s="278"/>
      <c r="H894" s="278"/>
      <c r="I894" s="278"/>
      <c r="J894" s="278"/>
      <c r="K894" s="278"/>
      <c r="L894" s="278"/>
      <c r="M894" s="278"/>
      <c r="N894" s="278"/>
      <c r="O894" s="278"/>
      <c r="P894" s="278"/>
      <c r="Q894" s="278"/>
      <c r="R894" s="278"/>
      <c r="S894" s="278"/>
      <c r="T894" s="278"/>
      <c r="U894" s="278"/>
      <c r="V894" s="278"/>
      <c r="W894" s="278"/>
      <c r="X894" s="278"/>
      <c r="Y894" s="278"/>
      <c r="Z894" s="278"/>
      <c r="AA894" s="278"/>
      <c r="AB894" s="278"/>
      <c r="AC894" s="278"/>
      <c r="AD894" s="278"/>
    </row>
    <row r="895">
      <c r="A895" s="278"/>
      <c r="B895" s="278"/>
      <c r="C895" s="278"/>
      <c r="D895" s="278"/>
      <c r="E895" s="278"/>
      <c r="F895" s="278"/>
      <c r="G895" s="278"/>
      <c r="H895" s="278"/>
      <c r="I895" s="278"/>
      <c r="J895" s="278"/>
      <c r="K895" s="278"/>
      <c r="L895" s="278"/>
      <c r="M895" s="278"/>
      <c r="N895" s="278"/>
      <c r="O895" s="278"/>
      <c r="P895" s="278"/>
      <c r="Q895" s="278"/>
      <c r="R895" s="278"/>
      <c r="S895" s="278"/>
      <c r="T895" s="278"/>
      <c r="U895" s="278"/>
      <c r="V895" s="278"/>
      <c r="W895" s="278"/>
      <c r="X895" s="278"/>
      <c r="Y895" s="278"/>
      <c r="Z895" s="278"/>
      <c r="AA895" s="278"/>
      <c r="AB895" s="278"/>
      <c r="AC895" s="278"/>
      <c r="AD895" s="278"/>
    </row>
    <row r="896">
      <c r="A896" s="278"/>
      <c r="B896" s="278"/>
      <c r="C896" s="278"/>
      <c r="D896" s="278"/>
      <c r="E896" s="278"/>
      <c r="F896" s="278"/>
      <c r="G896" s="278"/>
      <c r="H896" s="278"/>
      <c r="I896" s="278"/>
      <c r="J896" s="278"/>
      <c r="K896" s="278"/>
      <c r="L896" s="278"/>
      <c r="M896" s="278"/>
      <c r="N896" s="278"/>
      <c r="O896" s="278"/>
      <c r="P896" s="278"/>
      <c r="Q896" s="278"/>
      <c r="R896" s="278"/>
      <c r="S896" s="278"/>
      <c r="T896" s="278"/>
      <c r="U896" s="278"/>
      <c r="V896" s="278"/>
      <c r="W896" s="278"/>
      <c r="X896" s="278"/>
      <c r="Y896" s="278"/>
      <c r="Z896" s="278"/>
      <c r="AA896" s="278"/>
      <c r="AB896" s="278"/>
      <c r="AC896" s="278"/>
      <c r="AD896" s="278"/>
    </row>
    <row r="897">
      <c r="A897" s="278"/>
      <c r="B897" s="278"/>
      <c r="C897" s="278"/>
      <c r="D897" s="278"/>
      <c r="E897" s="278"/>
      <c r="F897" s="278"/>
      <c r="G897" s="278"/>
      <c r="H897" s="278"/>
      <c r="I897" s="278"/>
      <c r="J897" s="278"/>
      <c r="K897" s="278"/>
      <c r="L897" s="278"/>
      <c r="M897" s="278"/>
      <c r="N897" s="278"/>
      <c r="O897" s="278"/>
      <c r="P897" s="278"/>
      <c r="Q897" s="278"/>
      <c r="R897" s="278"/>
      <c r="S897" s="278"/>
      <c r="T897" s="278"/>
      <c r="U897" s="278"/>
      <c r="V897" s="278"/>
      <c r="W897" s="278"/>
      <c r="X897" s="278"/>
      <c r="Y897" s="278"/>
      <c r="Z897" s="278"/>
      <c r="AA897" s="278"/>
      <c r="AB897" s="278"/>
      <c r="AC897" s="278"/>
      <c r="AD897" s="278"/>
    </row>
    <row r="898">
      <c r="A898" s="278"/>
      <c r="B898" s="278"/>
      <c r="C898" s="278"/>
      <c r="D898" s="278"/>
      <c r="E898" s="278"/>
      <c r="F898" s="278"/>
      <c r="G898" s="278"/>
      <c r="H898" s="278"/>
      <c r="I898" s="278"/>
      <c r="J898" s="278"/>
      <c r="K898" s="278"/>
      <c r="L898" s="278"/>
      <c r="M898" s="278"/>
      <c r="N898" s="278"/>
      <c r="O898" s="278"/>
      <c r="P898" s="278"/>
      <c r="Q898" s="278"/>
      <c r="R898" s="278"/>
      <c r="S898" s="278"/>
      <c r="T898" s="278"/>
      <c r="U898" s="278"/>
      <c r="V898" s="278"/>
      <c r="W898" s="278"/>
      <c r="X898" s="278"/>
      <c r="Y898" s="278"/>
      <c r="Z898" s="278"/>
      <c r="AA898" s="278"/>
      <c r="AB898" s="278"/>
      <c r="AC898" s="278"/>
      <c r="AD898" s="278"/>
    </row>
    <row r="899">
      <c r="A899" s="278"/>
      <c r="B899" s="278"/>
      <c r="C899" s="278"/>
      <c r="D899" s="278"/>
      <c r="E899" s="278"/>
      <c r="F899" s="278"/>
      <c r="G899" s="278"/>
      <c r="H899" s="278"/>
      <c r="I899" s="278"/>
      <c r="J899" s="278"/>
      <c r="K899" s="278"/>
      <c r="L899" s="278"/>
      <c r="M899" s="278"/>
      <c r="N899" s="278"/>
      <c r="O899" s="278"/>
      <c r="P899" s="278"/>
      <c r="Q899" s="278"/>
      <c r="R899" s="278"/>
      <c r="S899" s="278"/>
      <c r="T899" s="278"/>
      <c r="U899" s="278"/>
      <c r="V899" s="278"/>
      <c r="W899" s="278"/>
      <c r="X899" s="278"/>
      <c r="Y899" s="278"/>
      <c r="Z899" s="278"/>
      <c r="AA899" s="278"/>
      <c r="AB899" s="278"/>
      <c r="AC899" s="278"/>
      <c r="AD899" s="278"/>
    </row>
    <row r="900">
      <c r="A900" s="278"/>
      <c r="B900" s="278"/>
      <c r="C900" s="278"/>
      <c r="D900" s="278"/>
      <c r="E900" s="278"/>
      <c r="F900" s="278"/>
      <c r="G900" s="278"/>
      <c r="H900" s="278"/>
      <c r="I900" s="278"/>
      <c r="J900" s="278"/>
      <c r="K900" s="278"/>
      <c r="L900" s="278"/>
      <c r="M900" s="278"/>
      <c r="N900" s="278"/>
      <c r="O900" s="278"/>
      <c r="P900" s="278"/>
      <c r="Q900" s="278"/>
      <c r="R900" s="278"/>
      <c r="S900" s="278"/>
      <c r="T900" s="278"/>
      <c r="U900" s="278"/>
      <c r="V900" s="278"/>
      <c r="W900" s="278"/>
      <c r="X900" s="278"/>
      <c r="Y900" s="278"/>
      <c r="Z900" s="278"/>
      <c r="AA900" s="278"/>
      <c r="AB900" s="278"/>
      <c r="AC900" s="278"/>
      <c r="AD900" s="278"/>
    </row>
    <row r="901">
      <c r="A901" s="278"/>
      <c r="B901" s="278"/>
      <c r="C901" s="278"/>
      <c r="D901" s="278"/>
      <c r="E901" s="278"/>
      <c r="F901" s="278"/>
      <c r="G901" s="278"/>
      <c r="H901" s="278"/>
      <c r="I901" s="278"/>
      <c r="J901" s="278"/>
      <c r="K901" s="278"/>
      <c r="L901" s="278"/>
      <c r="M901" s="278"/>
      <c r="N901" s="278"/>
      <c r="O901" s="278"/>
      <c r="P901" s="278"/>
      <c r="Q901" s="278"/>
      <c r="R901" s="278"/>
      <c r="S901" s="278"/>
      <c r="T901" s="278"/>
      <c r="U901" s="278"/>
      <c r="V901" s="278"/>
      <c r="W901" s="278"/>
      <c r="X901" s="278"/>
      <c r="Y901" s="278"/>
      <c r="Z901" s="278"/>
      <c r="AA901" s="278"/>
      <c r="AB901" s="278"/>
      <c r="AC901" s="278"/>
      <c r="AD901" s="278"/>
    </row>
    <row r="902">
      <c r="A902" s="278"/>
      <c r="B902" s="278"/>
      <c r="C902" s="278"/>
      <c r="D902" s="278"/>
      <c r="E902" s="278"/>
      <c r="F902" s="278"/>
      <c r="G902" s="278"/>
      <c r="H902" s="278"/>
      <c r="I902" s="278"/>
      <c r="J902" s="278"/>
      <c r="K902" s="278"/>
      <c r="L902" s="278"/>
      <c r="M902" s="278"/>
      <c r="N902" s="278"/>
      <c r="O902" s="278"/>
      <c r="P902" s="278"/>
      <c r="Q902" s="278"/>
      <c r="R902" s="278"/>
      <c r="S902" s="278"/>
      <c r="T902" s="278"/>
      <c r="U902" s="278"/>
      <c r="V902" s="278"/>
      <c r="W902" s="278"/>
      <c r="X902" s="278"/>
      <c r="Y902" s="278"/>
      <c r="Z902" s="278"/>
      <c r="AA902" s="278"/>
      <c r="AB902" s="278"/>
      <c r="AC902" s="278"/>
      <c r="AD902" s="278"/>
    </row>
    <row r="903">
      <c r="A903" s="278"/>
      <c r="B903" s="278"/>
      <c r="C903" s="278"/>
      <c r="D903" s="278"/>
      <c r="E903" s="278"/>
      <c r="F903" s="278"/>
      <c r="G903" s="278"/>
      <c r="H903" s="278"/>
      <c r="I903" s="278"/>
      <c r="J903" s="278"/>
      <c r="K903" s="278"/>
      <c r="L903" s="278"/>
      <c r="M903" s="278"/>
      <c r="N903" s="278"/>
      <c r="O903" s="278"/>
      <c r="P903" s="278"/>
      <c r="Q903" s="278"/>
      <c r="R903" s="278"/>
      <c r="S903" s="278"/>
      <c r="T903" s="278"/>
      <c r="U903" s="278"/>
      <c r="V903" s="278"/>
      <c r="W903" s="278"/>
      <c r="X903" s="278"/>
      <c r="Y903" s="278"/>
      <c r="Z903" s="278"/>
      <c r="AA903" s="278"/>
      <c r="AB903" s="278"/>
      <c r="AC903" s="278"/>
      <c r="AD903" s="278"/>
    </row>
    <row r="904">
      <c r="A904" s="278"/>
      <c r="B904" s="278"/>
      <c r="C904" s="278"/>
      <c r="D904" s="278"/>
      <c r="E904" s="278"/>
      <c r="F904" s="278"/>
      <c r="G904" s="278"/>
      <c r="H904" s="278"/>
      <c r="I904" s="278"/>
      <c r="J904" s="278"/>
      <c r="K904" s="278"/>
      <c r="L904" s="278"/>
      <c r="M904" s="278"/>
      <c r="N904" s="278"/>
      <c r="O904" s="278"/>
      <c r="P904" s="278"/>
      <c r="Q904" s="278"/>
      <c r="R904" s="278"/>
      <c r="S904" s="278"/>
      <c r="T904" s="278"/>
      <c r="U904" s="278"/>
      <c r="V904" s="278"/>
      <c r="W904" s="278"/>
      <c r="X904" s="278"/>
      <c r="Y904" s="278"/>
      <c r="Z904" s="278"/>
      <c r="AA904" s="278"/>
      <c r="AB904" s="278"/>
      <c r="AC904" s="278"/>
      <c r="AD904" s="278"/>
    </row>
    <row r="905">
      <c r="A905" s="278"/>
      <c r="B905" s="278"/>
      <c r="C905" s="278"/>
      <c r="D905" s="278"/>
      <c r="E905" s="278"/>
      <c r="F905" s="278"/>
      <c r="G905" s="278"/>
      <c r="H905" s="278"/>
      <c r="I905" s="278"/>
      <c r="J905" s="278"/>
      <c r="K905" s="278"/>
      <c r="L905" s="278"/>
      <c r="M905" s="278"/>
      <c r="N905" s="278"/>
      <c r="O905" s="278"/>
      <c r="P905" s="278"/>
      <c r="Q905" s="278"/>
      <c r="R905" s="278"/>
      <c r="S905" s="278"/>
      <c r="T905" s="278"/>
      <c r="U905" s="278"/>
      <c r="V905" s="278"/>
      <c r="W905" s="278"/>
      <c r="X905" s="278"/>
      <c r="Y905" s="278"/>
      <c r="Z905" s="278"/>
      <c r="AA905" s="278"/>
      <c r="AB905" s="278"/>
      <c r="AC905" s="278"/>
      <c r="AD905" s="278"/>
    </row>
    <row r="906">
      <c r="A906" s="278"/>
      <c r="B906" s="278"/>
      <c r="C906" s="278"/>
      <c r="D906" s="278"/>
      <c r="E906" s="278"/>
      <c r="F906" s="278"/>
      <c r="G906" s="278"/>
      <c r="H906" s="278"/>
      <c r="I906" s="278"/>
      <c r="J906" s="278"/>
      <c r="K906" s="278"/>
      <c r="L906" s="278"/>
      <c r="M906" s="278"/>
      <c r="N906" s="278"/>
      <c r="O906" s="278"/>
      <c r="P906" s="278"/>
      <c r="Q906" s="278"/>
      <c r="R906" s="278"/>
      <c r="S906" s="278"/>
      <c r="T906" s="278"/>
      <c r="U906" s="278"/>
      <c r="V906" s="278"/>
      <c r="W906" s="278"/>
      <c r="X906" s="278"/>
      <c r="Y906" s="278"/>
      <c r="Z906" s="278"/>
      <c r="AA906" s="278"/>
      <c r="AB906" s="278"/>
      <c r="AC906" s="278"/>
      <c r="AD906" s="278"/>
    </row>
    <row r="907">
      <c r="A907" s="278"/>
      <c r="B907" s="278"/>
      <c r="C907" s="278"/>
      <c r="D907" s="278"/>
      <c r="E907" s="278"/>
      <c r="F907" s="278"/>
      <c r="G907" s="278"/>
      <c r="H907" s="278"/>
      <c r="I907" s="278"/>
      <c r="J907" s="278"/>
      <c r="K907" s="278"/>
      <c r="L907" s="278"/>
      <c r="M907" s="278"/>
      <c r="N907" s="278"/>
      <c r="O907" s="278"/>
      <c r="P907" s="278"/>
      <c r="Q907" s="278"/>
      <c r="R907" s="278"/>
      <c r="S907" s="278"/>
      <c r="T907" s="278"/>
      <c r="U907" s="278"/>
      <c r="V907" s="278"/>
      <c r="W907" s="278"/>
      <c r="X907" s="278"/>
      <c r="Y907" s="278"/>
      <c r="Z907" s="278"/>
      <c r="AA907" s="278"/>
      <c r="AB907" s="278"/>
      <c r="AC907" s="278"/>
      <c r="AD907" s="278"/>
    </row>
    <row r="908">
      <c r="A908" s="278"/>
      <c r="B908" s="278"/>
      <c r="C908" s="278"/>
      <c r="D908" s="278"/>
      <c r="E908" s="278"/>
      <c r="F908" s="278"/>
      <c r="G908" s="278"/>
      <c r="H908" s="278"/>
      <c r="I908" s="278"/>
      <c r="J908" s="278"/>
      <c r="K908" s="278"/>
      <c r="L908" s="278"/>
      <c r="M908" s="278"/>
      <c r="N908" s="278"/>
      <c r="O908" s="278"/>
      <c r="P908" s="278"/>
      <c r="Q908" s="278"/>
      <c r="R908" s="278"/>
      <c r="S908" s="278"/>
      <c r="T908" s="278"/>
      <c r="U908" s="278"/>
      <c r="V908" s="278"/>
      <c r="W908" s="278"/>
      <c r="X908" s="278"/>
      <c r="Y908" s="278"/>
      <c r="Z908" s="278"/>
      <c r="AA908" s="278"/>
      <c r="AB908" s="278"/>
      <c r="AC908" s="278"/>
      <c r="AD908" s="278"/>
    </row>
    <row r="909">
      <c r="A909" s="278"/>
      <c r="B909" s="278"/>
      <c r="C909" s="278"/>
      <c r="D909" s="278"/>
      <c r="E909" s="278"/>
      <c r="F909" s="278"/>
      <c r="G909" s="278"/>
      <c r="H909" s="278"/>
      <c r="I909" s="278"/>
      <c r="J909" s="278"/>
      <c r="K909" s="278"/>
      <c r="L909" s="278"/>
      <c r="M909" s="278"/>
      <c r="N909" s="278"/>
      <c r="O909" s="278"/>
      <c r="P909" s="278"/>
      <c r="Q909" s="278"/>
      <c r="R909" s="278"/>
      <c r="S909" s="278"/>
      <c r="T909" s="278"/>
      <c r="U909" s="278"/>
      <c r="V909" s="278"/>
      <c r="W909" s="278"/>
      <c r="X909" s="278"/>
      <c r="Y909" s="278"/>
      <c r="Z909" s="278"/>
      <c r="AA909" s="278"/>
      <c r="AB909" s="278"/>
      <c r="AC909" s="278"/>
      <c r="AD909" s="278"/>
    </row>
    <row r="910">
      <c r="A910" s="278"/>
      <c r="B910" s="278"/>
      <c r="C910" s="278"/>
      <c r="D910" s="278"/>
      <c r="E910" s="278"/>
      <c r="F910" s="278"/>
      <c r="G910" s="278"/>
      <c r="H910" s="278"/>
      <c r="I910" s="278"/>
      <c r="J910" s="278"/>
      <c r="K910" s="278"/>
      <c r="L910" s="278"/>
      <c r="M910" s="278"/>
      <c r="N910" s="278"/>
      <c r="O910" s="278"/>
      <c r="P910" s="278"/>
      <c r="Q910" s="278"/>
      <c r="R910" s="278"/>
      <c r="S910" s="278"/>
      <c r="T910" s="278"/>
      <c r="U910" s="278"/>
      <c r="V910" s="278"/>
      <c r="W910" s="278"/>
      <c r="X910" s="278"/>
      <c r="Y910" s="278"/>
      <c r="Z910" s="278"/>
      <c r="AA910" s="278"/>
      <c r="AB910" s="278"/>
      <c r="AC910" s="278"/>
      <c r="AD910" s="278"/>
    </row>
    <row r="911">
      <c r="A911" s="278"/>
      <c r="B911" s="278"/>
      <c r="C911" s="278"/>
      <c r="D911" s="278"/>
      <c r="E911" s="278"/>
      <c r="F911" s="278"/>
      <c r="G911" s="278"/>
      <c r="H911" s="278"/>
      <c r="I911" s="278"/>
      <c r="J911" s="278"/>
      <c r="K911" s="278"/>
      <c r="L911" s="278"/>
      <c r="M911" s="278"/>
      <c r="N911" s="278"/>
      <c r="O911" s="278"/>
      <c r="P911" s="278"/>
      <c r="Q911" s="278"/>
      <c r="R911" s="278"/>
      <c r="S911" s="278"/>
      <c r="T911" s="278"/>
      <c r="U911" s="278"/>
      <c r="V911" s="278"/>
      <c r="W911" s="278"/>
      <c r="X911" s="278"/>
      <c r="Y911" s="278"/>
      <c r="Z911" s="278"/>
      <c r="AA911" s="278"/>
      <c r="AB911" s="278"/>
      <c r="AC911" s="278"/>
      <c r="AD911" s="278"/>
    </row>
    <row r="912">
      <c r="A912" s="278"/>
      <c r="B912" s="278"/>
      <c r="C912" s="278"/>
      <c r="D912" s="278"/>
      <c r="E912" s="278"/>
      <c r="F912" s="278"/>
      <c r="G912" s="278"/>
      <c r="H912" s="278"/>
      <c r="I912" s="278"/>
      <c r="J912" s="278"/>
      <c r="K912" s="278"/>
      <c r="L912" s="278"/>
      <c r="M912" s="278"/>
      <c r="N912" s="278"/>
      <c r="O912" s="278"/>
      <c r="P912" s="278"/>
      <c r="Q912" s="278"/>
      <c r="R912" s="278"/>
      <c r="S912" s="278"/>
      <c r="T912" s="278"/>
      <c r="U912" s="278"/>
      <c r="V912" s="278"/>
      <c r="W912" s="278"/>
      <c r="X912" s="278"/>
      <c r="Y912" s="278"/>
      <c r="Z912" s="278"/>
      <c r="AA912" s="278"/>
      <c r="AB912" s="278"/>
      <c r="AC912" s="278"/>
      <c r="AD912" s="278"/>
    </row>
    <row r="913">
      <c r="A913" s="278"/>
      <c r="B913" s="278"/>
      <c r="C913" s="278"/>
      <c r="D913" s="278"/>
      <c r="E913" s="278"/>
      <c r="F913" s="278"/>
      <c r="G913" s="278"/>
      <c r="H913" s="278"/>
      <c r="I913" s="278"/>
      <c r="J913" s="278"/>
      <c r="K913" s="278"/>
      <c r="L913" s="278"/>
      <c r="M913" s="278"/>
      <c r="N913" s="278"/>
      <c r="O913" s="278"/>
      <c r="P913" s="278"/>
      <c r="Q913" s="278"/>
      <c r="R913" s="278"/>
      <c r="S913" s="278"/>
      <c r="T913" s="278"/>
      <c r="U913" s="278"/>
      <c r="V913" s="278"/>
      <c r="W913" s="278"/>
      <c r="X913" s="278"/>
      <c r="Y913" s="278"/>
      <c r="Z913" s="278"/>
      <c r="AA913" s="278"/>
      <c r="AB913" s="278"/>
      <c r="AC913" s="278"/>
      <c r="AD913" s="278"/>
    </row>
    <row r="914">
      <c r="A914" s="278"/>
      <c r="B914" s="278"/>
      <c r="C914" s="278"/>
      <c r="D914" s="278"/>
      <c r="E914" s="278"/>
      <c r="F914" s="278"/>
      <c r="G914" s="278"/>
      <c r="H914" s="278"/>
      <c r="I914" s="278"/>
      <c r="J914" s="278"/>
      <c r="K914" s="278"/>
      <c r="L914" s="278"/>
      <c r="M914" s="278"/>
      <c r="N914" s="278"/>
      <c r="O914" s="278"/>
      <c r="P914" s="278"/>
      <c r="Q914" s="278"/>
      <c r="R914" s="278"/>
      <c r="S914" s="278"/>
      <c r="T914" s="278"/>
      <c r="U914" s="278"/>
      <c r="V914" s="278"/>
      <c r="W914" s="278"/>
      <c r="X914" s="278"/>
      <c r="Y914" s="278"/>
      <c r="Z914" s="278"/>
      <c r="AA914" s="278"/>
      <c r="AB914" s="278"/>
      <c r="AC914" s="278"/>
      <c r="AD914" s="278"/>
    </row>
    <row r="915">
      <c r="A915" s="278"/>
      <c r="B915" s="278"/>
      <c r="C915" s="278"/>
      <c r="D915" s="278"/>
      <c r="E915" s="278"/>
      <c r="F915" s="278"/>
      <c r="G915" s="278"/>
      <c r="H915" s="278"/>
      <c r="I915" s="278"/>
      <c r="J915" s="278"/>
      <c r="K915" s="278"/>
      <c r="L915" s="278"/>
      <c r="M915" s="278"/>
      <c r="N915" s="278"/>
      <c r="O915" s="278"/>
      <c r="P915" s="278"/>
      <c r="Q915" s="278"/>
      <c r="R915" s="278"/>
      <c r="S915" s="278"/>
      <c r="T915" s="278"/>
      <c r="U915" s="278"/>
      <c r="V915" s="278"/>
      <c r="W915" s="278"/>
      <c r="X915" s="278"/>
      <c r="Y915" s="278"/>
      <c r="Z915" s="278"/>
      <c r="AA915" s="278"/>
      <c r="AB915" s="278"/>
      <c r="AC915" s="278"/>
      <c r="AD915" s="278"/>
    </row>
    <row r="916">
      <c r="A916" s="278"/>
      <c r="B916" s="278"/>
      <c r="C916" s="278"/>
      <c r="D916" s="278"/>
      <c r="E916" s="278"/>
      <c r="F916" s="278"/>
      <c r="G916" s="278"/>
      <c r="H916" s="278"/>
      <c r="I916" s="278"/>
      <c r="J916" s="278"/>
      <c r="K916" s="278"/>
      <c r="L916" s="278"/>
      <c r="M916" s="278"/>
      <c r="N916" s="278"/>
      <c r="O916" s="278"/>
      <c r="P916" s="278"/>
      <c r="Q916" s="278"/>
      <c r="R916" s="278"/>
      <c r="S916" s="278"/>
      <c r="T916" s="278"/>
      <c r="U916" s="278"/>
      <c r="V916" s="278"/>
      <c r="W916" s="278"/>
      <c r="X916" s="278"/>
      <c r="Y916" s="278"/>
      <c r="Z916" s="278"/>
      <c r="AA916" s="278"/>
      <c r="AB916" s="278"/>
      <c r="AC916" s="278"/>
      <c r="AD916" s="278"/>
    </row>
    <row r="917">
      <c r="A917" s="278"/>
      <c r="B917" s="278"/>
      <c r="C917" s="278"/>
      <c r="D917" s="278"/>
      <c r="E917" s="278"/>
      <c r="F917" s="278"/>
      <c r="G917" s="278"/>
      <c r="H917" s="278"/>
      <c r="I917" s="278"/>
      <c r="J917" s="278"/>
      <c r="K917" s="278"/>
      <c r="L917" s="278"/>
      <c r="M917" s="278"/>
      <c r="N917" s="278"/>
      <c r="O917" s="278"/>
      <c r="P917" s="278"/>
      <c r="Q917" s="278"/>
      <c r="R917" s="278"/>
      <c r="S917" s="278"/>
      <c r="T917" s="278"/>
      <c r="U917" s="278"/>
      <c r="V917" s="278"/>
      <c r="W917" s="278"/>
      <c r="X917" s="278"/>
      <c r="Y917" s="278"/>
      <c r="Z917" s="278"/>
      <c r="AA917" s="278"/>
      <c r="AB917" s="278"/>
      <c r="AC917" s="278"/>
      <c r="AD917" s="278"/>
    </row>
    <row r="918">
      <c r="A918" s="278"/>
      <c r="B918" s="278"/>
      <c r="C918" s="278"/>
      <c r="D918" s="278"/>
      <c r="E918" s="278"/>
      <c r="F918" s="278"/>
      <c r="G918" s="278"/>
      <c r="H918" s="278"/>
      <c r="I918" s="278"/>
      <c r="J918" s="278"/>
      <c r="K918" s="278"/>
      <c r="L918" s="278"/>
      <c r="M918" s="278"/>
      <c r="N918" s="278"/>
      <c r="O918" s="278"/>
      <c r="P918" s="278"/>
      <c r="Q918" s="278"/>
      <c r="R918" s="278"/>
      <c r="S918" s="278"/>
      <c r="T918" s="278"/>
      <c r="U918" s="278"/>
      <c r="V918" s="278"/>
      <c r="W918" s="278"/>
      <c r="X918" s="278"/>
      <c r="Y918" s="278"/>
      <c r="Z918" s="278"/>
      <c r="AA918" s="278"/>
      <c r="AB918" s="278"/>
      <c r="AC918" s="278"/>
      <c r="AD918" s="278"/>
    </row>
    <row r="919">
      <c r="A919" s="278"/>
      <c r="B919" s="278"/>
      <c r="C919" s="278"/>
      <c r="D919" s="278"/>
      <c r="E919" s="278"/>
      <c r="F919" s="278"/>
      <c r="G919" s="278"/>
      <c r="H919" s="278"/>
      <c r="I919" s="278"/>
      <c r="J919" s="278"/>
      <c r="K919" s="278"/>
      <c r="L919" s="278"/>
      <c r="M919" s="278"/>
      <c r="N919" s="278"/>
      <c r="O919" s="278"/>
      <c r="P919" s="278"/>
      <c r="Q919" s="278"/>
      <c r="R919" s="278"/>
      <c r="S919" s="278"/>
      <c r="T919" s="278"/>
      <c r="U919" s="278"/>
      <c r="V919" s="278"/>
      <c r="W919" s="278"/>
      <c r="X919" s="278"/>
      <c r="Y919" s="278"/>
      <c r="Z919" s="278"/>
      <c r="AA919" s="278"/>
      <c r="AB919" s="278"/>
      <c r="AC919" s="278"/>
      <c r="AD919" s="278"/>
    </row>
    <row r="920">
      <c r="A920" s="278"/>
      <c r="B920" s="278"/>
      <c r="C920" s="278"/>
      <c r="D920" s="278"/>
      <c r="E920" s="278"/>
      <c r="F920" s="278"/>
      <c r="G920" s="278"/>
      <c r="H920" s="278"/>
      <c r="I920" s="278"/>
      <c r="J920" s="278"/>
      <c r="K920" s="278"/>
      <c r="L920" s="278"/>
      <c r="M920" s="278"/>
      <c r="N920" s="278"/>
      <c r="O920" s="278"/>
      <c r="P920" s="278"/>
      <c r="Q920" s="278"/>
      <c r="R920" s="278"/>
      <c r="S920" s="278"/>
      <c r="T920" s="278"/>
      <c r="U920" s="278"/>
      <c r="V920" s="278"/>
      <c r="W920" s="278"/>
      <c r="X920" s="278"/>
      <c r="Y920" s="278"/>
      <c r="Z920" s="278"/>
      <c r="AA920" s="278"/>
      <c r="AB920" s="278"/>
      <c r="AC920" s="278"/>
      <c r="AD920" s="278"/>
    </row>
    <row r="921">
      <c r="A921" s="278"/>
      <c r="B921" s="278"/>
      <c r="C921" s="278"/>
      <c r="D921" s="278"/>
      <c r="E921" s="278"/>
      <c r="F921" s="278"/>
      <c r="G921" s="278"/>
      <c r="H921" s="278"/>
      <c r="I921" s="278"/>
      <c r="J921" s="278"/>
      <c r="K921" s="278"/>
      <c r="L921" s="278"/>
      <c r="M921" s="278"/>
      <c r="N921" s="278"/>
      <c r="O921" s="278"/>
      <c r="P921" s="278"/>
      <c r="Q921" s="278"/>
      <c r="R921" s="278"/>
      <c r="S921" s="278"/>
      <c r="T921" s="278"/>
      <c r="U921" s="278"/>
      <c r="V921" s="278"/>
      <c r="W921" s="278"/>
      <c r="X921" s="278"/>
      <c r="Y921" s="278"/>
      <c r="Z921" s="278"/>
      <c r="AA921" s="278"/>
      <c r="AB921" s="278"/>
      <c r="AC921" s="278"/>
      <c r="AD921" s="278"/>
    </row>
    <row r="922">
      <c r="A922" s="278"/>
      <c r="B922" s="278"/>
      <c r="C922" s="278"/>
      <c r="D922" s="278"/>
      <c r="E922" s="278"/>
      <c r="F922" s="278"/>
      <c r="G922" s="278"/>
      <c r="H922" s="278"/>
      <c r="I922" s="278"/>
      <c r="J922" s="278"/>
      <c r="K922" s="278"/>
      <c r="L922" s="278"/>
      <c r="M922" s="278"/>
      <c r="N922" s="278"/>
      <c r="O922" s="278"/>
      <c r="P922" s="278"/>
      <c r="Q922" s="278"/>
      <c r="R922" s="278"/>
      <c r="S922" s="278"/>
      <c r="T922" s="278"/>
      <c r="U922" s="278"/>
      <c r="V922" s="278"/>
      <c r="W922" s="278"/>
      <c r="X922" s="278"/>
      <c r="Y922" s="278"/>
      <c r="Z922" s="278"/>
      <c r="AA922" s="278"/>
      <c r="AB922" s="278"/>
      <c r="AC922" s="278"/>
      <c r="AD922" s="278"/>
    </row>
    <row r="923">
      <c r="A923" s="278"/>
      <c r="B923" s="278"/>
      <c r="C923" s="278"/>
      <c r="D923" s="278"/>
      <c r="E923" s="278"/>
      <c r="F923" s="278"/>
      <c r="G923" s="278"/>
      <c r="H923" s="278"/>
      <c r="I923" s="278"/>
      <c r="J923" s="278"/>
      <c r="K923" s="278"/>
      <c r="L923" s="278"/>
      <c r="M923" s="278"/>
      <c r="N923" s="278"/>
      <c r="O923" s="278"/>
      <c r="P923" s="278"/>
      <c r="Q923" s="278"/>
      <c r="R923" s="278"/>
      <c r="S923" s="278"/>
      <c r="T923" s="278"/>
      <c r="U923" s="278"/>
      <c r="V923" s="278"/>
      <c r="W923" s="278"/>
      <c r="X923" s="278"/>
      <c r="Y923" s="278"/>
      <c r="Z923" s="278"/>
      <c r="AA923" s="278"/>
      <c r="AB923" s="278"/>
      <c r="AC923" s="278"/>
      <c r="AD923" s="278"/>
    </row>
    <row r="924">
      <c r="A924" s="278"/>
      <c r="B924" s="278"/>
      <c r="C924" s="278"/>
      <c r="D924" s="278"/>
      <c r="E924" s="278"/>
      <c r="F924" s="278"/>
      <c r="G924" s="278"/>
      <c r="H924" s="278"/>
      <c r="I924" s="278"/>
      <c r="J924" s="278"/>
      <c r="K924" s="278"/>
      <c r="L924" s="278"/>
      <c r="M924" s="278"/>
      <c r="N924" s="278"/>
      <c r="O924" s="278"/>
      <c r="P924" s="278"/>
      <c r="Q924" s="278"/>
      <c r="R924" s="278"/>
      <c r="S924" s="278"/>
      <c r="T924" s="278"/>
      <c r="U924" s="278"/>
      <c r="V924" s="278"/>
      <c r="W924" s="278"/>
      <c r="X924" s="278"/>
      <c r="Y924" s="278"/>
      <c r="Z924" s="278"/>
      <c r="AA924" s="278"/>
      <c r="AB924" s="278"/>
      <c r="AC924" s="278"/>
      <c r="AD924" s="278"/>
    </row>
    <row r="925">
      <c r="A925" s="278"/>
      <c r="B925" s="278"/>
      <c r="C925" s="278"/>
      <c r="D925" s="278"/>
      <c r="E925" s="278"/>
      <c r="F925" s="278"/>
      <c r="G925" s="278"/>
      <c r="H925" s="278"/>
      <c r="I925" s="278"/>
      <c r="J925" s="278"/>
      <c r="K925" s="278"/>
      <c r="L925" s="278"/>
      <c r="M925" s="278"/>
      <c r="N925" s="278"/>
      <c r="O925" s="278"/>
      <c r="P925" s="278"/>
      <c r="Q925" s="278"/>
      <c r="R925" s="278"/>
      <c r="S925" s="278"/>
      <c r="T925" s="278"/>
      <c r="U925" s="278"/>
      <c r="V925" s="278"/>
      <c r="W925" s="278"/>
      <c r="X925" s="278"/>
      <c r="Y925" s="278"/>
      <c r="Z925" s="278"/>
      <c r="AA925" s="278"/>
      <c r="AB925" s="278"/>
      <c r="AC925" s="278"/>
      <c r="AD925" s="278"/>
    </row>
    <row r="926">
      <c r="A926" s="278"/>
      <c r="B926" s="278"/>
      <c r="C926" s="278"/>
      <c r="D926" s="278"/>
      <c r="E926" s="278"/>
      <c r="F926" s="278"/>
      <c r="G926" s="278"/>
      <c r="H926" s="278"/>
      <c r="I926" s="278"/>
      <c r="J926" s="278"/>
      <c r="K926" s="278"/>
      <c r="L926" s="278"/>
      <c r="M926" s="278"/>
      <c r="N926" s="278"/>
      <c r="O926" s="278"/>
      <c r="P926" s="278"/>
      <c r="Q926" s="278"/>
      <c r="R926" s="278"/>
      <c r="S926" s="278"/>
      <c r="T926" s="278"/>
      <c r="U926" s="278"/>
      <c r="V926" s="278"/>
      <c r="W926" s="278"/>
      <c r="X926" s="278"/>
      <c r="Y926" s="278"/>
      <c r="Z926" s="278"/>
      <c r="AA926" s="278"/>
      <c r="AB926" s="278"/>
      <c r="AC926" s="278"/>
      <c r="AD926" s="278"/>
    </row>
    <row r="927">
      <c r="A927" s="278"/>
      <c r="B927" s="278"/>
      <c r="C927" s="278"/>
      <c r="D927" s="278"/>
      <c r="E927" s="278"/>
      <c r="F927" s="278"/>
      <c r="G927" s="278"/>
      <c r="H927" s="278"/>
      <c r="I927" s="278"/>
      <c r="J927" s="278"/>
      <c r="K927" s="278"/>
      <c r="L927" s="278"/>
      <c r="M927" s="278"/>
      <c r="N927" s="278"/>
      <c r="O927" s="278"/>
      <c r="P927" s="278"/>
      <c r="Q927" s="278"/>
      <c r="R927" s="278"/>
      <c r="S927" s="278"/>
      <c r="T927" s="278"/>
      <c r="U927" s="278"/>
      <c r="V927" s="278"/>
      <c r="W927" s="278"/>
      <c r="X927" s="278"/>
      <c r="Y927" s="278"/>
      <c r="Z927" s="278"/>
      <c r="AA927" s="278"/>
      <c r="AB927" s="278"/>
      <c r="AC927" s="278"/>
      <c r="AD927" s="278"/>
    </row>
    <row r="928">
      <c r="A928" s="278"/>
      <c r="B928" s="278"/>
      <c r="C928" s="278"/>
      <c r="D928" s="278"/>
      <c r="E928" s="278"/>
      <c r="F928" s="278"/>
      <c r="G928" s="278"/>
      <c r="H928" s="278"/>
      <c r="I928" s="278"/>
      <c r="J928" s="278"/>
      <c r="K928" s="278"/>
      <c r="L928" s="278"/>
      <c r="M928" s="278"/>
      <c r="N928" s="278"/>
      <c r="O928" s="278"/>
      <c r="P928" s="278"/>
      <c r="Q928" s="278"/>
      <c r="R928" s="278"/>
      <c r="S928" s="278"/>
      <c r="T928" s="278"/>
      <c r="U928" s="278"/>
      <c r="V928" s="278"/>
      <c r="W928" s="278"/>
      <c r="X928" s="278"/>
      <c r="Y928" s="278"/>
      <c r="Z928" s="278"/>
      <c r="AA928" s="278"/>
      <c r="AB928" s="278"/>
      <c r="AC928" s="278"/>
      <c r="AD928" s="278"/>
    </row>
    <row r="929">
      <c r="A929" s="278"/>
      <c r="B929" s="278"/>
      <c r="C929" s="278"/>
      <c r="D929" s="278"/>
      <c r="E929" s="278"/>
      <c r="F929" s="278"/>
      <c r="G929" s="278"/>
      <c r="H929" s="278"/>
      <c r="I929" s="278"/>
      <c r="J929" s="278"/>
      <c r="K929" s="278"/>
      <c r="L929" s="278"/>
      <c r="M929" s="278"/>
      <c r="N929" s="278"/>
      <c r="O929" s="278"/>
      <c r="P929" s="278"/>
      <c r="Q929" s="278"/>
      <c r="R929" s="278"/>
      <c r="S929" s="278"/>
      <c r="T929" s="278"/>
      <c r="U929" s="278"/>
      <c r="V929" s="278"/>
      <c r="W929" s="278"/>
      <c r="X929" s="278"/>
      <c r="Y929" s="278"/>
      <c r="Z929" s="278"/>
      <c r="AA929" s="278"/>
      <c r="AB929" s="278"/>
      <c r="AC929" s="278"/>
      <c r="AD929" s="278"/>
    </row>
    <row r="930">
      <c r="A930" s="278"/>
      <c r="B930" s="278"/>
      <c r="C930" s="278"/>
      <c r="D930" s="278"/>
      <c r="E930" s="278"/>
      <c r="F930" s="278"/>
      <c r="G930" s="278"/>
      <c r="H930" s="278"/>
      <c r="I930" s="278"/>
      <c r="J930" s="278"/>
      <c r="K930" s="278"/>
      <c r="L930" s="278"/>
      <c r="M930" s="278"/>
      <c r="N930" s="278"/>
      <c r="O930" s="278"/>
      <c r="P930" s="278"/>
      <c r="Q930" s="278"/>
      <c r="R930" s="278"/>
      <c r="S930" s="278"/>
      <c r="T930" s="278"/>
      <c r="U930" s="278"/>
      <c r="V930" s="278"/>
      <c r="W930" s="278"/>
      <c r="X930" s="278"/>
      <c r="Y930" s="278"/>
      <c r="Z930" s="278"/>
      <c r="AA930" s="278"/>
      <c r="AB930" s="278"/>
      <c r="AC930" s="278"/>
      <c r="AD930" s="278"/>
    </row>
    <row r="931">
      <c r="A931" s="278"/>
      <c r="B931" s="278"/>
      <c r="C931" s="278"/>
      <c r="D931" s="278"/>
      <c r="E931" s="278"/>
      <c r="F931" s="278"/>
      <c r="G931" s="278"/>
      <c r="H931" s="278"/>
      <c r="I931" s="278"/>
      <c r="J931" s="278"/>
      <c r="K931" s="278"/>
      <c r="L931" s="278"/>
      <c r="M931" s="278"/>
      <c r="N931" s="278"/>
      <c r="O931" s="278"/>
      <c r="P931" s="278"/>
      <c r="Q931" s="278"/>
      <c r="R931" s="278"/>
      <c r="S931" s="278"/>
      <c r="T931" s="278"/>
      <c r="U931" s="278"/>
      <c r="V931" s="278"/>
      <c r="W931" s="278"/>
      <c r="X931" s="278"/>
      <c r="Y931" s="278"/>
      <c r="Z931" s="278"/>
      <c r="AA931" s="278"/>
      <c r="AB931" s="278"/>
      <c r="AC931" s="278"/>
      <c r="AD931" s="278"/>
    </row>
    <row r="932">
      <c r="A932" s="278"/>
      <c r="B932" s="278"/>
      <c r="C932" s="278"/>
      <c r="D932" s="278"/>
      <c r="E932" s="278"/>
      <c r="F932" s="278"/>
      <c r="G932" s="278"/>
      <c r="H932" s="278"/>
      <c r="I932" s="278"/>
      <c r="J932" s="278"/>
      <c r="K932" s="278"/>
      <c r="L932" s="278"/>
      <c r="M932" s="278"/>
      <c r="N932" s="278"/>
      <c r="O932" s="278"/>
      <c r="P932" s="278"/>
      <c r="Q932" s="278"/>
      <c r="R932" s="278"/>
      <c r="S932" s="278"/>
      <c r="T932" s="278"/>
      <c r="U932" s="278"/>
      <c r="V932" s="278"/>
      <c r="W932" s="278"/>
      <c r="X932" s="278"/>
      <c r="Y932" s="278"/>
      <c r="Z932" s="278"/>
      <c r="AA932" s="278"/>
      <c r="AB932" s="278"/>
      <c r="AC932" s="278"/>
      <c r="AD932" s="278"/>
    </row>
    <row r="933">
      <c r="A933" s="278"/>
      <c r="B933" s="278"/>
      <c r="C933" s="278"/>
      <c r="D933" s="278"/>
      <c r="E933" s="278"/>
      <c r="F933" s="278"/>
      <c r="G933" s="278"/>
      <c r="H933" s="278"/>
      <c r="I933" s="278"/>
      <c r="J933" s="278"/>
      <c r="K933" s="278"/>
      <c r="L933" s="278"/>
      <c r="M933" s="278"/>
      <c r="N933" s="278"/>
      <c r="O933" s="278"/>
      <c r="P933" s="278"/>
      <c r="Q933" s="278"/>
      <c r="R933" s="278"/>
      <c r="S933" s="278"/>
      <c r="T933" s="278"/>
      <c r="U933" s="278"/>
      <c r="V933" s="278"/>
      <c r="W933" s="278"/>
      <c r="X933" s="278"/>
      <c r="Y933" s="278"/>
      <c r="Z933" s="278"/>
      <c r="AA933" s="278"/>
      <c r="AB933" s="278"/>
      <c r="AC933" s="278"/>
      <c r="AD933" s="278"/>
    </row>
    <row r="934">
      <c r="A934" s="278"/>
      <c r="B934" s="278"/>
      <c r="C934" s="278"/>
      <c r="D934" s="278"/>
      <c r="E934" s="278"/>
      <c r="F934" s="278"/>
      <c r="G934" s="278"/>
      <c r="H934" s="278"/>
      <c r="I934" s="278"/>
      <c r="J934" s="278"/>
      <c r="K934" s="278"/>
      <c r="L934" s="278"/>
      <c r="M934" s="278"/>
      <c r="N934" s="278"/>
      <c r="O934" s="278"/>
      <c r="P934" s="278"/>
      <c r="Q934" s="278"/>
      <c r="R934" s="278"/>
      <c r="S934" s="278"/>
      <c r="T934" s="278"/>
      <c r="U934" s="278"/>
      <c r="V934" s="278"/>
      <c r="W934" s="278"/>
      <c r="X934" s="278"/>
      <c r="Y934" s="278"/>
      <c r="Z934" s="278"/>
      <c r="AA934" s="278"/>
      <c r="AB934" s="278"/>
      <c r="AC934" s="278"/>
      <c r="AD934" s="278"/>
    </row>
    <row r="935">
      <c r="A935" s="278"/>
      <c r="B935" s="278"/>
      <c r="C935" s="278"/>
      <c r="D935" s="278"/>
      <c r="E935" s="278"/>
      <c r="F935" s="278"/>
      <c r="G935" s="278"/>
      <c r="H935" s="278"/>
      <c r="I935" s="278"/>
      <c r="J935" s="278"/>
      <c r="K935" s="278"/>
      <c r="L935" s="278"/>
      <c r="M935" s="278"/>
      <c r="N935" s="278"/>
      <c r="O935" s="278"/>
      <c r="P935" s="278"/>
      <c r="Q935" s="278"/>
      <c r="R935" s="278"/>
      <c r="S935" s="278"/>
      <c r="T935" s="278"/>
      <c r="U935" s="278"/>
      <c r="V935" s="278"/>
      <c r="W935" s="278"/>
      <c r="X935" s="278"/>
      <c r="Y935" s="278"/>
      <c r="Z935" s="278"/>
      <c r="AA935" s="278"/>
      <c r="AB935" s="278"/>
      <c r="AC935" s="278"/>
      <c r="AD935" s="278"/>
    </row>
    <row r="936">
      <c r="A936" s="278"/>
      <c r="B936" s="278"/>
      <c r="C936" s="278"/>
      <c r="D936" s="278"/>
      <c r="E936" s="278"/>
      <c r="F936" s="278"/>
      <c r="G936" s="278"/>
      <c r="H936" s="278"/>
      <c r="I936" s="278"/>
      <c r="J936" s="278"/>
      <c r="K936" s="278"/>
      <c r="L936" s="278"/>
      <c r="M936" s="278"/>
      <c r="N936" s="278"/>
      <c r="O936" s="278"/>
      <c r="P936" s="278"/>
      <c r="Q936" s="278"/>
      <c r="R936" s="278"/>
      <c r="S936" s="278"/>
      <c r="T936" s="278"/>
      <c r="U936" s="278"/>
      <c r="V936" s="278"/>
      <c r="W936" s="278"/>
      <c r="X936" s="278"/>
      <c r="Y936" s="278"/>
      <c r="Z936" s="278"/>
      <c r="AA936" s="278"/>
      <c r="AB936" s="278"/>
      <c r="AC936" s="278"/>
      <c r="AD936" s="278"/>
    </row>
    <row r="937">
      <c r="A937" s="278"/>
      <c r="B937" s="278"/>
      <c r="C937" s="278"/>
      <c r="D937" s="278"/>
      <c r="E937" s="278"/>
      <c r="F937" s="278"/>
      <c r="G937" s="278"/>
      <c r="H937" s="278"/>
      <c r="I937" s="278"/>
      <c r="J937" s="278"/>
      <c r="K937" s="278"/>
      <c r="L937" s="278"/>
      <c r="M937" s="278"/>
      <c r="N937" s="278"/>
      <c r="O937" s="278"/>
      <c r="P937" s="278"/>
      <c r="Q937" s="278"/>
      <c r="R937" s="278"/>
      <c r="S937" s="278"/>
      <c r="T937" s="278"/>
      <c r="U937" s="278"/>
      <c r="V937" s="278"/>
      <c r="W937" s="278"/>
      <c r="X937" s="278"/>
      <c r="Y937" s="278"/>
      <c r="Z937" s="278"/>
      <c r="AA937" s="278"/>
      <c r="AB937" s="278"/>
      <c r="AC937" s="278"/>
      <c r="AD937" s="278"/>
    </row>
    <row r="938">
      <c r="A938" s="278"/>
      <c r="B938" s="278"/>
      <c r="C938" s="278"/>
      <c r="D938" s="278"/>
      <c r="E938" s="278"/>
      <c r="F938" s="278"/>
      <c r="G938" s="278"/>
      <c r="H938" s="278"/>
      <c r="I938" s="278"/>
      <c r="J938" s="278"/>
      <c r="K938" s="278"/>
      <c r="L938" s="278"/>
      <c r="M938" s="278"/>
      <c r="N938" s="278"/>
      <c r="O938" s="278"/>
      <c r="P938" s="278"/>
      <c r="Q938" s="278"/>
      <c r="R938" s="278"/>
      <c r="S938" s="278"/>
      <c r="T938" s="278"/>
      <c r="U938" s="278"/>
      <c r="V938" s="278"/>
      <c r="W938" s="278"/>
      <c r="X938" s="278"/>
      <c r="Y938" s="278"/>
      <c r="Z938" s="278"/>
      <c r="AA938" s="278"/>
      <c r="AB938" s="278"/>
      <c r="AC938" s="278"/>
      <c r="AD938" s="278"/>
    </row>
    <row r="939">
      <c r="A939" s="278"/>
      <c r="B939" s="278"/>
      <c r="C939" s="278"/>
      <c r="D939" s="278"/>
      <c r="E939" s="278"/>
      <c r="F939" s="278"/>
      <c r="G939" s="278"/>
      <c r="H939" s="278"/>
      <c r="I939" s="278"/>
      <c r="J939" s="278"/>
      <c r="K939" s="278"/>
      <c r="L939" s="278"/>
      <c r="M939" s="278"/>
      <c r="N939" s="278"/>
      <c r="O939" s="278"/>
      <c r="P939" s="278"/>
      <c r="Q939" s="278"/>
      <c r="R939" s="278"/>
      <c r="S939" s="278"/>
      <c r="T939" s="278"/>
      <c r="U939" s="278"/>
      <c r="V939" s="278"/>
      <c r="W939" s="278"/>
      <c r="X939" s="278"/>
      <c r="Y939" s="278"/>
      <c r="Z939" s="278"/>
      <c r="AA939" s="278"/>
      <c r="AB939" s="278"/>
      <c r="AC939" s="278"/>
      <c r="AD939" s="278"/>
    </row>
    <row r="940">
      <c r="A940" s="278"/>
      <c r="B940" s="278"/>
      <c r="C940" s="278"/>
      <c r="D940" s="278"/>
      <c r="E940" s="278"/>
      <c r="F940" s="278"/>
      <c r="G940" s="278"/>
      <c r="H940" s="278"/>
      <c r="I940" s="278"/>
      <c r="J940" s="278"/>
      <c r="K940" s="278"/>
      <c r="L940" s="278"/>
      <c r="M940" s="278"/>
      <c r="N940" s="278"/>
      <c r="O940" s="278"/>
      <c r="P940" s="278"/>
      <c r="Q940" s="278"/>
      <c r="R940" s="278"/>
      <c r="S940" s="278"/>
      <c r="T940" s="278"/>
      <c r="U940" s="278"/>
      <c r="V940" s="278"/>
      <c r="W940" s="278"/>
      <c r="X940" s="278"/>
      <c r="Y940" s="278"/>
      <c r="Z940" s="278"/>
      <c r="AA940" s="278"/>
      <c r="AB940" s="278"/>
      <c r="AC940" s="278"/>
      <c r="AD940" s="278"/>
    </row>
    <row r="941">
      <c r="A941" s="278"/>
      <c r="B941" s="278"/>
      <c r="C941" s="278"/>
      <c r="D941" s="278"/>
      <c r="E941" s="278"/>
      <c r="F941" s="278"/>
      <c r="G941" s="278"/>
      <c r="H941" s="278"/>
      <c r="I941" s="278"/>
      <c r="J941" s="278"/>
      <c r="K941" s="278"/>
      <c r="L941" s="278"/>
      <c r="M941" s="278"/>
      <c r="N941" s="278"/>
      <c r="O941" s="278"/>
      <c r="P941" s="278"/>
      <c r="Q941" s="278"/>
      <c r="R941" s="278"/>
      <c r="S941" s="278"/>
      <c r="T941" s="278"/>
      <c r="U941" s="278"/>
      <c r="V941" s="278"/>
      <c r="W941" s="278"/>
      <c r="X941" s="278"/>
      <c r="Y941" s="278"/>
      <c r="Z941" s="278"/>
      <c r="AA941" s="278"/>
      <c r="AB941" s="278"/>
      <c r="AC941" s="278"/>
      <c r="AD941" s="278"/>
    </row>
    <row r="942">
      <c r="A942" s="278"/>
      <c r="B942" s="278"/>
      <c r="C942" s="278"/>
      <c r="D942" s="278"/>
      <c r="E942" s="278"/>
      <c r="F942" s="278"/>
      <c r="G942" s="278"/>
      <c r="H942" s="278"/>
      <c r="I942" s="278"/>
      <c r="J942" s="278"/>
      <c r="K942" s="278"/>
      <c r="L942" s="278"/>
      <c r="M942" s="278"/>
      <c r="N942" s="278"/>
      <c r="O942" s="278"/>
      <c r="P942" s="278"/>
      <c r="Q942" s="278"/>
      <c r="R942" s="278"/>
      <c r="S942" s="278"/>
      <c r="T942" s="278"/>
      <c r="U942" s="278"/>
      <c r="V942" s="278"/>
      <c r="W942" s="278"/>
      <c r="X942" s="278"/>
      <c r="Y942" s="278"/>
      <c r="Z942" s="278"/>
      <c r="AA942" s="278"/>
      <c r="AB942" s="278"/>
      <c r="AC942" s="278"/>
      <c r="AD942" s="278"/>
    </row>
    <row r="943">
      <c r="A943" s="278"/>
      <c r="B943" s="278"/>
      <c r="C943" s="278"/>
      <c r="D943" s="278"/>
      <c r="E943" s="278"/>
      <c r="F943" s="278"/>
      <c r="G943" s="278"/>
      <c r="H943" s="278"/>
      <c r="I943" s="278"/>
      <c r="J943" s="278"/>
      <c r="K943" s="278"/>
      <c r="L943" s="278"/>
      <c r="M943" s="278"/>
      <c r="N943" s="278"/>
      <c r="O943" s="278"/>
      <c r="P943" s="278"/>
      <c r="Q943" s="278"/>
      <c r="R943" s="278"/>
      <c r="S943" s="278"/>
      <c r="T943" s="278"/>
      <c r="U943" s="278"/>
      <c r="V943" s="278"/>
      <c r="W943" s="278"/>
      <c r="X943" s="278"/>
      <c r="Y943" s="278"/>
      <c r="Z943" s="278"/>
      <c r="AA943" s="278"/>
      <c r="AB943" s="278"/>
      <c r="AC943" s="278"/>
      <c r="AD943" s="278"/>
    </row>
    <row r="944">
      <c r="A944" s="278"/>
      <c r="B944" s="278"/>
      <c r="C944" s="278"/>
      <c r="D944" s="278"/>
      <c r="E944" s="278"/>
      <c r="F944" s="278"/>
      <c r="G944" s="278"/>
      <c r="H944" s="278"/>
      <c r="I944" s="278"/>
      <c r="J944" s="278"/>
      <c r="K944" s="278"/>
      <c r="L944" s="278"/>
      <c r="M944" s="278"/>
      <c r="N944" s="278"/>
      <c r="O944" s="278"/>
      <c r="P944" s="278"/>
      <c r="Q944" s="278"/>
      <c r="R944" s="278"/>
      <c r="S944" s="278"/>
      <c r="T944" s="278"/>
      <c r="U944" s="278"/>
      <c r="V944" s="278"/>
      <c r="W944" s="278"/>
      <c r="X944" s="278"/>
      <c r="Y944" s="278"/>
      <c r="Z944" s="278"/>
      <c r="AA944" s="278"/>
      <c r="AB944" s="278"/>
      <c r="AC944" s="278"/>
      <c r="AD944" s="278"/>
    </row>
    <row r="945">
      <c r="A945" s="278"/>
      <c r="B945" s="278"/>
      <c r="C945" s="278"/>
      <c r="D945" s="278"/>
      <c r="E945" s="278"/>
      <c r="F945" s="278"/>
      <c r="G945" s="278"/>
      <c r="H945" s="278"/>
      <c r="I945" s="278"/>
      <c r="J945" s="278"/>
      <c r="K945" s="278"/>
      <c r="L945" s="278"/>
      <c r="M945" s="278"/>
      <c r="N945" s="278"/>
      <c r="O945" s="278"/>
      <c r="P945" s="278"/>
      <c r="Q945" s="278"/>
      <c r="R945" s="278"/>
      <c r="S945" s="278"/>
      <c r="T945" s="278"/>
      <c r="U945" s="278"/>
      <c r="V945" s="278"/>
      <c r="W945" s="278"/>
      <c r="X945" s="278"/>
      <c r="Y945" s="278"/>
      <c r="Z945" s="278"/>
      <c r="AA945" s="278"/>
      <c r="AB945" s="278"/>
      <c r="AC945" s="278"/>
      <c r="AD945" s="278"/>
    </row>
    <row r="946">
      <c r="A946" s="278"/>
      <c r="B946" s="278"/>
      <c r="C946" s="278"/>
      <c r="D946" s="278"/>
      <c r="E946" s="278"/>
      <c r="F946" s="278"/>
      <c r="G946" s="278"/>
      <c r="H946" s="278"/>
      <c r="I946" s="278"/>
      <c r="J946" s="278"/>
      <c r="K946" s="278"/>
      <c r="L946" s="278"/>
      <c r="M946" s="278"/>
      <c r="N946" s="278"/>
      <c r="O946" s="278"/>
      <c r="P946" s="278"/>
      <c r="Q946" s="278"/>
      <c r="R946" s="278"/>
      <c r="S946" s="278"/>
      <c r="T946" s="278"/>
      <c r="U946" s="278"/>
      <c r="V946" s="278"/>
      <c r="W946" s="278"/>
      <c r="X946" s="278"/>
      <c r="Y946" s="278"/>
      <c r="Z946" s="278"/>
      <c r="AA946" s="278"/>
      <c r="AB946" s="278"/>
      <c r="AC946" s="278"/>
      <c r="AD946" s="278"/>
    </row>
    <row r="947">
      <c r="A947" s="278"/>
      <c r="B947" s="278"/>
      <c r="C947" s="278"/>
      <c r="D947" s="278"/>
      <c r="E947" s="278"/>
      <c r="F947" s="278"/>
      <c r="G947" s="278"/>
      <c r="H947" s="278"/>
      <c r="I947" s="278"/>
      <c r="J947" s="278"/>
      <c r="K947" s="278"/>
      <c r="L947" s="278"/>
      <c r="M947" s="278"/>
      <c r="N947" s="278"/>
      <c r="O947" s="278"/>
      <c r="P947" s="278"/>
      <c r="Q947" s="278"/>
      <c r="R947" s="278"/>
      <c r="S947" s="278"/>
      <c r="T947" s="278"/>
      <c r="U947" s="278"/>
      <c r="V947" s="278"/>
      <c r="W947" s="278"/>
      <c r="X947" s="278"/>
      <c r="Y947" s="278"/>
      <c r="Z947" s="278"/>
      <c r="AA947" s="278"/>
      <c r="AB947" s="278"/>
      <c r="AC947" s="278"/>
      <c r="AD947" s="278"/>
    </row>
    <row r="948">
      <c r="A948" s="278"/>
      <c r="B948" s="278"/>
      <c r="C948" s="278"/>
      <c r="D948" s="278"/>
      <c r="E948" s="278"/>
      <c r="F948" s="278"/>
      <c r="G948" s="278"/>
      <c r="H948" s="278"/>
      <c r="I948" s="278"/>
      <c r="J948" s="278"/>
      <c r="K948" s="278"/>
      <c r="L948" s="278"/>
      <c r="M948" s="278"/>
      <c r="N948" s="278"/>
      <c r="O948" s="278"/>
      <c r="P948" s="278"/>
      <c r="Q948" s="278"/>
      <c r="R948" s="278"/>
      <c r="S948" s="278"/>
      <c r="T948" s="278"/>
      <c r="U948" s="278"/>
      <c r="V948" s="278"/>
      <c r="W948" s="278"/>
      <c r="X948" s="278"/>
      <c r="Y948" s="278"/>
      <c r="Z948" s="278"/>
      <c r="AA948" s="278"/>
      <c r="AB948" s="278"/>
      <c r="AC948" s="278"/>
      <c r="AD948" s="278"/>
    </row>
    <row r="949">
      <c r="A949" s="278"/>
      <c r="B949" s="278"/>
      <c r="C949" s="278"/>
      <c r="D949" s="278"/>
      <c r="E949" s="278"/>
      <c r="F949" s="278"/>
      <c r="G949" s="278"/>
      <c r="H949" s="278"/>
      <c r="I949" s="278"/>
      <c r="J949" s="278"/>
      <c r="K949" s="278"/>
      <c r="L949" s="278"/>
      <c r="M949" s="278"/>
      <c r="N949" s="278"/>
      <c r="O949" s="278"/>
      <c r="P949" s="278"/>
      <c r="Q949" s="278"/>
      <c r="R949" s="278"/>
      <c r="S949" s="278"/>
      <c r="T949" s="278"/>
      <c r="U949" s="278"/>
      <c r="V949" s="278"/>
      <c r="W949" s="278"/>
      <c r="X949" s="278"/>
      <c r="Y949" s="278"/>
      <c r="Z949" s="278"/>
      <c r="AA949" s="278"/>
      <c r="AB949" s="278"/>
      <c r="AC949" s="278"/>
      <c r="AD949" s="278"/>
    </row>
    <row r="950">
      <c r="A950" s="278"/>
      <c r="B950" s="278"/>
      <c r="C950" s="278"/>
      <c r="D950" s="278"/>
      <c r="E950" s="278"/>
      <c r="F950" s="278"/>
      <c r="G950" s="278"/>
      <c r="H950" s="278"/>
      <c r="I950" s="278"/>
      <c r="J950" s="278"/>
      <c r="K950" s="278"/>
      <c r="L950" s="278"/>
      <c r="M950" s="278"/>
      <c r="N950" s="278"/>
      <c r="O950" s="278"/>
      <c r="P950" s="278"/>
      <c r="Q950" s="278"/>
      <c r="R950" s="278"/>
      <c r="S950" s="278"/>
      <c r="T950" s="278"/>
      <c r="U950" s="278"/>
      <c r="V950" s="278"/>
      <c r="W950" s="278"/>
      <c r="X950" s="278"/>
      <c r="Y950" s="278"/>
      <c r="Z950" s="278"/>
      <c r="AA950" s="278"/>
      <c r="AB950" s="278"/>
      <c r="AC950" s="278"/>
      <c r="AD950" s="278"/>
    </row>
    <row r="951">
      <c r="A951" s="278"/>
      <c r="B951" s="278"/>
      <c r="C951" s="278"/>
      <c r="D951" s="278"/>
      <c r="E951" s="278"/>
      <c r="F951" s="278"/>
      <c r="G951" s="278"/>
      <c r="H951" s="278"/>
      <c r="I951" s="278"/>
      <c r="J951" s="278"/>
      <c r="K951" s="278"/>
      <c r="L951" s="278"/>
      <c r="M951" s="278"/>
      <c r="N951" s="278"/>
      <c r="O951" s="278"/>
      <c r="P951" s="278"/>
      <c r="Q951" s="278"/>
      <c r="R951" s="278"/>
      <c r="S951" s="278"/>
      <c r="T951" s="278"/>
      <c r="U951" s="278"/>
      <c r="V951" s="278"/>
      <c r="W951" s="278"/>
      <c r="X951" s="278"/>
      <c r="Y951" s="278"/>
      <c r="Z951" s="278"/>
      <c r="AA951" s="278"/>
      <c r="AB951" s="278"/>
      <c r="AC951" s="278"/>
      <c r="AD951" s="278"/>
    </row>
    <row r="952">
      <c r="A952" s="278"/>
      <c r="B952" s="278"/>
      <c r="C952" s="278"/>
      <c r="D952" s="278"/>
      <c r="E952" s="278"/>
      <c r="F952" s="278"/>
      <c r="G952" s="278"/>
      <c r="H952" s="278"/>
      <c r="I952" s="278"/>
      <c r="J952" s="278"/>
      <c r="K952" s="278"/>
      <c r="L952" s="278"/>
      <c r="M952" s="278"/>
      <c r="N952" s="278"/>
      <c r="O952" s="278"/>
      <c r="P952" s="278"/>
      <c r="Q952" s="278"/>
      <c r="R952" s="278"/>
      <c r="S952" s="278"/>
      <c r="T952" s="278"/>
      <c r="U952" s="278"/>
      <c r="V952" s="278"/>
      <c r="W952" s="278"/>
      <c r="X952" s="278"/>
      <c r="Y952" s="278"/>
      <c r="Z952" s="278"/>
      <c r="AA952" s="278"/>
      <c r="AB952" s="278"/>
      <c r="AC952" s="278"/>
      <c r="AD952" s="278"/>
    </row>
    <row r="953">
      <c r="A953" s="278"/>
      <c r="B953" s="278"/>
      <c r="C953" s="278"/>
      <c r="D953" s="278"/>
      <c r="E953" s="278"/>
      <c r="F953" s="278"/>
      <c r="G953" s="278"/>
      <c r="H953" s="278"/>
      <c r="I953" s="278"/>
      <c r="J953" s="278"/>
      <c r="K953" s="278"/>
      <c r="L953" s="278"/>
      <c r="M953" s="278"/>
      <c r="N953" s="278"/>
      <c r="O953" s="278"/>
      <c r="P953" s="278"/>
      <c r="Q953" s="278"/>
      <c r="R953" s="278"/>
      <c r="S953" s="278"/>
      <c r="T953" s="278"/>
      <c r="U953" s="278"/>
      <c r="V953" s="278"/>
      <c r="W953" s="278"/>
      <c r="X953" s="278"/>
      <c r="Y953" s="278"/>
      <c r="Z953" s="278"/>
      <c r="AA953" s="278"/>
      <c r="AB953" s="278"/>
      <c r="AC953" s="278"/>
      <c r="AD953" s="278"/>
    </row>
    <row r="954">
      <c r="A954" s="278"/>
      <c r="B954" s="278"/>
      <c r="C954" s="278"/>
      <c r="D954" s="278"/>
      <c r="E954" s="278"/>
      <c r="F954" s="278"/>
      <c r="G954" s="278"/>
      <c r="H954" s="278"/>
      <c r="I954" s="278"/>
      <c r="J954" s="278"/>
      <c r="K954" s="278"/>
      <c r="L954" s="278"/>
      <c r="M954" s="278"/>
      <c r="N954" s="278"/>
      <c r="O954" s="278"/>
      <c r="P954" s="278"/>
      <c r="Q954" s="278"/>
      <c r="R954" s="278"/>
      <c r="S954" s="278"/>
      <c r="T954" s="278"/>
      <c r="U954" s="278"/>
      <c r="V954" s="278"/>
      <c r="W954" s="278"/>
      <c r="X954" s="278"/>
      <c r="Y954" s="278"/>
      <c r="Z954" s="278"/>
      <c r="AA954" s="278"/>
      <c r="AB954" s="278"/>
      <c r="AC954" s="278"/>
      <c r="AD954" s="278"/>
    </row>
    <row r="955">
      <c r="A955" s="278"/>
      <c r="B955" s="278"/>
      <c r="C955" s="278"/>
      <c r="D955" s="278"/>
      <c r="E955" s="278"/>
      <c r="F955" s="278"/>
      <c r="G955" s="278"/>
      <c r="H955" s="278"/>
      <c r="I955" s="278"/>
      <c r="J955" s="278"/>
      <c r="K955" s="278"/>
      <c r="L955" s="278"/>
      <c r="M955" s="278"/>
      <c r="N955" s="278"/>
      <c r="O955" s="278"/>
      <c r="P955" s="278"/>
      <c r="Q955" s="278"/>
      <c r="R955" s="278"/>
      <c r="S955" s="278"/>
      <c r="T955" s="278"/>
      <c r="U955" s="278"/>
      <c r="V955" s="278"/>
      <c r="W955" s="278"/>
      <c r="X955" s="278"/>
      <c r="Y955" s="278"/>
      <c r="Z955" s="278"/>
      <c r="AA955" s="278"/>
      <c r="AB955" s="278"/>
      <c r="AC955" s="278"/>
      <c r="AD955" s="278"/>
    </row>
    <row r="956">
      <c r="A956" s="278"/>
      <c r="B956" s="278"/>
      <c r="C956" s="278"/>
      <c r="D956" s="278"/>
      <c r="E956" s="278"/>
      <c r="F956" s="278"/>
      <c r="G956" s="278"/>
      <c r="H956" s="278"/>
      <c r="I956" s="278"/>
      <c r="J956" s="278"/>
      <c r="K956" s="278"/>
      <c r="L956" s="278"/>
      <c r="M956" s="278"/>
      <c r="N956" s="278"/>
      <c r="O956" s="278"/>
      <c r="P956" s="278"/>
      <c r="Q956" s="278"/>
      <c r="R956" s="278"/>
      <c r="S956" s="278"/>
      <c r="T956" s="278"/>
      <c r="U956" s="278"/>
      <c r="V956" s="278"/>
      <c r="W956" s="278"/>
      <c r="X956" s="278"/>
      <c r="Y956" s="278"/>
      <c r="Z956" s="278"/>
      <c r="AA956" s="278"/>
      <c r="AB956" s="278"/>
      <c r="AC956" s="278"/>
      <c r="AD956" s="278"/>
    </row>
    <row r="957">
      <c r="A957" s="278"/>
      <c r="B957" s="278"/>
      <c r="C957" s="278"/>
      <c r="D957" s="278"/>
      <c r="E957" s="278"/>
      <c r="F957" s="278"/>
      <c r="G957" s="278"/>
      <c r="H957" s="278"/>
      <c r="I957" s="278"/>
      <c r="J957" s="278"/>
      <c r="K957" s="278"/>
      <c r="L957" s="278"/>
      <c r="M957" s="278"/>
      <c r="N957" s="278"/>
      <c r="O957" s="278"/>
      <c r="P957" s="278"/>
      <c r="Q957" s="278"/>
      <c r="R957" s="278"/>
      <c r="S957" s="278"/>
      <c r="T957" s="278"/>
      <c r="U957" s="278"/>
      <c r="V957" s="278"/>
      <c r="W957" s="278"/>
      <c r="X957" s="278"/>
      <c r="Y957" s="278"/>
      <c r="Z957" s="278"/>
      <c r="AA957" s="278"/>
      <c r="AB957" s="278"/>
      <c r="AC957" s="278"/>
      <c r="AD957" s="278"/>
    </row>
    <row r="958">
      <c r="A958" s="278"/>
      <c r="B958" s="278"/>
      <c r="C958" s="278"/>
      <c r="D958" s="278"/>
      <c r="E958" s="278"/>
      <c r="F958" s="278"/>
      <c r="G958" s="278"/>
      <c r="H958" s="278"/>
      <c r="I958" s="278"/>
      <c r="J958" s="278"/>
      <c r="K958" s="278"/>
      <c r="L958" s="278"/>
      <c r="M958" s="278"/>
      <c r="N958" s="278"/>
      <c r="O958" s="278"/>
      <c r="P958" s="278"/>
      <c r="Q958" s="278"/>
      <c r="R958" s="278"/>
      <c r="S958" s="278"/>
      <c r="T958" s="278"/>
      <c r="U958" s="278"/>
      <c r="V958" s="278"/>
      <c r="W958" s="278"/>
      <c r="X958" s="278"/>
      <c r="Y958" s="278"/>
      <c r="Z958" s="278"/>
      <c r="AA958" s="278"/>
      <c r="AB958" s="278"/>
      <c r="AC958" s="278"/>
      <c r="AD958" s="278"/>
    </row>
    <row r="959">
      <c r="A959" s="278"/>
      <c r="B959" s="278"/>
      <c r="C959" s="278"/>
      <c r="D959" s="278"/>
      <c r="E959" s="278"/>
      <c r="F959" s="278"/>
      <c r="G959" s="278"/>
      <c r="H959" s="278"/>
      <c r="I959" s="278"/>
      <c r="J959" s="278"/>
      <c r="K959" s="278"/>
      <c r="L959" s="278"/>
      <c r="M959" s="278"/>
      <c r="N959" s="278"/>
      <c r="O959" s="278"/>
      <c r="P959" s="278"/>
      <c r="Q959" s="278"/>
      <c r="R959" s="278"/>
      <c r="S959" s="278"/>
      <c r="T959" s="278"/>
      <c r="U959" s="278"/>
      <c r="V959" s="278"/>
      <c r="W959" s="278"/>
      <c r="X959" s="278"/>
      <c r="Y959" s="278"/>
      <c r="Z959" s="278"/>
      <c r="AA959" s="278"/>
      <c r="AB959" s="278"/>
      <c r="AC959" s="278"/>
      <c r="AD959" s="278"/>
    </row>
    <row r="960">
      <c r="A960" s="278"/>
      <c r="B960" s="278"/>
      <c r="C960" s="278"/>
      <c r="D960" s="278"/>
      <c r="E960" s="278"/>
      <c r="F960" s="278"/>
      <c r="G960" s="278"/>
      <c r="H960" s="278"/>
      <c r="I960" s="278"/>
      <c r="J960" s="278"/>
      <c r="K960" s="278"/>
      <c r="L960" s="278"/>
      <c r="M960" s="278"/>
      <c r="N960" s="278"/>
      <c r="O960" s="278"/>
      <c r="P960" s="278"/>
      <c r="Q960" s="278"/>
      <c r="R960" s="278"/>
      <c r="S960" s="278"/>
      <c r="T960" s="278"/>
      <c r="U960" s="278"/>
      <c r="V960" s="278"/>
      <c r="W960" s="278"/>
      <c r="X960" s="278"/>
      <c r="Y960" s="278"/>
      <c r="Z960" s="278"/>
      <c r="AA960" s="278"/>
      <c r="AB960" s="278"/>
      <c r="AC960" s="278"/>
      <c r="AD960" s="278"/>
    </row>
    <row r="961">
      <c r="A961" s="278"/>
      <c r="B961" s="278"/>
      <c r="C961" s="278"/>
      <c r="D961" s="278"/>
      <c r="E961" s="278"/>
      <c r="F961" s="278"/>
      <c r="G961" s="278"/>
      <c r="H961" s="278"/>
      <c r="I961" s="278"/>
      <c r="J961" s="278"/>
      <c r="K961" s="278"/>
      <c r="L961" s="278"/>
      <c r="M961" s="278"/>
      <c r="N961" s="278"/>
      <c r="O961" s="278"/>
      <c r="P961" s="278"/>
      <c r="Q961" s="278"/>
      <c r="R961" s="278"/>
      <c r="S961" s="278"/>
      <c r="T961" s="278"/>
      <c r="U961" s="278"/>
      <c r="V961" s="278"/>
      <c r="W961" s="278"/>
      <c r="X961" s="278"/>
      <c r="Y961" s="278"/>
      <c r="Z961" s="278"/>
      <c r="AA961" s="278"/>
      <c r="AB961" s="278"/>
      <c r="AC961" s="278"/>
      <c r="AD961" s="278"/>
    </row>
    <row r="962">
      <c r="A962" s="278"/>
      <c r="B962" s="278"/>
      <c r="C962" s="278"/>
      <c r="D962" s="278"/>
      <c r="E962" s="278"/>
      <c r="F962" s="278"/>
      <c r="G962" s="278"/>
      <c r="H962" s="278"/>
      <c r="I962" s="278"/>
      <c r="J962" s="278"/>
      <c r="K962" s="278"/>
      <c r="L962" s="278"/>
      <c r="M962" s="278"/>
      <c r="N962" s="278"/>
      <c r="O962" s="278"/>
      <c r="P962" s="278"/>
      <c r="Q962" s="278"/>
      <c r="R962" s="278"/>
      <c r="S962" s="278"/>
      <c r="T962" s="278"/>
      <c r="U962" s="278"/>
      <c r="V962" s="278"/>
      <c r="W962" s="278"/>
      <c r="X962" s="278"/>
      <c r="Y962" s="278"/>
      <c r="Z962" s="278"/>
      <c r="AA962" s="278"/>
      <c r="AB962" s="278"/>
      <c r="AC962" s="278"/>
      <c r="AD962" s="278"/>
    </row>
    <row r="963">
      <c r="A963" s="278"/>
      <c r="B963" s="278"/>
      <c r="C963" s="278"/>
      <c r="D963" s="278"/>
      <c r="E963" s="278"/>
      <c r="F963" s="278"/>
      <c r="G963" s="278"/>
      <c r="H963" s="278"/>
      <c r="I963" s="278"/>
      <c r="J963" s="278"/>
      <c r="K963" s="278"/>
      <c r="L963" s="278"/>
      <c r="M963" s="278"/>
      <c r="N963" s="278"/>
      <c r="O963" s="278"/>
      <c r="P963" s="278"/>
      <c r="Q963" s="278"/>
      <c r="R963" s="278"/>
      <c r="S963" s="278"/>
      <c r="T963" s="278"/>
      <c r="U963" s="278"/>
      <c r="V963" s="278"/>
      <c r="W963" s="278"/>
      <c r="X963" s="278"/>
      <c r="Y963" s="278"/>
      <c r="Z963" s="278"/>
      <c r="AA963" s="278"/>
      <c r="AB963" s="278"/>
      <c r="AC963" s="278"/>
      <c r="AD963" s="278"/>
    </row>
    <row r="964">
      <c r="A964" s="278"/>
      <c r="B964" s="278"/>
      <c r="C964" s="278"/>
      <c r="D964" s="278"/>
      <c r="E964" s="278"/>
      <c r="F964" s="278"/>
      <c r="G964" s="278"/>
      <c r="H964" s="278"/>
      <c r="I964" s="278"/>
      <c r="J964" s="278"/>
      <c r="K964" s="278"/>
      <c r="L964" s="278"/>
      <c r="M964" s="278"/>
      <c r="N964" s="278"/>
      <c r="O964" s="278"/>
      <c r="P964" s="278"/>
      <c r="Q964" s="278"/>
      <c r="R964" s="278"/>
      <c r="S964" s="278"/>
      <c r="T964" s="278"/>
      <c r="U964" s="278"/>
      <c r="V964" s="278"/>
      <c r="W964" s="278"/>
      <c r="X964" s="278"/>
      <c r="Y964" s="278"/>
      <c r="Z964" s="278"/>
      <c r="AA964" s="278"/>
      <c r="AB964" s="278"/>
      <c r="AC964" s="278"/>
      <c r="AD964" s="278"/>
    </row>
    <row r="965">
      <c r="A965" s="278"/>
      <c r="B965" s="278"/>
      <c r="C965" s="278"/>
      <c r="D965" s="278"/>
      <c r="E965" s="278"/>
      <c r="F965" s="278"/>
      <c r="G965" s="278"/>
      <c r="H965" s="278"/>
      <c r="I965" s="278"/>
      <c r="J965" s="278"/>
      <c r="K965" s="278"/>
      <c r="L965" s="278"/>
      <c r="M965" s="278"/>
      <c r="N965" s="278"/>
      <c r="O965" s="278"/>
      <c r="P965" s="278"/>
      <c r="Q965" s="278"/>
      <c r="R965" s="278"/>
      <c r="S965" s="278"/>
      <c r="T965" s="278"/>
      <c r="U965" s="278"/>
      <c r="V965" s="278"/>
      <c r="W965" s="278"/>
      <c r="X965" s="278"/>
      <c r="Y965" s="278"/>
      <c r="Z965" s="278"/>
      <c r="AA965" s="278"/>
      <c r="AB965" s="278"/>
      <c r="AC965" s="278"/>
      <c r="AD965" s="278"/>
    </row>
    <row r="966">
      <c r="A966" s="278"/>
      <c r="B966" s="278"/>
      <c r="C966" s="278"/>
      <c r="D966" s="278"/>
      <c r="E966" s="278"/>
      <c r="F966" s="278"/>
      <c r="G966" s="278"/>
      <c r="H966" s="278"/>
      <c r="I966" s="278"/>
      <c r="J966" s="278"/>
      <c r="K966" s="278"/>
      <c r="L966" s="278"/>
      <c r="M966" s="278"/>
      <c r="N966" s="278"/>
      <c r="O966" s="278"/>
      <c r="P966" s="278"/>
      <c r="Q966" s="278"/>
      <c r="R966" s="278"/>
      <c r="S966" s="278"/>
      <c r="T966" s="278"/>
      <c r="U966" s="278"/>
      <c r="V966" s="278"/>
      <c r="W966" s="278"/>
      <c r="X966" s="278"/>
      <c r="Y966" s="278"/>
      <c r="Z966" s="278"/>
      <c r="AA966" s="278"/>
      <c r="AB966" s="278"/>
      <c r="AC966" s="278"/>
      <c r="AD966" s="278"/>
    </row>
    <row r="967">
      <c r="A967" s="278"/>
      <c r="B967" s="278"/>
      <c r="C967" s="278"/>
      <c r="D967" s="278"/>
      <c r="E967" s="278"/>
      <c r="F967" s="278"/>
      <c r="G967" s="278"/>
      <c r="H967" s="278"/>
      <c r="I967" s="278"/>
      <c r="J967" s="278"/>
      <c r="K967" s="278"/>
      <c r="L967" s="278"/>
      <c r="M967" s="278"/>
      <c r="N967" s="278"/>
      <c r="O967" s="278"/>
      <c r="P967" s="278"/>
      <c r="Q967" s="278"/>
      <c r="R967" s="278"/>
      <c r="S967" s="278"/>
      <c r="T967" s="278"/>
      <c r="U967" s="278"/>
      <c r="V967" s="278"/>
      <c r="W967" s="278"/>
      <c r="X967" s="278"/>
      <c r="Y967" s="278"/>
      <c r="Z967" s="278"/>
      <c r="AA967" s="278"/>
      <c r="AB967" s="278"/>
      <c r="AC967" s="278"/>
      <c r="AD967" s="278"/>
    </row>
    <row r="968">
      <c r="A968" s="278"/>
      <c r="B968" s="278"/>
      <c r="C968" s="278"/>
      <c r="D968" s="278"/>
      <c r="E968" s="278"/>
      <c r="F968" s="278"/>
      <c r="G968" s="278"/>
      <c r="H968" s="278"/>
      <c r="I968" s="278"/>
      <c r="J968" s="278"/>
      <c r="K968" s="278"/>
      <c r="L968" s="278"/>
      <c r="M968" s="278"/>
      <c r="N968" s="278"/>
      <c r="O968" s="278"/>
      <c r="P968" s="278"/>
      <c r="Q968" s="278"/>
      <c r="R968" s="278"/>
      <c r="S968" s="278"/>
      <c r="T968" s="278"/>
      <c r="U968" s="278"/>
      <c r="V968" s="278"/>
      <c r="W968" s="278"/>
      <c r="X968" s="278"/>
      <c r="Y968" s="278"/>
      <c r="Z968" s="278"/>
      <c r="AA968" s="278"/>
      <c r="AB968" s="278"/>
      <c r="AC968" s="278"/>
      <c r="AD968" s="278"/>
    </row>
    <row r="969">
      <c r="A969" s="278"/>
      <c r="B969" s="278"/>
      <c r="C969" s="278"/>
      <c r="D969" s="278"/>
      <c r="E969" s="278"/>
      <c r="F969" s="278"/>
      <c r="G969" s="278"/>
      <c r="H969" s="278"/>
      <c r="I969" s="278"/>
      <c r="J969" s="278"/>
      <c r="K969" s="278"/>
      <c r="L969" s="278"/>
      <c r="M969" s="278"/>
      <c r="N969" s="278"/>
      <c r="O969" s="278"/>
      <c r="P969" s="278"/>
      <c r="Q969" s="278"/>
      <c r="R969" s="278"/>
      <c r="S969" s="278"/>
      <c r="T969" s="278"/>
      <c r="U969" s="278"/>
      <c r="V969" s="278"/>
      <c r="W969" s="278"/>
      <c r="X969" s="278"/>
      <c r="Y969" s="278"/>
      <c r="Z969" s="278"/>
      <c r="AA969" s="278"/>
      <c r="AB969" s="278"/>
      <c r="AC969" s="278"/>
      <c r="AD969" s="278"/>
    </row>
    <row r="970">
      <c r="A970" s="278"/>
      <c r="B970" s="278"/>
      <c r="C970" s="278"/>
      <c r="D970" s="278"/>
      <c r="E970" s="278"/>
      <c r="F970" s="278"/>
      <c r="G970" s="278"/>
      <c r="H970" s="278"/>
      <c r="I970" s="278"/>
      <c r="J970" s="278"/>
      <c r="K970" s="278"/>
      <c r="L970" s="278"/>
      <c r="M970" s="278"/>
      <c r="N970" s="278"/>
      <c r="O970" s="278"/>
      <c r="P970" s="278"/>
      <c r="Q970" s="278"/>
      <c r="R970" s="278"/>
      <c r="S970" s="278"/>
      <c r="T970" s="278"/>
      <c r="U970" s="278"/>
      <c r="V970" s="278"/>
      <c r="W970" s="278"/>
      <c r="X970" s="278"/>
      <c r="Y970" s="278"/>
      <c r="Z970" s="278"/>
      <c r="AA970" s="278"/>
      <c r="AB970" s="278"/>
      <c r="AC970" s="278"/>
      <c r="AD970" s="278"/>
    </row>
    <row r="971">
      <c r="A971" s="278"/>
      <c r="B971" s="278"/>
      <c r="C971" s="278"/>
      <c r="D971" s="278"/>
      <c r="E971" s="278"/>
      <c r="F971" s="278"/>
      <c r="G971" s="278"/>
      <c r="H971" s="278"/>
      <c r="I971" s="278"/>
      <c r="J971" s="278"/>
      <c r="K971" s="278"/>
      <c r="L971" s="278"/>
      <c r="M971" s="278"/>
      <c r="N971" s="278"/>
      <c r="O971" s="278"/>
      <c r="P971" s="278"/>
      <c r="Q971" s="278"/>
      <c r="R971" s="278"/>
      <c r="S971" s="278"/>
      <c r="T971" s="278"/>
      <c r="U971" s="278"/>
      <c r="V971" s="278"/>
      <c r="W971" s="278"/>
      <c r="X971" s="278"/>
      <c r="Y971" s="278"/>
      <c r="Z971" s="278"/>
      <c r="AA971" s="278"/>
      <c r="AB971" s="278"/>
      <c r="AC971" s="278"/>
      <c r="AD971" s="278"/>
    </row>
    <row r="972">
      <c r="A972" s="278"/>
      <c r="B972" s="278"/>
      <c r="C972" s="278"/>
      <c r="D972" s="278"/>
      <c r="E972" s="278"/>
      <c r="F972" s="278"/>
      <c r="G972" s="278"/>
      <c r="H972" s="278"/>
      <c r="I972" s="278"/>
      <c r="J972" s="278"/>
      <c r="K972" s="278"/>
      <c r="L972" s="278"/>
      <c r="M972" s="278"/>
      <c r="N972" s="278"/>
      <c r="O972" s="278"/>
      <c r="P972" s="278"/>
      <c r="Q972" s="278"/>
      <c r="R972" s="278"/>
      <c r="S972" s="278"/>
      <c r="T972" s="278"/>
      <c r="U972" s="278"/>
      <c r="V972" s="278"/>
      <c r="W972" s="278"/>
      <c r="X972" s="278"/>
      <c r="Y972" s="278"/>
      <c r="Z972" s="278"/>
      <c r="AA972" s="278"/>
      <c r="AB972" s="278"/>
      <c r="AC972" s="278"/>
      <c r="AD972" s="278"/>
    </row>
    <row r="973">
      <c r="A973" s="278"/>
      <c r="B973" s="278"/>
      <c r="C973" s="278"/>
      <c r="D973" s="278"/>
      <c r="E973" s="278"/>
      <c r="F973" s="278"/>
      <c r="G973" s="278"/>
      <c r="H973" s="278"/>
      <c r="I973" s="278"/>
      <c r="J973" s="278"/>
      <c r="K973" s="278"/>
      <c r="L973" s="278"/>
      <c r="M973" s="278"/>
      <c r="N973" s="278"/>
      <c r="O973" s="278"/>
      <c r="P973" s="278"/>
      <c r="Q973" s="278"/>
      <c r="R973" s="278"/>
      <c r="S973" s="278"/>
      <c r="T973" s="278"/>
      <c r="U973" s="278"/>
      <c r="V973" s="278"/>
      <c r="W973" s="278"/>
      <c r="X973" s="278"/>
      <c r="Y973" s="278"/>
      <c r="Z973" s="278"/>
      <c r="AA973" s="278"/>
      <c r="AB973" s="278"/>
      <c r="AC973" s="278"/>
      <c r="AD973" s="278"/>
    </row>
    <row r="974">
      <c r="A974" s="278"/>
      <c r="B974" s="278"/>
      <c r="C974" s="278"/>
      <c r="D974" s="278"/>
      <c r="E974" s="278"/>
      <c r="F974" s="278"/>
      <c r="G974" s="278"/>
      <c r="H974" s="278"/>
      <c r="I974" s="278"/>
      <c r="J974" s="278"/>
      <c r="K974" s="278"/>
      <c r="L974" s="278"/>
      <c r="M974" s="278"/>
      <c r="N974" s="278"/>
      <c r="O974" s="278"/>
      <c r="P974" s="278"/>
      <c r="Q974" s="278"/>
      <c r="R974" s="278"/>
      <c r="S974" s="278"/>
      <c r="T974" s="278"/>
      <c r="U974" s="278"/>
      <c r="V974" s="278"/>
      <c r="W974" s="278"/>
      <c r="X974" s="278"/>
      <c r="Y974" s="278"/>
      <c r="Z974" s="278"/>
      <c r="AA974" s="278"/>
      <c r="AB974" s="278"/>
      <c r="AC974" s="278"/>
      <c r="AD974" s="278"/>
    </row>
    <row r="975">
      <c r="A975" s="278"/>
      <c r="B975" s="278"/>
      <c r="C975" s="278"/>
      <c r="D975" s="278"/>
      <c r="E975" s="278"/>
      <c r="F975" s="278"/>
      <c r="G975" s="278"/>
      <c r="H975" s="278"/>
      <c r="I975" s="278"/>
      <c r="J975" s="278"/>
      <c r="K975" s="278"/>
      <c r="L975" s="278"/>
      <c r="M975" s="278"/>
      <c r="N975" s="278"/>
      <c r="O975" s="278"/>
      <c r="P975" s="278"/>
      <c r="Q975" s="278"/>
      <c r="R975" s="278"/>
      <c r="S975" s="278"/>
      <c r="T975" s="278"/>
      <c r="U975" s="278"/>
      <c r="V975" s="278"/>
      <c r="W975" s="278"/>
      <c r="X975" s="278"/>
      <c r="Y975" s="278"/>
      <c r="Z975" s="278"/>
      <c r="AA975" s="278"/>
      <c r="AB975" s="278"/>
      <c r="AC975" s="278"/>
      <c r="AD975" s="278"/>
    </row>
    <row r="976">
      <c r="A976" s="278"/>
      <c r="B976" s="278"/>
      <c r="C976" s="278"/>
      <c r="D976" s="278"/>
      <c r="E976" s="278"/>
      <c r="F976" s="278"/>
      <c r="G976" s="278"/>
      <c r="H976" s="278"/>
      <c r="I976" s="278"/>
      <c r="J976" s="278"/>
      <c r="K976" s="278"/>
      <c r="L976" s="278"/>
      <c r="M976" s="278"/>
      <c r="N976" s="278"/>
      <c r="O976" s="278"/>
      <c r="P976" s="278"/>
      <c r="Q976" s="278"/>
      <c r="R976" s="278"/>
      <c r="S976" s="278"/>
      <c r="T976" s="278"/>
      <c r="U976" s="278"/>
      <c r="V976" s="278"/>
      <c r="W976" s="278"/>
      <c r="X976" s="278"/>
      <c r="Y976" s="278"/>
      <c r="Z976" s="278"/>
      <c r="AA976" s="278"/>
      <c r="AB976" s="278"/>
      <c r="AC976" s="278"/>
      <c r="AD976" s="278"/>
    </row>
    <row r="977">
      <c r="A977" s="278"/>
      <c r="B977" s="278"/>
      <c r="C977" s="278"/>
      <c r="D977" s="278"/>
      <c r="E977" s="278"/>
      <c r="F977" s="278"/>
      <c r="G977" s="278"/>
      <c r="H977" s="278"/>
      <c r="I977" s="278"/>
      <c r="J977" s="278"/>
      <c r="K977" s="278"/>
      <c r="L977" s="278"/>
      <c r="M977" s="278"/>
      <c r="N977" s="278"/>
      <c r="O977" s="278"/>
      <c r="P977" s="278"/>
      <c r="Q977" s="278"/>
      <c r="R977" s="278"/>
      <c r="S977" s="278"/>
      <c r="T977" s="278"/>
      <c r="U977" s="278"/>
      <c r="V977" s="278"/>
      <c r="W977" s="278"/>
      <c r="X977" s="278"/>
      <c r="Y977" s="278"/>
      <c r="Z977" s="278"/>
      <c r="AA977" s="278"/>
      <c r="AB977" s="278"/>
      <c r="AC977" s="278"/>
      <c r="AD977" s="278"/>
    </row>
    <row r="978">
      <c r="A978" s="278"/>
      <c r="B978" s="278"/>
      <c r="C978" s="278"/>
      <c r="D978" s="278"/>
      <c r="E978" s="278"/>
      <c r="F978" s="278"/>
      <c r="G978" s="278"/>
      <c r="H978" s="278"/>
      <c r="I978" s="278"/>
      <c r="J978" s="278"/>
      <c r="K978" s="278"/>
      <c r="L978" s="278"/>
      <c r="M978" s="278"/>
      <c r="N978" s="278"/>
      <c r="O978" s="278"/>
      <c r="P978" s="278"/>
      <c r="Q978" s="278"/>
      <c r="R978" s="278"/>
      <c r="S978" s="278"/>
      <c r="T978" s="278"/>
      <c r="U978" s="278"/>
      <c r="V978" s="278"/>
      <c r="W978" s="278"/>
      <c r="X978" s="278"/>
      <c r="Y978" s="278"/>
      <c r="Z978" s="278"/>
      <c r="AA978" s="278"/>
      <c r="AB978" s="278"/>
      <c r="AC978" s="278"/>
      <c r="AD978" s="278"/>
    </row>
    <row r="979">
      <c r="A979" s="278"/>
      <c r="B979" s="278"/>
      <c r="C979" s="278"/>
      <c r="D979" s="278"/>
      <c r="E979" s="278"/>
      <c r="F979" s="278"/>
      <c r="G979" s="278"/>
      <c r="H979" s="278"/>
      <c r="I979" s="278"/>
      <c r="J979" s="278"/>
      <c r="K979" s="278"/>
      <c r="L979" s="278"/>
      <c r="M979" s="278"/>
      <c r="N979" s="278"/>
      <c r="O979" s="278"/>
      <c r="P979" s="278"/>
      <c r="Q979" s="278"/>
      <c r="R979" s="278"/>
      <c r="S979" s="278"/>
      <c r="T979" s="278"/>
      <c r="U979" s="278"/>
      <c r="V979" s="278"/>
      <c r="W979" s="278"/>
      <c r="X979" s="278"/>
      <c r="Y979" s="278"/>
      <c r="Z979" s="278"/>
      <c r="AA979" s="278"/>
      <c r="AB979" s="278"/>
      <c r="AC979" s="278"/>
      <c r="AD979" s="278"/>
    </row>
    <row r="980">
      <c r="A980" s="278"/>
      <c r="B980" s="278"/>
      <c r="C980" s="278"/>
      <c r="D980" s="278"/>
      <c r="E980" s="278"/>
      <c r="F980" s="278"/>
      <c r="G980" s="278"/>
      <c r="H980" s="278"/>
      <c r="I980" s="278"/>
      <c r="J980" s="278"/>
      <c r="K980" s="278"/>
      <c r="L980" s="278"/>
      <c r="M980" s="278"/>
      <c r="N980" s="278"/>
      <c r="O980" s="278"/>
      <c r="P980" s="278"/>
      <c r="Q980" s="278"/>
      <c r="R980" s="278"/>
      <c r="S980" s="278"/>
      <c r="T980" s="278"/>
      <c r="U980" s="278"/>
      <c r="V980" s="278"/>
      <c r="W980" s="278"/>
      <c r="X980" s="278"/>
      <c r="Y980" s="278"/>
      <c r="Z980" s="278"/>
      <c r="AA980" s="278"/>
      <c r="AB980" s="278"/>
      <c r="AC980" s="278"/>
      <c r="AD980" s="278"/>
    </row>
    <row r="981">
      <c r="A981" s="278"/>
      <c r="B981" s="278"/>
      <c r="C981" s="278"/>
      <c r="D981" s="278"/>
      <c r="E981" s="278"/>
      <c r="F981" s="278"/>
      <c r="G981" s="278"/>
      <c r="H981" s="278"/>
      <c r="I981" s="278"/>
      <c r="J981" s="278"/>
      <c r="K981" s="278"/>
      <c r="L981" s="278"/>
      <c r="M981" s="278"/>
      <c r="N981" s="278"/>
      <c r="O981" s="278"/>
      <c r="P981" s="278"/>
      <c r="Q981" s="278"/>
      <c r="R981" s="278"/>
      <c r="S981" s="278"/>
      <c r="T981" s="278"/>
      <c r="U981" s="278"/>
      <c r="V981" s="278"/>
      <c r="W981" s="278"/>
      <c r="X981" s="278"/>
      <c r="Y981" s="278"/>
      <c r="Z981" s="278"/>
      <c r="AA981" s="278"/>
      <c r="AB981" s="278"/>
      <c r="AC981" s="278"/>
      <c r="AD981" s="278"/>
    </row>
    <row r="982">
      <c r="A982" s="278"/>
      <c r="B982" s="278"/>
      <c r="C982" s="278"/>
      <c r="D982" s="278"/>
      <c r="E982" s="278"/>
      <c r="F982" s="278"/>
      <c r="G982" s="278"/>
      <c r="H982" s="278"/>
      <c r="I982" s="278"/>
      <c r="J982" s="278"/>
      <c r="K982" s="278"/>
      <c r="L982" s="278"/>
      <c r="M982" s="278"/>
      <c r="N982" s="278"/>
      <c r="O982" s="278"/>
      <c r="P982" s="278"/>
      <c r="Q982" s="278"/>
      <c r="R982" s="278"/>
      <c r="S982" s="278"/>
      <c r="T982" s="278"/>
      <c r="U982" s="278"/>
      <c r="V982" s="278"/>
      <c r="W982" s="278"/>
      <c r="X982" s="278"/>
      <c r="Y982" s="278"/>
      <c r="Z982" s="278"/>
      <c r="AA982" s="278"/>
      <c r="AB982" s="278"/>
      <c r="AC982" s="278"/>
      <c r="AD982" s="278"/>
    </row>
    <row r="983">
      <c r="A983" s="278"/>
      <c r="B983" s="278"/>
      <c r="C983" s="278"/>
      <c r="D983" s="278"/>
      <c r="E983" s="278"/>
      <c r="F983" s="278"/>
      <c r="G983" s="278"/>
      <c r="H983" s="278"/>
      <c r="I983" s="278"/>
      <c r="J983" s="278"/>
      <c r="K983" s="278"/>
      <c r="L983" s="278"/>
      <c r="M983" s="278"/>
      <c r="N983" s="278"/>
      <c r="O983" s="278"/>
      <c r="P983" s="278"/>
      <c r="Q983" s="278"/>
      <c r="R983" s="278"/>
      <c r="S983" s="278"/>
      <c r="T983" s="278"/>
      <c r="U983" s="278"/>
      <c r="V983" s="278"/>
      <c r="W983" s="278"/>
      <c r="X983" s="278"/>
      <c r="Y983" s="278"/>
      <c r="Z983" s="278"/>
      <c r="AA983" s="278"/>
      <c r="AB983" s="278"/>
      <c r="AC983" s="278"/>
      <c r="AD983" s="278"/>
    </row>
    <row r="984">
      <c r="A984" s="278"/>
      <c r="B984" s="278"/>
      <c r="C984" s="278"/>
      <c r="D984" s="278"/>
      <c r="E984" s="278"/>
      <c r="F984" s="278"/>
      <c r="G984" s="278"/>
      <c r="H984" s="278"/>
      <c r="I984" s="278"/>
      <c r="J984" s="278"/>
      <c r="K984" s="278"/>
      <c r="L984" s="278"/>
      <c r="M984" s="278"/>
      <c r="N984" s="278"/>
      <c r="O984" s="278"/>
      <c r="P984" s="278"/>
      <c r="Q984" s="278"/>
      <c r="R984" s="278"/>
      <c r="S984" s="278"/>
      <c r="T984" s="278"/>
      <c r="U984" s="278"/>
      <c r="V984" s="278"/>
      <c r="W984" s="278"/>
      <c r="X984" s="278"/>
      <c r="Y984" s="278"/>
      <c r="Z984" s="278"/>
      <c r="AA984" s="278"/>
      <c r="AB984" s="278"/>
      <c r="AC984" s="278"/>
      <c r="AD984" s="278"/>
    </row>
    <row r="985">
      <c r="A985" s="278"/>
      <c r="B985" s="278"/>
      <c r="C985" s="278"/>
      <c r="D985" s="278"/>
      <c r="E985" s="278"/>
      <c r="F985" s="278"/>
      <c r="G985" s="278"/>
      <c r="H985" s="278"/>
      <c r="I985" s="278"/>
      <c r="J985" s="278"/>
      <c r="K985" s="278"/>
      <c r="L985" s="278"/>
      <c r="M985" s="278"/>
      <c r="N985" s="278"/>
      <c r="O985" s="278"/>
      <c r="P985" s="278"/>
      <c r="Q985" s="278"/>
      <c r="R985" s="278"/>
      <c r="S985" s="278"/>
      <c r="T985" s="278"/>
      <c r="U985" s="278"/>
      <c r="V985" s="278"/>
      <c r="W985" s="278"/>
      <c r="X985" s="278"/>
      <c r="Y985" s="278"/>
      <c r="Z985" s="278"/>
      <c r="AA985" s="278"/>
      <c r="AB985" s="278"/>
      <c r="AC985" s="278"/>
      <c r="AD985" s="278"/>
    </row>
    <row r="986">
      <c r="A986" s="278"/>
      <c r="B986" s="278"/>
      <c r="C986" s="278"/>
      <c r="D986" s="278"/>
      <c r="E986" s="278"/>
      <c r="F986" s="278"/>
      <c r="G986" s="278"/>
      <c r="H986" s="278"/>
      <c r="I986" s="278"/>
      <c r="J986" s="278"/>
      <c r="K986" s="278"/>
      <c r="L986" s="278"/>
      <c r="M986" s="278"/>
      <c r="N986" s="278"/>
      <c r="O986" s="278"/>
      <c r="P986" s="278"/>
      <c r="Q986" s="278"/>
      <c r="R986" s="278"/>
      <c r="S986" s="278"/>
      <c r="T986" s="278"/>
      <c r="U986" s="278"/>
      <c r="V986" s="278"/>
      <c r="W986" s="278"/>
      <c r="X986" s="278"/>
      <c r="Y986" s="278"/>
      <c r="Z986" s="278"/>
      <c r="AA986" s="278"/>
      <c r="AB986" s="278"/>
      <c r="AC986" s="278"/>
      <c r="AD986" s="278"/>
    </row>
    <row r="987">
      <c r="A987" s="278"/>
      <c r="B987" s="278"/>
      <c r="C987" s="278"/>
      <c r="D987" s="278"/>
      <c r="E987" s="278"/>
      <c r="F987" s="278"/>
      <c r="G987" s="278"/>
      <c r="H987" s="278"/>
      <c r="I987" s="278"/>
      <c r="J987" s="278"/>
      <c r="K987" s="278"/>
      <c r="L987" s="278"/>
      <c r="M987" s="278"/>
      <c r="N987" s="278"/>
      <c r="O987" s="278"/>
      <c r="P987" s="278"/>
      <c r="Q987" s="278"/>
      <c r="R987" s="278"/>
      <c r="S987" s="278"/>
      <c r="T987" s="278"/>
      <c r="U987" s="278"/>
      <c r="V987" s="278"/>
      <c r="W987" s="278"/>
      <c r="X987" s="278"/>
      <c r="Y987" s="278"/>
      <c r="Z987" s="278"/>
      <c r="AA987" s="278"/>
      <c r="AB987" s="278"/>
      <c r="AC987" s="278"/>
      <c r="AD987" s="278"/>
    </row>
    <row r="988">
      <c r="A988" s="278"/>
      <c r="B988" s="278"/>
      <c r="C988" s="278"/>
      <c r="D988" s="278"/>
      <c r="E988" s="278"/>
      <c r="F988" s="278"/>
      <c r="G988" s="278"/>
      <c r="H988" s="278"/>
      <c r="I988" s="278"/>
      <c r="J988" s="278"/>
      <c r="K988" s="278"/>
      <c r="L988" s="278"/>
      <c r="M988" s="278"/>
      <c r="N988" s="278"/>
      <c r="O988" s="278"/>
      <c r="P988" s="278"/>
      <c r="Q988" s="278"/>
      <c r="R988" s="278"/>
      <c r="S988" s="278"/>
      <c r="T988" s="278"/>
      <c r="U988" s="278"/>
      <c r="V988" s="278"/>
      <c r="W988" s="278"/>
      <c r="X988" s="278"/>
      <c r="Y988" s="278"/>
      <c r="Z988" s="278"/>
      <c r="AA988" s="278"/>
      <c r="AB988" s="278"/>
      <c r="AC988" s="278"/>
      <c r="AD988" s="278"/>
    </row>
    <row r="989">
      <c r="A989" s="278"/>
      <c r="B989" s="278"/>
      <c r="C989" s="278"/>
      <c r="D989" s="278"/>
      <c r="E989" s="278"/>
      <c r="F989" s="278"/>
      <c r="G989" s="278"/>
      <c r="H989" s="278"/>
      <c r="I989" s="278"/>
      <c r="J989" s="278"/>
      <c r="K989" s="278"/>
      <c r="L989" s="278"/>
      <c r="M989" s="278"/>
      <c r="N989" s="278"/>
      <c r="O989" s="278"/>
      <c r="P989" s="278"/>
      <c r="Q989" s="278"/>
      <c r="R989" s="278"/>
      <c r="S989" s="278"/>
      <c r="T989" s="278"/>
      <c r="U989" s="278"/>
      <c r="V989" s="278"/>
      <c r="W989" s="278"/>
      <c r="X989" s="278"/>
      <c r="Y989" s="278"/>
      <c r="Z989" s="278"/>
      <c r="AA989" s="278"/>
      <c r="AB989" s="278"/>
      <c r="AC989" s="278"/>
      <c r="AD989" s="278"/>
    </row>
    <row r="990">
      <c r="A990" s="278"/>
      <c r="B990" s="278"/>
      <c r="C990" s="278"/>
      <c r="D990" s="278"/>
      <c r="E990" s="278"/>
      <c r="F990" s="278"/>
      <c r="G990" s="278"/>
      <c r="H990" s="278"/>
      <c r="I990" s="278"/>
      <c r="J990" s="278"/>
      <c r="K990" s="278"/>
      <c r="L990" s="278"/>
      <c r="M990" s="278"/>
      <c r="N990" s="278"/>
      <c r="O990" s="278"/>
      <c r="P990" s="278"/>
      <c r="Q990" s="278"/>
      <c r="R990" s="278"/>
      <c r="S990" s="278"/>
      <c r="T990" s="278"/>
      <c r="U990" s="278"/>
      <c r="V990" s="278"/>
      <c r="W990" s="278"/>
      <c r="X990" s="278"/>
      <c r="Y990" s="278"/>
      <c r="Z990" s="278"/>
      <c r="AA990" s="278"/>
      <c r="AB990" s="278"/>
      <c r="AC990" s="278"/>
      <c r="AD990" s="278"/>
    </row>
    <row r="991">
      <c r="A991" s="278"/>
      <c r="B991" s="278"/>
      <c r="C991" s="278"/>
      <c r="D991" s="278"/>
      <c r="E991" s="278"/>
      <c r="F991" s="278"/>
      <c r="G991" s="278"/>
      <c r="H991" s="278"/>
      <c r="I991" s="278"/>
      <c r="J991" s="278"/>
      <c r="K991" s="278"/>
      <c r="L991" s="278"/>
      <c r="M991" s="278"/>
      <c r="N991" s="278"/>
      <c r="O991" s="278"/>
      <c r="P991" s="278"/>
      <c r="Q991" s="278"/>
      <c r="R991" s="278"/>
      <c r="S991" s="278"/>
      <c r="T991" s="278"/>
      <c r="U991" s="278"/>
      <c r="V991" s="278"/>
      <c r="W991" s="278"/>
      <c r="X991" s="278"/>
      <c r="Y991" s="278"/>
      <c r="Z991" s="278"/>
      <c r="AA991" s="278"/>
      <c r="AB991" s="278"/>
      <c r="AC991" s="278"/>
      <c r="AD991" s="278"/>
    </row>
    <row r="992">
      <c r="A992" s="278"/>
      <c r="B992" s="278"/>
      <c r="C992" s="278"/>
      <c r="D992" s="278"/>
      <c r="E992" s="278"/>
      <c r="F992" s="278"/>
      <c r="G992" s="278"/>
      <c r="H992" s="278"/>
      <c r="I992" s="278"/>
      <c r="J992" s="278"/>
      <c r="K992" s="278"/>
      <c r="L992" s="278"/>
      <c r="M992" s="278"/>
      <c r="N992" s="278"/>
      <c r="O992" s="278"/>
      <c r="P992" s="278"/>
      <c r="Q992" s="278"/>
      <c r="R992" s="278"/>
      <c r="S992" s="278"/>
      <c r="T992" s="278"/>
      <c r="U992" s="278"/>
      <c r="V992" s="278"/>
      <c r="W992" s="278"/>
      <c r="X992" s="278"/>
      <c r="Y992" s="278"/>
      <c r="Z992" s="278"/>
      <c r="AA992" s="278"/>
      <c r="AB992" s="278"/>
      <c r="AC992" s="278"/>
      <c r="AD992" s="278"/>
    </row>
    <row r="993">
      <c r="A993" s="278"/>
      <c r="B993" s="278"/>
      <c r="C993" s="278"/>
      <c r="D993" s="278"/>
      <c r="E993" s="278"/>
      <c r="F993" s="278"/>
      <c r="G993" s="278"/>
      <c r="H993" s="278"/>
      <c r="I993" s="278"/>
      <c r="J993" s="278"/>
      <c r="K993" s="278"/>
      <c r="L993" s="278"/>
      <c r="M993" s="278"/>
      <c r="N993" s="278"/>
      <c r="O993" s="278"/>
      <c r="P993" s="278"/>
      <c r="Q993" s="278"/>
      <c r="R993" s="278"/>
      <c r="S993" s="278"/>
      <c r="T993" s="278"/>
      <c r="U993" s="278"/>
      <c r="V993" s="278"/>
      <c r="W993" s="278"/>
      <c r="X993" s="278"/>
      <c r="Y993" s="278"/>
      <c r="Z993" s="278"/>
      <c r="AA993" s="278"/>
      <c r="AB993" s="278"/>
      <c r="AC993" s="278"/>
      <c r="AD993" s="278"/>
    </row>
    <row r="994">
      <c r="A994" s="278"/>
      <c r="B994" s="278"/>
      <c r="C994" s="278"/>
      <c r="D994" s="278"/>
      <c r="E994" s="278"/>
      <c r="F994" s="278"/>
      <c r="G994" s="278"/>
      <c r="H994" s="278"/>
      <c r="I994" s="278"/>
      <c r="J994" s="278"/>
      <c r="K994" s="278"/>
      <c r="L994" s="278"/>
      <c r="M994" s="278"/>
      <c r="N994" s="278"/>
      <c r="O994" s="278"/>
      <c r="P994" s="278"/>
      <c r="Q994" s="278"/>
      <c r="R994" s="278"/>
      <c r="S994" s="278"/>
      <c r="T994" s="278"/>
      <c r="U994" s="278"/>
      <c r="V994" s="278"/>
      <c r="W994" s="278"/>
      <c r="X994" s="278"/>
      <c r="Y994" s="278"/>
      <c r="Z994" s="278"/>
      <c r="AA994" s="278"/>
      <c r="AB994" s="278"/>
      <c r="AC994" s="278"/>
      <c r="AD994" s="278"/>
    </row>
    <row r="995">
      <c r="A995" s="278"/>
      <c r="B995" s="278"/>
      <c r="C995" s="278"/>
      <c r="D995" s="278"/>
      <c r="E995" s="278"/>
      <c r="F995" s="278"/>
      <c r="G995" s="278"/>
      <c r="H995" s="278"/>
      <c r="I995" s="278"/>
      <c r="J995" s="278"/>
      <c r="K995" s="278"/>
      <c r="L995" s="278"/>
      <c r="M995" s="278"/>
      <c r="N995" s="278"/>
      <c r="O995" s="278"/>
      <c r="P995" s="278"/>
      <c r="Q995" s="278"/>
      <c r="R995" s="278"/>
      <c r="S995" s="278"/>
      <c r="T995" s="278"/>
      <c r="U995" s="278"/>
      <c r="V995" s="278"/>
      <c r="W995" s="278"/>
      <c r="X995" s="278"/>
      <c r="Y995" s="278"/>
      <c r="Z995" s="278"/>
      <c r="AA995" s="278"/>
      <c r="AB995" s="278"/>
      <c r="AC995" s="278"/>
      <c r="AD995" s="278"/>
    </row>
    <row r="996">
      <c r="A996" s="278"/>
      <c r="B996" s="278"/>
      <c r="C996" s="278"/>
      <c r="D996" s="278"/>
      <c r="E996" s="278"/>
      <c r="F996" s="278"/>
      <c r="G996" s="278"/>
      <c r="H996" s="278"/>
      <c r="I996" s="278"/>
      <c r="J996" s="278"/>
      <c r="K996" s="278"/>
      <c r="L996" s="278"/>
      <c r="M996" s="278"/>
      <c r="N996" s="278"/>
      <c r="O996" s="278"/>
      <c r="P996" s="278"/>
      <c r="Q996" s="278"/>
      <c r="R996" s="278"/>
      <c r="S996" s="278"/>
      <c r="T996" s="278"/>
      <c r="U996" s="278"/>
      <c r="V996" s="278"/>
      <c r="W996" s="278"/>
      <c r="X996" s="278"/>
      <c r="Y996" s="278"/>
      <c r="Z996" s="278"/>
      <c r="AA996" s="278"/>
      <c r="AB996" s="278"/>
      <c r="AC996" s="278"/>
      <c r="AD996" s="278"/>
    </row>
    <row r="997">
      <c r="A997" s="278"/>
      <c r="B997" s="278"/>
      <c r="C997" s="278"/>
      <c r="D997" s="278"/>
      <c r="E997" s="278"/>
      <c r="F997" s="278"/>
      <c r="G997" s="278"/>
      <c r="H997" s="278"/>
      <c r="I997" s="278"/>
      <c r="J997" s="278"/>
      <c r="K997" s="278"/>
      <c r="L997" s="278"/>
      <c r="M997" s="278"/>
      <c r="N997" s="278"/>
      <c r="O997" s="278"/>
      <c r="P997" s="278"/>
      <c r="Q997" s="278"/>
      <c r="R997" s="278"/>
      <c r="S997" s="278"/>
      <c r="T997" s="278"/>
      <c r="U997" s="278"/>
      <c r="V997" s="278"/>
      <c r="W997" s="278"/>
      <c r="X997" s="278"/>
      <c r="Y997" s="278"/>
      <c r="Z997" s="278"/>
      <c r="AA997" s="278"/>
      <c r="AB997" s="278"/>
      <c r="AC997" s="278"/>
      <c r="AD997" s="278"/>
    </row>
    <row r="998">
      <c r="A998" s="278"/>
      <c r="B998" s="278"/>
      <c r="C998" s="278"/>
      <c r="D998" s="278"/>
      <c r="E998" s="278"/>
      <c r="F998" s="278"/>
      <c r="G998" s="278"/>
      <c r="H998" s="278"/>
      <c r="I998" s="278"/>
      <c r="J998" s="278"/>
      <c r="K998" s="278"/>
      <c r="L998" s="278"/>
      <c r="M998" s="278"/>
      <c r="N998" s="278"/>
      <c r="O998" s="278"/>
      <c r="P998" s="278"/>
      <c r="Q998" s="278"/>
      <c r="R998" s="278"/>
      <c r="S998" s="278"/>
      <c r="T998" s="278"/>
      <c r="U998" s="278"/>
      <c r="V998" s="278"/>
      <c r="W998" s="278"/>
      <c r="X998" s="278"/>
      <c r="Y998" s="278"/>
      <c r="Z998" s="278"/>
      <c r="AA998" s="278"/>
      <c r="AB998" s="278"/>
      <c r="AC998" s="278"/>
      <c r="AD998" s="278"/>
    </row>
    <row r="999">
      <c r="A999" s="278"/>
      <c r="B999" s="278"/>
      <c r="C999" s="278"/>
      <c r="D999" s="278"/>
      <c r="E999" s="278"/>
      <c r="F999" s="278"/>
      <c r="G999" s="278"/>
      <c r="H999" s="278"/>
      <c r="I999" s="278"/>
      <c r="J999" s="278"/>
      <c r="K999" s="278"/>
      <c r="L999" s="278"/>
      <c r="M999" s="278"/>
      <c r="N999" s="278"/>
      <c r="O999" s="278"/>
      <c r="P999" s="278"/>
      <c r="Q999" s="278"/>
      <c r="R999" s="278"/>
      <c r="S999" s="278"/>
      <c r="T999" s="278"/>
      <c r="U999" s="278"/>
      <c r="V999" s="278"/>
      <c r="W999" s="278"/>
      <c r="X999" s="278"/>
      <c r="Y999" s="278"/>
      <c r="Z999" s="278"/>
      <c r="AA999" s="278"/>
      <c r="AB999" s="278"/>
      <c r="AC999" s="278"/>
      <c r="AD999" s="278"/>
    </row>
    <row r="1000">
      <c r="A1000" s="278"/>
      <c r="B1000" s="278"/>
      <c r="C1000" s="278"/>
      <c r="D1000" s="278"/>
      <c r="E1000" s="278"/>
      <c r="F1000" s="278"/>
      <c r="G1000" s="278"/>
      <c r="H1000" s="278"/>
      <c r="I1000" s="278"/>
      <c r="J1000" s="278"/>
      <c r="K1000" s="278"/>
      <c r="L1000" s="278"/>
      <c r="M1000" s="278"/>
      <c r="N1000" s="278"/>
      <c r="O1000" s="278"/>
      <c r="P1000" s="278"/>
      <c r="Q1000" s="278"/>
      <c r="R1000" s="278"/>
      <c r="S1000" s="278"/>
      <c r="T1000" s="278"/>
      <c r="U1000" s="278"/>
      <c r="V1000" s="278"/>
      <c r="W1000" s="278"/>
      <c r="X1000" s="278"/>
      <c r="Y1000" s="278"/>
      <c r="Z1000" s="278"/>
      <c r="AA1000" s="278"/>
      <c r="AB1000" s="278"/>
      <c r="AC1000" s="278"/>
      <c r="AD1000" s="278"/>
    </row>
  </sheetData>
  <hyperlinks>
    <hyperlink r:id="rId2" ref="F2"/>
    <hyperlink r:id="rId3" ref="F3"/>
    <hyperlink r:id="rId4" ref="F4"/>
    <hyperlink r:id="rId5" ref="F5"/>
    <hyperlink r:id="rId6" ref="F6"/>
    <hyperlink r:id="rId7" ref="F7"/>
    <hyperlink r:id="rId8" ref="F8"/>
    <hyperlink r:id="rId9" ref="F9"/>
    <hyperlink r:id="rId10" ref="F10"/>
    <hyperlink r:id="rId11" ref="F11"/>
    <hyperlink r:id="rId12" ref="F12"/>
    <hyperlink r:id="rId13" ref="F13"/>
    <hyperlink r:id="rId14" ref="F14"/>
    <hyperlink r:id="rId15" ref="F15"/>
    <hyperlink r:id="rId16" ref="F16"/>
  </hyperlinks>
  <drawing r:id="rId17"/>
  <legacyDrawing r:id="rId1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16.0"/>
    <col customWidth="1" min="3" max="3" width="10.75"/>
    <col customWidth="1" min="4" max="4" width="15.88"/>
    <col customWidth="1" min="5" max="5" width="6.75"/>
    <col customWidth="1" min="6" max="6" width="7.88"/>
    <col customWidth="1" min="7" max="7" width="11.75"/>
    <col customWidth="1" min="8" max="8" width="9.88"/>
    <col customWidth="1" min="9" max="9" width="26.38"/>
    <col customWidth="1" min="10" max="10" width="20.63"/>
    <col customWidth="1" min="11" max="11" width="30.0"/>
    <col customWidth="1" min="12" max="12" width="49.88"/>
    <col customWidth="1" min="13" max="13" width="54.88"/>
    <col customWidth="1" min="14" max="14" width="68.63"/>
    <col customWidth="1" min="15" max="15" width="22.13"/>
  </cols>
  <sheetData>
    <row r="1">
      <c r="A1" s="1" t="s">
        <v>0</v>
      </c>
      <c r="B1" s="2" t="s">
        <v>1</v>
      </c>
      <c r="C1" s="3" t="s">
        <v>2</v>
      </c>
      <c r="D1" s="4" t="s">
        <v>3</v>
      </c>
      <c r="E1" s="2" t="s">
        <v>4</v>
      </c>
      <c r="F1" s="3" t="s">
        <v>5</v>
      </c>
      <c r="G1" s="6" t="s">
        <v>6</v>
      </c>
      <c r="H1" s="4" t="s">
        <v>7</v>
      </c>
      <c r="I1" s="4" t="s">
        <v>8</v>
      </c>
      <c r="J1" s="7" t="s">
        <v>9</v>
      </c>
      <c r="K1" s="8" t="s">
        <v>10</v>
      </c>
      <c r="L1" s="286" t="s">
        <v>11</v>
      </c>
      <c r="M1" s="8"/>
      <c r="N1" s="8" t="s">
        <v>12</v>
      </c>
      <c r="O1" s="9"/>
      <c r="P1" s="9"/>
      <c r="Q1" s="9"/>
      <c r="R1" s="9"/>
      <c r="S1" s="9"/>
      <c r="T1" s="9"/>
      <c r="U1" s="9"/>
      <c r="V1" s="9"/>
      <c r="W1" s="9"/>
      <c r="X1" s="9"/>
      <c r="Y1" s="9"/>
      <c r="Z1" s="9"/>
      <c r="AA1" s="9"/>
    </row>
    <row r="2">
      <c r="A2" s="10" t="s">
        <v>13</v>
      </c>
      <c r="B2" s="11" t="s">
        <v>14</v>
      </c>
      <c r="C2" s="12" t="s">
        <v>15</v>
      </c>
      <c r="D2" s="13" t="s">
        <v>16</v>
      </c>
      <c r="E2" s="14" t="s">
        <v>17</v>
      </c>
      <c r="F2" s="287">
        <v>0.0380738725063607</v>
      </c>
      <c r="G2" s="16" t="s">
        <v>18</v>
      </c>
      <c r="H2" s="17" t="s">
        <v>19</v>
      </c>
      <c r="I2" s="18" t="s">
        <v>20</v>
      </c>
      <c r="J2" s="19" t="s">
        <v>21</v>
      </c>
      <c r="K2" s="20" t="s">
        <v>22</v>
      </c>
      <c r="L2" s="288" t="s">
        <v>23</v>
      </c>
      <c r="M2" s="21"/>
      <c r="N2" s="21"/>
      <c r="O2" s="21"/>
      <c r="P2" s="22"/>
      <c r="Q2" s="22"/>
      <c r="R2" s="22"/>
      <c r="S2" s="22"/>
      <c r="T2" s="22"/>
      <c r="U2" s="22"/>
      <c r="V2" s="22"/>
      <c r="W2" s="22"/>
      <c r="X2" s="22"/>
      <c r="Y2" s="22"/>
      <c r="Z2" s="22"/>
      <c r="AA2" s="22"/>
    </row>
    <row r="3">
      <c r="A3" s="10" t="s">
        <v>24</v>
      </c>
      <c r="B3" s="11" t="s">
        <v>25</v>
      </c>
      <c r="C3" s="12" t="s">
        <v>15</v>
      </c>
      <c r="D3" s="10" t="s">
        <v>16</v>
      </c>
      <c r="E3" s="14" t="s">
        <v>17</v>
      </c>
      <c r="F3" s="287">
        <v>0.0374876075872088</v>
      </c>
      <c r="G3" s="16" t="s">
        <v>18</v>
      </c>
      <c r="H3" s="17" t="s">
        <v>19</v>
      </c>
      <c r="I3" s="18" t="s">
        <v>20</v>
      </c>
      <c r="J3" s="19" t="s">
        <v>21</v>
      </c>
      <c r="K3" s="23" t="s">
        <v>26</v>
      </c>
      <c r="L3" s="289" t="s">
        <v>27</v>
      </c>
      <c r="M3" s="21"/>
      <c r="N3" s="21"/>
      <c r="O3" s="21"/>
      <c r="P3" s="22"/>
      <c r="Q3" s="22"/>
      <c r="R3" s="22"/>
      <c r="S3" s="22"/>
      <c r="T3" s="22"/>
      <c r="U3" s="22"/>
      <c r="V3" s="22"/>
      <c r="W3" s="22"/>
      <c r="X3" s="22"/>
      <c r="Y3" s="22"/>
      <c r="Z3" s="22"/>
      <c r="AA3" s="22"/>
    </row>
    <row r="4">
      <c r="A4" s="10" t="s">
        <v>28</v>
      </c>
      <c r="B4" s="11" t="s">
        <v>29</v>
      </c>
      <c r="C4" s="12" t="s">
        <v>15</v>
      </c>
      <c r="D4" s="10" t="s">
        <v>30</v>
      </c>
      <c r="E4" s="14" t="s">
        <v>17</v>
      </c>
      <c r="F4" s="15">
        <v>0.29657662206153335</v>
      </c>
      <c r="G4" s="16" t="s">
        <v>18</v>
      </c>
      <c r="H4" s="17" t="s">
        <v>31</v>
      </c>
      <c r="I4" s="18" t="s">
        <v>32</v>
      </c>
      <c r="J4" s="19" t="s">
        <v>31</v>
      </c>
      <c r="K4" s="21"/>
      <c r="L4" s="289" t="s">
        <v>23</v>
      </c>
      <c r="M4" s="21"/>
      <c r="N4" s="21"/>
      <c r="O4" s="22"/>
      <c r="P4" s="22"/>
      <c r="Q4" s="22"/>
      <c r="R4" s="22"/>
      <c r="S4" s="22"/>
      <c r="T4" s="22"/>
      <c r="U4" s="22"/>
      <c r="V4" s="22"/>
      <c r="W4" s="22"/>
      <c r="X4" s="22"/>
      <c r="Y4" s="22"/>
      <c r="Z4" s="22"/>
      <c r="AA4" s="22"/>
    </row>
    <row r="5">
      <c r="A5" s="10" t="s">
        <v>28</v>
      </c>
      <c r="B5" s="11" t="s">
        <v>33</v>
      </c>
      <c r="C5" s="12" t="s">
        <v>15</v>
      </c>
      <c r="D5" s="13" t="s">
        <v>34</v>
      </c>
      <c r="E5" s="14" t="s">
        <v>17</v>
      </c>
      <c r="F5" s="15">
        <v>0.29657662206153335</v>
      </c>
      <c r="G5" s="16" t="s">
        <v>18</v>
      </c>
      <c r="H5" s="17" t="s">
        <v>31</v>
      </c>
      <c r="I5" s="18" t="s">
        <v>32</v>
      </c>
      <c r="J5" s="19" t="s">
        <v>31</v>
      </c>
      <c r="K5" s="19" t="s">
        <v>1275</v>
      </c>
      <c r="L5" s="290" t="s">
        <v>35</v>
      </c>
      <c r="M5" s="21"/>
      <c r="N5" s="21"/>
      <c r="O5" s="22"/>
      <c r="P5" s="22"/>
      <c r="Q5" s="22"/>
      <c r="R5" s="22"/>
      <c r="S5" s="22"/>
      <c r="T5" s="22"/>
      <c r="U5" s="22"/>
      <c r="V5" s="22"/>
      <c r="W5" s="22"/>
      <c r="X5" s="22"/>
      <c r="Y5" s="22"/>
      <c r="Z5" s="22"/>
      <c r="AA5" s="22"/>
    </row>
    <row r="6">
      <c r="A6" s="10" t="s">
        <v>28</v>
      </c>
      <c r="B6" s="11" t="s">
        <v>36</v>
      </c>
      <c r="C6" s="12" t="s">
        <v>15</v>
      </c>
      <c r="D6" s="13" t="s">
        <v>37</v>
      </c>
      <c r="E6" s="14" t="s">
        <v>17</v>
      </c>
      <c r="F6" s="15">
        <v>0.29657662206153335</v>
      </c>
      <c r="G6" s="16" t="s">
        <v>18</v>
      </c>
      <c r="H6" s="17" t="s">
        <v>31</v>
      </c>
      <c r="I6" s="18" t="s">
        <v>32</v>
      </c>
      <c r="J6" s="19" t="s">
        <v>31</v>
      </c>
      <c r="K6" s="19" t="s">
        <v>1275</v>
      </c>
      <c r="L6" s="290" t="s">
        <v>38</v>
      </c>
      <c r="M6" s="21"/>
      <c r="N6" s="21"/>
      <c r="O6" s="22"/>
      <c r="P6" s="22"/>
      <c r="Q6" s="22"/>
      <c r="R6" s="22"/>
      <c r="S6" s="22"/>
      <c r="T6" s="22"/>
      <c r="U6" s="22"/>
      <c r="V6" s="22"/>
      <c r="W6" s="22"/>
      <c r="X6" s="22"/>
      <c r="Y6" s="22"/>
      <c r="Z6" s="22"/>
      <c r="AA6" s="22"/>
    </row>
    <row r="7">
      <c r="A7" s="10" t="s">
        <v>13</v>
      </c>
      <c r="B7" s="11" t="s">
        <v>39</v>
      </c>
      <c r="C7" s="12" t="s">
        <v>15</v>
      </c>
      <c r="D7" s="13" t="s">
        <v>40</v>
      </c>
      <c r="E7" s="14" t="s">
        <v>17</v>
      </c>
      <c r="F7" s="287">
        <v>0.0400647333542789</v>
      </c>
      <c r="G7" s="16" t="s">
        <v>18</v>
      </c>
      <c r="H7" s="17" t="s">
        <v>19</v>
      </c>
      <c r="I7" s="18" t="s">
        <v>20</v>
      </c>
      <c r="J7" s="19" t="s">
        <v>41</v>
      </c>
      <c r="K7" s="23" t="s">
        <v>42</v>
      </c>
      <c r="L7" s="290" t="s">
        <v>43</v>
      </c>
      <c r="M7" s="21"/>
      <c r="N7" s="21"/>
      <c r="O7" s="21"/>
      <c r="P7" s="22"/>
      <c r="Q7" s="22"/>
      <c r="R7" s="22"/>
      <c r="S7" s="22"/>
      <c r="T7" s="22"/>
      <c r="U7" s="22"/>
      <c r="V7" s="22"/>
      <c r="W7" s="22"/>
      <c r="X7" s="22"/>
      <c r="Y7" s="22"/>
      <c r="Z7" s="22"/>
      <c r="AA7" s="22"/>
    </row>
    <row r="8">
      <c r="A8" s="10" t="s">
        <v>24</v>
      </c>
      <c r="B8" s="11" t="s">
        <v>44</v>
      </c>
      <c r="C8" s="12" t="s">
        <v>15</v>
      </c>
      <c r="D8" s="10" t="s">
        <v>40</v>
      </c>
      <c r="E8" s="14" t="s">
        <v>17</v>
      </c>
      <c r="F8" s="287">
        <v>0.0377782809588037</v>
      </c>
      <c r="G8" s="16" t="s">
        <v>18</v>
      </c>
      <c r="H8" s="17" t="s">
        <v>19</v>
      </c>
      <c r="I8" s="18" t="s">
        <v>20</v>
      </c>
      <c r="J8" s="19" t="s">
        <v>41</v>
      </c>
      <c r="K8" s="20" t="s">
        <v>45</v>
      </c>
      <c r="L8" s="290" t="s">
        <v>43</v>
      </c>
      <c r="M8" s="21"/>
      <c r="N8" s="21"/>
      <c r="O8" s="21"/>
      <c r="P8" s="22"/>
      <c r="Q8" s="22"/>
      <c r="R8" s="22"/>
      <c r="S8" s="22"/>
      <c r="T8" s="22"/>
      <c r="U8" s="22"/>
      <c r="V8" s="22"/>
      <c r="W8" s="22"/>
      <c r="X8" s="22"/>
      <c r="Y8" s="22"/>
      <c r="Z8" s="22"/>
      <c r="AA8" s="22"/>
    </row>
    <row r="9">
      <c r="A9" s="10" t="s">
        <v>28</v>
      </c>
      <c r="B9" s="11" t="s">
        <v>46</v>
      </c>
      <c r="C9" s="12" t="s">
        <v>15</v>
      </c>
      <c r="D9" s="13" t="s">
        <v>47</v>
      </c>
      <c r="E9" s="14" t="s">
        <v>17</v>
      </c>
      <c r="F9" s="15">
        <v>0.2506</v>
      </c>
      <c r="G9" s="16" t="s">
        <v>18</v>
      </c>
      <c r="H9" s="17" t="s">
        <v>31</v>
      </c>
      <c r="I9" s="18" t="s">
        <v>32</v>
      </c>
      <c r="J9" s="19" t="s">
        <v>31</v>
      </c>
      <c r="K9" s="19" t="s">
        <v>1275</v>
      </c>
      <c r="L9" s="290" t="s">
        <v>48</v>
      </c>
      <c r="M9" s="21"/>
      <c r="N9" s="21"/>
      <c r="O9" s="22"/>
      <c r="P9" s="22"/>
      <c r="Q9" s="22"/>
      <c r="R9" s="22"/>
      <c r="S9" s="22"/>
      <c r="T9" s="22"/>
      <c r="U9" s="22"/>
      <c r="V9" s="22"/>
      <c r="W9" s="22"/>
      <c r="X9" s="22"/>
      <c r="Y9" s="22"/>
      <c r="Z9" s="22"/>
      <c r="AA9" s="22"/>
    </row>
    <row r="10">
      <c r="A10" s="10" t="s">
        <v>13</v>
      </c>
      <c r="B10" s="11" t="s">
        <v>49</v>
      </c>
      <c r="C10" s="12" t="s">
        <v>15</v>
      </c>
      <c r="D10" s="10" t="s">
        <v>50</v>
      </c>
      <c r="E10" s="14" t="s">
        <v>17</v>
      </c>
      <c r="F10" s="287">
        <v>0.0441237420893215</v>
      </c>
      <c r="G10" s="16" t="s">
        <v>18</v>
      </c>
      <c r="H10" s="24" t="s">
        <v>19</v>
      </c>
      <c r="I10" s="18" t="s">
        <v>20</v>
      </c>
      <c r="J10" s="19" t="s">
        <v>51</v>
      </c>
      <c r="K10" s="20" t="s">
        <v>52</v>
      </c>
      <c r="L10" s="290" t="s">
        <v>53</v>
      </c>
      <c r="M10" s="21"/>
      <c r="N10" s="21"/>
      <c r="O10" s="21"/>
      <c r="P10" s="22"/>
      <c r="Q10" s="22"/>
      <c r="R10" s="22"/>
      <c r="S10" s="22"/>
      <c r="T10" s="22"/>
      <c r="U10" s="22"/>
      <c r="V10" s="22"/>
      <c r="W10" s="22"/>
      <c r="X10" s="22"/>
      <c r="Y10" s="22"/>
      <c r="Z10" s="22"/>
      <c r="AA10" s="22"/>
    </row>
    <row r="11">
      <c r="A11" s="10" t="s">
        <v>24</v>
      </c>
      <c r="B11" s="11" t="s">
        <v>54</v>
      </c>
      <c r="C11" s="12" t="s">
        <v>15</v>
      </c>
      <c r="D11" s="25" t="s">
        <v>50</v>
      </c>
      <c r="E11" s="26" t="s">
        <v>17</v>
      </c>
      <c r="F11" s="287">
        <v>0.0456218705381075</v>
      </c>
      <c r="G11" s="16" t="s">
        <v>18</v>
      </c>
      <c r="H11" s="17" t="s">
        <v>19</v>
      </c>
      <c r="I11" s="18" t="s">
        <v>20</v>
      </c>
      <c r="J11" s="18" t="s">
        <v>51</v>
      </c>
      <c r="K11" s="20" t="s">
        <v>55</v>
      </c>
      <c r="L11" s="290" t="s">
        <v>53</v>
      </c>
      <c r="M11" s="21"/>
      <c r="N11" s="21"/>
      <c r="O11" s="21"/>
      <c r="P11" s="22"/>
      <c r="Q11" s="22"/>
      <c r="R11" s="22"/>
      <c r="S11" s="22"/>
      <c r="T11" s="22"/>
      <c r="U11" s="22"/>
      <c r="V11" s="22"/>
      <c r="W11" s="22"/>
      <c r="X11" s="22"/>
      <c r="Y11" s="22"/>
      <c r="Z11" s="22"/>
      <c r="AA11" s="22"/>
    </row>
    <row r="12">
      <c r="A12" s="10" t="s">
        <v>56</v>
      </c>
      <c r="B12" s="11" t="s">
        <v>57</v>
      </c>
      <c r="C12" s="12" t="s">
        <v>15</v>
      </c>
      <c r="D12" s="25" t="s">
        <v>50</v>
      </c>
      <c r="E12" s="26" t="s">
        <v>17</v>
      </c>
      <c r="F12" s="287">
        <v>0.0418456123994567</v>
      </c>
      <c r="G12" s="16" t="s">
        <v>18</v>
      </c>
      <c r="H12" s="17" t="s">
        <v>19</v>
      </c>
      <c r="I12" s="18" t="s">
        <v>20</v>
      </c>
      <c r="J12" s="18" t="s">
        <v>51</v>
      </c>
      <c r="K12" s="20" t="s">
        <v>58</v>
      </c>
      <c r="L12" s="290" t="s">
        <v>53</v>
      </c>
      <c r="M12" s="21"/>
      <c r="N12" s="21"/>
      <c r="O12" s="21"/>
      <c r="P12" s="22"/>
      <c r="Q12" s="22"/>
      <c r="R12" s="22"/>
      <c r="S12" s="22"/>
      <c r="T12" s="22"/>
      <c r="U12" s="22"/>
      <c r="V12" s="22"/>
      <c r="W12" s="22"/>
      <c r="X12" s="22"/>
      <c r="Y12" s="22"/>
      <c r="Z12" s="22"/>
      <c r="AA12" s="22"/>
    </row>
    <row r="13">
      <c r="A13" s="10" t="s">
        <v>13</v>
      </c>
      <c r="B13" s="11" t="s">
        <v>59</v>
      </c>
      <c r="C13" s="12" t="s">
        <v>15</v>
      </c>
      <c r="D13" s="10" t="s">
        <v>60</v>
      </c>
      <c r="E13" s="14" t="s">
        <v>17</v>
      </c>
      <c r="F13" s="287">
        <v>0.0314804625904319</v>
      </c>
      <c r="G13" s="16" t="s">
        <v>18</v>
      </c>
      <c r="H13" s="17" t="s">
        <v>19</v>
      </c>
      <c r="I13" s="18" t="s">
        <v>20</v>
      </c>
      <c r="J13" s="19" t="s">
        <v>61</v>
      </c>
      <c r="K13" s="27" t="s">
        <v>62</v>
      </c>
      <c r="L13" s="290" t="s">
        <v>63</v>
      </c>
      <c r="M13" s="21"/>
      <c r="N13" s="21"/>
      <c r="O13" s="21"/>
      <c r="P13" s="22"/>
      <c r="Q13" s="22"/>
      <c r="R13" s="22"/>
      <c r="S13" s="22"/>
      <c r="T13" s="22"/>
      <c r="U13" s="22"/>
      <c r="V13" s="22"/>
      <c r="W13" s="22"/>
      <c r="X13" s="22"/>
      <c r="Y13" s="22"/>
      <c r="Z13" s="22"/>
      <c r="AA13" s="22"/>
    </row>
    <row r="14">
      <c r="A14" s="10" t="s">
        <v>56</v>
      </c>
      <c r="B14" s="11" t="s">
        <v>64</v>
      </c>
      <c r="C14" s="12" t="s">
        <v>15</v>
      </c>
      <c r="D14" s="10" t="s">
        <v>60</v>
      </c>
      <c r="E14" s="14" t="s">
        <v>17</v>
      </c>
      <c r="F14" s="287">
        <v>0.030232613171089</v>
      </c>
      <c r="G14" s="16" t="s">
        <v>18</v>
      </c>
      <c r="H14" s="17" t="s">
        <v>19</v>
      </c>
      <c r="I14" s="18" t="s">
        <v>20</v>
      </c>
      <c r="J14" s="18" t="s">
        <v>61</v>
      </c>
      <c r="K14" s="23" t="s">
        <v>65</v>
      </c>
      <c r="L14" s="290" t="s">
        <v>63</v>
      </c>
      <c r="M14" s="21"/>
      <c r="N14" s="21"/>
      <c r="O14" s="21"/>
      <c r="P14" s="22"/>
      <c r="Q14" s="22"/>
      <c r="R14" s="22"/>
      <c r="S14" s="22"/>
      <c r="T14" s="22"/>
      <c r="U14" s="22"/>
      <c r="V14" s="22"/>
      <c r="W14" s="22"/>
      <c r="X14" s="22"/>
      <c r="Y14" s="22"/>
      <c r="Z14" s="22"/>
      <c r="AA14" s="22"/>
    </row>
    <row r="15">
      <c r="A15" s="10" t="s">
        <v>28</v>
      </c>
      <c r="B15" s="11" t="s">
        <v>66</v>
      </c>
      <c r="C15" s="12" t="s">
        <v>15</v>
      </c>
      <c r="D15" s="13" t="s">
        <v>67</v>
      </c>
      <c r="E15" s="14" t="s">
        <v>17</v>
      </c>
      <c r="F15" s="15">
        <v>0.29657662206153335</v>
      </c>
      <c r="G15" s="16" t="s">
        <v>18</v>
      </c>
      <c r="H15" s="17" t="s">
        <v>31</v>
      </c>
      <c r="I15" s="18" t="s">
        <v>32</v>
      </c>
      <c r="J15" s="19" t="s">
        <v>31</v>
      </c>
      <c r="K15" s="19" t="s">
        <v>1275</v>
      </c>
      <c r="L15" s="290" t="s">
        <v>68</v>
      </c>
      <c r="M15" s="21"/>
      <c r="N15" s="21"/>
      <c r="O15" s="22"/>
      <c r="P15" s="22"/>
      <c r="Q15" s="22"/>
      <c r="R15" s="22"/>
      <c r="S15" s="22"/>
      <c r="T15" s="22"/>
      <c r="U15" s="22"/>
      <c r="V15" s="22"/>
      <c r="W15" s="22"/>
      <c r="X15" s="22"/>
      <c r="Y15" s="22"/>
      <c r="Z15" s="22"/>
      <c r="AA15" s="22"/>
    </row>
    <row r="16">
      <c r="A16" s="10" t="s">
        <v>28</v>
      </c>
      <c r="B16" s="11" t="s">
        <v>69</v>
      </c>
      <c r="C16" s="12" t="s">
        <v>15</v>
      </c>
      <c r="D16" s="13" t="s">
        <v>70</v>
      </c>
      <c r="E16" s="14" t="s">
        <v>17</v>
      </c>
      <c r="F16" s="15">
        <v>0.29657662206153335</v>
      </c>
      <c r="G16" s="16" t="s">
        <v>18</v>
      </c>
      <c r="H16" s="17" t="s">
        <v>31</v>
      </c>
      <c r="I16" s="18" t="s">
        <v>32</v>
      </c>
      <c r="J16" s="19" t="s">
        <v>31</v>
      </c>
      <c r="K16" s="21"/>
      <c r="L16" s="289" t="s">
        <v>71</v>
      </c>
      <c r="M16" s="21"/>
      <c r="N16" s="21"/>
      <c r="O16" s="22"/>
      <c r="P16" s="22"/>
      <c r="Q16" s="22"/>
      <c r="R16" s="22"/>
      <c r="S16" s="22"/>
      <c r="T16" s="22"/>
      <c r="U16" s="22"/>
      <c r="V16" s="22"/>
      <c r="W16" s="22"/>
      <c r="X16" s="22"/>
      <c r="Y16" s="22"/>
      <c r="Z16" s="22"/>
      <c r="AA16" s="22"/>
    </row>
    <row r="17">
      <c r="A17" s="10" t="s">
        <v>28</v>
      </c>
      <c r="B17" s="11" t="s">
        <v>72</v>
      </c>
      <c r="C17" s="12" t="s">
        <v>15</v>
      </c>
      <c r="D17" s="13" t="s">
        <v>73</v>
      </c>
      <c r="E17" s="14" t="s">
        <v>17</v>
      </c>
      <c r="F17" s="15">
        <v>0.29657662206153335</v>
      </c>
      <c r="G17" s="16" t="s">
        <v>18</v>
      </c>
      <c r="H17" s="17" t="s">
        <v>31</v>
      </c>
      <c r="I17" s="18" t="s">
        <v>32</v>
      </c>
      <c r="J17" s="19" t="s">
        <v>31</v>
      </c>
      <c r="K17" s="19" t="s">
        <v>1275</v>
      </c>
      <c r="L17" s="290" t="s">
        <v>74</v>
      </c>
      <c r="M17" s="21"/>
      <c r="N17" s="21"/>
      <c r="O17" s="22"/>
      <c r="P17" s="22"/>
      <c r="Q17" s="22"/>
      <c r="R17" s="22"/>
      <c r="S17" s="22"/>
      <c r="T17" s="22"/>
      <c r="U17" s="22"/>
      <c r="V17" s="22"/>
      <c r="W17" s="22"/>
      <c r="X17" s="22"/>
      <c r="Y17" s="22"/>
      <c r="Z17" s="22"/>
      <c r="AA17" s="22"/>
    </row>
    <row r="18">
      <c r="A18" s="10" t="s">
        <v>28</v>
      </c>
      <c r="B18" s="11" t="s">
        <v>75</v>
      </c>
      <c r="C18" s="12" t="s">
        <v>15</v>
      </c>
      <c r="D18" s="13" t="s">
        <v>76</v>
      </c>
      <c r="E18" s="14" t="s">
        <v>17</v>
      </c>
      <c r="F18" s="15">
        <v>0.29657662206153335</v>
      </c>
      <c r="G18" s="16" t="s">
        <v>18</v>
      </c>
      <c r="H18" s="17" t="s">
        <v>31</v>
      </c>
      <c r="I18" s="18" t="s">
        <v>32</v>
      </c>
      <c r="J18" s="19" t="s">
        <v>31</v>
      </c>
      <c r="K18" s="19" t="s">
        <v>1275</v>
      </c>
      <c r="L18" s="290" t="s">
        <v>77</v>
      </c>
      <c r="M18" s="21"/>
      <c r="N18" s="21"/>
      <c r="O18" s="22"/>
      <c r="P18" s="22"/>
      <c r="Q18" s="22"/>
      <c r="R18" s="22"/>
      <c r="S18" s="22"/>
      <c r="T18" s="22"/>
      <c r="U18" s="22"/>
      <c r="V18" s="22"/>
      <c r="W18" s="22"/>
      <c r="X18" s="22"/>
      <c r="Y18" s="22"/>
      <c r="Z18" s="22"/>
      <c r="AA18" s="22"/>
    </row>
    <row r="19">
      <c r="A19" s="10" t="s">
        <v>28</v>
      </c>
      <c r="B19" s="11" t="s">
        <v>78</v>
      </c>
      <c r="C19" s="12" t="s">
        <v>15</v>
      </c>
      <c r="D19" s="13" t="s">
        <v>79</v>
      </c>
      <c r="E19" s="14" t="s">
        <v>17</v>
      </c>
      <c r="F19" s="15">
        <v>0.29657662206153335</v>
      </c>
      <c r="G19" s="16" t="s">
        <v>18</v>
      </c>
      <c r="H19" s="17" t="s">
        <v>31</v>
      </c>
      <c r="I19" s="18" t="s">
        <v>32</v>
      </c>
      <c r="J19" s="19" t="s">
        <v>31</v>
      </c>
      <c r="K19" s="19" t="s">
        <v>1275</v>
      </c>
      <c r="L19" s="290" t="s">
        <v>80</v>
      </c>
      <c r="M19" s="21"/>
      <c r="N19" s="21"/>
      <c r="O19" s="22"/>
      <c r="P19" s="22"/>
      <c r="Q19" s="22"/>
      <c r="R19" s="22"/>
      <c r="S19" s="22"/>
      <c r="T19" s="22"/>
      <c r="U19" s="22"/>
      <c r="V19" s="22"/>
      <c r="W19" s="22"/>
      <c r="X19" s="22"/>
      <c r="Y19" s="22"/>
      <c r="Z19" s="22"/>
      <c r="AA19" s="22"/>
    </row>
    <row r="20">
      <c r="A20" s="10" t="s">
        <v>28</v>
      </c>
      <c r="B20" s="11" t="s">
        <v>81</v>
      </c>
      <c r="C20" s="12" t="s">
        <v>15</v>
      </c>
      <c r="D20" s="13" t="s">
        <v>82</v>
      </c>
      <c r="E20" s="14" t="s">
        <v>17</v>
      </c>
      <c r="F20" s="15">
        <v>0.29657662206153335</v>
      </c>
      <c r="G20" s="16" t="s">
        <v>18</v>
      </c>
      <c r="H20" s="17" t="s">
        <v>31</v>
      </c>
      <c r="I20" s="18" t="s">
        <v>32</v>
      </c>
      <c r="J20" s="19" t="s">
        <v>31</v>
      </c>
      <c r="K20" s="19" t="s">
        <v>1275</v>
      </c>
      <c r="L20" s="290" t="s">
        <v>83</v>
      </c>
      <c r="M20" s="21"/>
      <c r="N20" s="21"/>
      <c r="O20" s="22"/>
      <c r="P20" s="22"/>
      <c r="Q20" s="22"/>
      <c r="R20" s="22"/>
      <c r="S20" s="22"/>
      <c r="T20" s="22"/>
      <c r="U20" s="22"/>
      <c r="V20" s="22"/>
      <c r="W20" s="22"/>
      <c r="X20" s="22"/>
      <c r="Y20" s="22"/>
      <c r="Z20" s="22"/>
      <c r="AA20" s="22"/>
    </row>
    <row r="21">
      <c r="A21" s="10" t="s">
        <v>84</v>
      </c>
      <c r="B21" s="11" t="s">
        <v>85</v>
      </c>
      <c r="C21" s="12" t="s">
        <v>15</v>
      </c>
      <c r="D21" s="25" t="s">
        <v>86</v>
      </c>
      <c r="E21" s="26" t="s">
        <v>17</v>
      </c>
      <c r="F21" s="287">
        <v>0.623340403457778</v>
      </c>
      <c r="G21" s="16" t="s">
        <v>18</v>
      </c>
      <c r="H21" s="17" t="s">
        <v>19</v>
      </c>
      <c r="I21" s="18" t="s">
        <v>20</v>
      </c>
      <c r="J21" s="19" t="s">
        <v>87</v>
      </c>
      <c r="K21" s="20" t="s">
        <v>88</v>
      </c>
      <c r="L21" s="289" t="s">
        <v>89</v>
      </c>
      <c r="M21" s="21"/>
      <c r="N21" s="21"/>
      <c r="O21" s="21"/>
      <c r="P21" s="22"/>
      <c r="Q21" s="22"/>
      <c r="R21" s="22"/>
      <c r="S21" s="22"/>
      <c r="T21" s="22"/>
      <c r="U21" s="22"/>
      <c r="V21" s="22"/>
      <c r="W21" s="22"/>
      <c r="X21" s="22"/>
      <c r="Y21" s="22"/>
      <c r="Z21" s="22"/>
      <c r="AA21" s="22"/>
    </row>
    <row r="22">
      <c r="A22" s="10" t="s">
        <v>13</v>
      </c>
      <c r="B22" s="11" t="s">
        <v>90</v>
      </c>
      <c r="C22" s="12" t="s">
        <v>15</v>
      </c>
      <c r="D22" s="25" t="s">
        <v>86</v>
      </c>
      <c r="E22" s="26" t="s">
        <v>17</v>
      </c>
      <c r="F22" s="287">
        <v>0.477747420569191</v>
      </c>
      <c r="G22" s="16" t="s">
        <v>18</v>
      </c>
      <c r="H22" s="17" t="s">
        <v>19</v>
      </c>
      <c r="I22" s="18" t="s">
        <v>20</v>
      </c>
      <c r="J22" s="18" t="s">
        <v>87</v>
      </c>
      <c r="K22" s="20" t="s">
        <v>91</v>
      </c>
      <c r="L22" s="289" t="s">
        <v>89</v>
      </c>
      <c r="M22" s="21"/>
      <c r="N22" s="21"/>
      <c r="O22" s="21"/>
      <c r="P22" s="22"/>
      <c r="Q22" s="22"/>
      <c r="R22" s="22"/>
      <c r="S22" s="22"/>
      <c r="T22" s="22"/>
      <c r="U22" s="22"/>
      <c r="V22" s="22"/>
      <c r="W22" s="22"/>
      <c r="X22" s="22"/>
      <c r="Y22" s="22"/>
      <c r="Z22" s="22"/>
      <c r="AA22" s="22"/>
    </row>
    <row r="23">
      <c r="A23" s="10" t="s">
        <v>92</v>
      </c>
      <c r="B23" s="11" t="s">
        <v>93</v>
      </c>
      <c r="C23" s="12" t="s">
        <v>15</v>
      </c>
      <c r="D23" s="25" t="s">
        <v>86</v>
      </c>
      <c r="E23" s="26" t="s">
        <v>17</v>
      </c>
      <c r="F23" s="287">
        <v>0.335683273997128</v>
      </c>
      <c r="G23" s="16" t="s">
        <v>18</v>
      </c>
      <c r="H23" s="17" t="s">
        <v>19</v>
      </c>
      <c r="I23" s="18" t="s">
        <v>20</v>
      </c>
      <c r="J23" s="18" t="s">
        <v>87</v>
      </c>
      <c r="K23" s="20" t="s">
        <v>94</v>
      </c>
      <c r="L23" s="289" t="s">
        <v>89</v>
      </c>
      <c r="M23" s="21"/>
      <c r="N23" s="21"/>
      <c r="O23" s="21"/>
      <c r="P23" s="22"/>
      <c r="Q23" s="22"/>
      <c r="R23" s="22"/>
      <c r="S23" s="22"/>
      <c r="T23" s="22"/>
      <c r="U23" s="22"/>
      <c r="V23" s="22"/>
      <c r="W23" s="22"/>
      <c r="X23" s="22"/>
      <c r="Y23" s="22"/>
      <c r="Z23" s="22"/>
      <c r="AA23" s="22"/>
    </row>
    <row r="24">
      <c r="A24" s="10" t="s">
        <v>95</v>
      </c>
      <c r="B24" s="11" t="s">
        <v>96</v>
      </c>
      <c r="C24" s="12" t="s">
        <v>15</v>
      </c>
      <c r="D24" s="25" t="s">
        <v>86</v>
      </c>
      <c r="E24" s="26" t="s">
        <v>17</v>
      </c>
      <c r="F24" s="287">
        <v>0.341773336402111</v>
      </c>
      <c r="G24" s="16" t="s">
        <v>18</v>
      </c>
      <c r="H24" s="17" t="s">
        <v>19</v>
      </c>
      <c r="I24" s="18" t="s">
        <v>20</v>
      </c>
      <c r="J24" s="18" t="s">
        <v>87</v>
      </c>
      <c r="K24" s="20" t="s">
        <v>97</v>
      </c>
      <c r="L24" s="289" t="s">
        <v>89</v>
      </c>
      <c r="M24" s="21"/>
      <c r="N24" s="21"/>
      <c r="O24" s="21"/>
      <c r="P24" s="22"/>
      <c r="Q24" s="22"/>
      <c r="R24" s="22"/>
      <c r="S24" s="22"/>
      <c r="T24" s="22"/>
      <c r="U24" s="22"/>
      <c r="V24" s="22"/>
      <c r="W24" s="22"/>
      <c r="X24" s="22"/>
      <c r="Y24" s="22"/>
      <c r="Z24" s="22"/>
      <c r="AA24" s="22"/>
    </row>
    <row r="25">
      <c r="A25" s="10" t="s">
        <v>98</v>
      </c>
      <c r="B25" s="11" t="s">
        <v>99</v>
      </c>
      <c r="C25" s="12" t="s">
        <v>15</v>
      </c>
      <c r="D25" s="25" t="s">
        <v>86</v>
      </c>
      <c r="E25" s="26" t="s">
        <v>17</v>
      </c>
      <c r="F25" s="287">
        <v>0.667077950008334</v>
      </c>
      <c r="G25" s="16" t="s">
        <v>18</v>
      </c>
      <c r="H25" s="17" t="s">
        <v>19</v>
      </c>
      <c r="I25" s="18" t="s">
        <v>20</v>
      </c>
      <c r="J25" s="18" t="s">
        <v>87</v>
      </c>
      <c r="K25" s="20" t="s">
        <v>100</v>
      </c>
      <c r="L25" s="289" t="s">
        <v>89</v>
      </c>
      <c r="M25" s="21"/>
      <c r="N25" s="21"/>
      <c r="O25" s="21"/>
      <c r="P25" s="22"/>
      <c r="Q25" s="22"/>
      <c r="R25" s="22"/>
      <c r="S25" s="22"/>
      <c r="T25" s="22"/>
      <c r="U25" s="22"/>
      <c r="V25" s="22"/>
      <c r="W25" s="22"/>
      <c r="X25" s="22"/>
      <c r="Y25" s="22"/>
      <c r="Z25" s="22"/>
      <c r="AA25" s="22"/>
    </row>
    <row r="26">
      <c r="A26" s="10" t="s">
        <v>101</v>
      </c>
      <c r="B26" s="11" t="s">
        <v>102</v>
      </c>
      <c r="C26" s="12" t="s">
        <v>15</v>
      </c>
      <c r="D26" s="25" t="s">
        <v>86</v>
      </c>
      <c r="E26" s="26" t="s">
        <v>17</v>
      </c>
      <c r="F26" s="287">
        <v>0.0994559455881948</v>
      </c>
      <c r="G26" s="16" t="s">
        <v>18</v>
      </c>
      <c r="H26" s="17" t="s">
        <v>19</v>
      </c>
      <c r="I26" s="18" t="s">
        <v>20</v>
      </c>
      <c r="J26" s="18" t="s">
        <v>87</v>
      </c>
      <c r="K26" s="20" t="s">
        <v>103</v>
      </c>
      <c r="L26" s="289" t="s">
        <v>89</v>
      </c>
      <c r="M26" s="21"/>
      <c r="N26" s="21"/>
      <c r="O26" s="21"/>
      <c r="P26" s="22"/>
      <c r="Q26" s="22"/>
      <c r="R26" s="22"/>
      <c r="S26" s="22"/>
      <c r="T26" s="22"/>
      <c r="U26" s="22"/>
      <c r="V26" s="22"/>
      <c r="W26" s="22"/>
      <c r="X26" s="22"/>
      <c r="Y26" s="22"/>
      <c r="Z26" s="22"/>
      <c r="AA26" s="22"/>
    </row>
    <row r="27">
      <c r="A27" s="10" t="s">
        <v>56</v>
      </c>
      <c r="B27" s="11" t="s">
        <v>104</v>
      </c>
      <c r="C27" s="12" t="s">
        <v>15</v>
      </c>
      <c r="D27" s="28" t="s">
        <v>105</v>
      </c>
      <c r="E27" s="26" t="s">
        <v>17</v>
      </c>
      <c r="F27" s="287">
        <v>0.0102</v>
      </c>
      <c r="G27" s="16" t="s">
        <v>106</v>
      </c>
      <c r="H27" s="17" t="s">
        <v>19</v>
      </c>
      <c r="I27" s="18" t="s">
        <v>20</v>
      </c>
      <c r="J27" s="19" t="s">
        <v>107</v>
      </c>
      <c r="K27" s="29" t="s">
        <v>108</v>
      </c>
      <c r="L27" s="290" t="s">
        <v>109</v>
      </c>
      <c r="M27" s="21"/>
      <c r="N27" s="21"/>
      <c r="O27" s="21"/>
      <c r="P27" s="22"/>
      <c r="Q27" s="22"/>
      <c r="R27" s="22"/>
      <c r="S27" s="22"/>
      <c r="T27" s="22"/>
      <c r="U27" s="22"/>
      <c r="V27" s="22"/>
      <c r="W27" s="22"/>
      <c r="X27" s="22"/>
      <c r="Y27" s="22"/>
      <c r="Z27" s="22"/>
      <c r="AA27" s="22"/>
    </row>
    <row r="28">
      <c r="A28" s="10" t="s">
        <v>28</v>
      </c>
      <c r="B28" s="11" t="s">
        <v>110</v>
      </c>
      <c r="C28" s="12" t="s">
        <v>15</v>
      </c>
      <c r="D28" s="28" t="s">
        <v>105</v>
      </c>
      <c r="E28" s="26" t="s">
        <v>17</v>
      </c>
      <c r="F28" s="287">
        <v>0.0102</v>
      </c>
      <c r="G28" s="16" t="s">
        <v>106</v>
      </c>
      <c r="H28" s="17" t="s">
        <v>19</v>
      </c>
      <c r="I28" s="18" t="s">
        <v>20</v>
      </c>
      <c r="J28" s="19" t="s">
        <v>111</v>
      </c>
      <c r="K28" s="29" t="s">
        <v>112</v>
      </c>
      <c r="L28" s="290" t="s">
        <v>109</v>
      </c>
      <c r="M28" s="21">
        <f>0.86+0.049+0.16</f>
        <v>1.069</v>
      </c>
      <c r="N28" s="21"/>
      <c r="O28" s="21"/>
      <c r="P28" s="22"/>
      <c r="Q28" s="22"/>
      <c r="R28" s="22"/>
      <c r="S28" s="22"/>
      <c r="T28" s="22"/>
      <c r="U28" s="22"/>
      <c r="V28" s="22"/>
      <c r="W28" s="22"/>
      <c r="X28" s="22"/>
      <c r="Y28" s="22"/>
      <c r="Z28" s="22"/>
      <c r="AA28" s="22"/>
    </row>
    <row r="29">
      <c r="A29" s="10" t="s">
        <v>113</v>
      </c>
      <c r="B29" s="11" t="s">
        <v>114</v>
      </c>
      <c r="C29" s="12" t="s">
        <v>15</v>
      </c>
      <c r="D29" s="13" t="s">
        <v>115</v>
      </c>
      <c r="E29" s="14" t="s">
        <v>17</v>
      </c>
      <c r="F29" s="287">
        <f>269.069745955176/750</f>
        <v>0.3587596613</v>
      </c>
      <c r="G29" s="16" t="s">
        <v>18</v>
      </c>
      <c r="H29" s="17" t="s">
        <v>19</v>
      </c>
      <c r="I29" s="18" t="s">
        <v>20</v>
      </c>
      <c r="J29" s="19" t="s">
        <v>116</v>
      </c>
      <c r="K29" s="30" t="s">
        <v>117</v>
      </c>
      <c r="L29" s="289" t="s">
        <v>118</v>
      </c>
      <c r="M29" s="19" t="s">
        <v>119</v>
      </c>
      <c r="N29" s="21"/>
      <c r="O29" s="21"/>
      <c r="P29" s="22"/>
      <c r="Q29" s="22"/>
      <c r="R29" s="22"/>
      <c r="S29" s="22"/>
      <c r="T29" s="22"/>
      <c r="U29" s="22"/>
      <c r="V29" s="22"/>
      <c r="W29" s="22"/>
      <c r="X29" s="22"/>
      <c r="Y29" s="22"/>
      <c r="Z29" s="22"/>
      <c r="AA29" s="22"/>
    </row>
    <row r="30">
      <c r="A30" s="10" t="s">
        <v>13</v>
      </c>
      <c r="B30" s="11" t="s">
        <v>120</v>
      </c>
      <c r="C30" s="12" t="s">
        <v>15</v>
      </c>
      <c r="D30" s="13" t="s">
        <v>115</v>
      </c>
      <c r="E30" s="14" t="s">
        <v>17</v>
      </c>
      <c r="F30" s="287">
        <f>419.161026065288/750</f>
        <v>0.5588813681</v>
      </c>
      <c r="G30" s="16" t="s">
        <v>18</v>
      </c>
      <c r="H30" s="17" t="s">
        <v>19</v>
      </c>
      <c r="I30" s="18" t="s">
        <v>20</v>
      </c>
      <c r="J30" s="19" t="s">
        <v>116</v>
      </c>
      <c r="K30" s="30" t="s">
        <v>121</v>
      </c>
      <c r="L30" s="289" t="s">
        <v>118</v>
      </c>
      <c r="M30" s="19" t="s">
        <v>119</v>
      </c>
      <c r="N30" s="21"/>
      <c r="O30" s="19" t="s">
        <v>122</v>
      </c>
      <c r="P30" s="22"/>
      <c r="Q30" s="22"/>
      <c r="R30" s="22"/>
      <c r="S30" s="22"/>
      <c r="T30" s="22"/>
      <c r="U30" s="22"/>
      <c r="V30" s="22"/>
      <c r="W30" s="22"/>
      <c r="X30" s="22"/>
      <c r="Y30" s="22"/>
      <c r="Z30" s="22"/>
      <c r="AA30" s="22"/>
    </row>
    <row r="31">
      <c r="A31" s="10" t="s">
        <v>13</v>
      </c>
      <c r="B31" s="11" t="s">
        <v>123</v>
      </c>
      <c r="C31" s="12" t="s">
        <v>15</v>
      </c>
      <c r="D31" s="13" t="s">
        <v>124</v>
      </c>
      <c r="E31" s="14" t="s">
        <v>17</v>
      </c>
      <c r="F31" s="287">
        <f>808.660452835254/700</f>
        <v>1.155229218</v>
      </c>
      <c r="G31" s="16" t="s">
        <v>18</v>
      </c>
      <c r="H31" s="17" t="s">
        <v>19</v>
      </c>
      <c r="I31" s="18" t="s">
        <v>20</v>
      </c>
      <c r="J31" s="19" t="s">
        <v>125</v>
      </c>
      <c r="K31" s="20" t="s">
        <v>126</v>
      </c>
      <c r="L31" s="289" t="s">
        <v>127</v>
      </c>
      <c r="M31" s="21"/>
      <c r="N31" s="21"/>
      <c r="O31" s="19" t="s">
        <v>122</v>
      </c>
      <c r="P31" s="22"/>
      <c r="Q31" s="22"/>
      <c r="R31" s="22"/>
      <c r="S31" s="22"/>
      <c r="T31" s="22"/>
      <c r="U31" s="22"/>
      <c r="V31" s="22"/>
      <c r="W31" s="22"/>
      <c r="X31" s="22"/>
      <c r="Y31" s="22"/>
      <c r="Z31" s="22"/>
      <c r="AA31" s="22"/>
    </row>
    <row r="32">
      <c r="A32" s="10" t="s">
        <v>128</v>
      </c>
      <c r="B32" s="11" t="s">
        <v>129</v>
      </c>
      <c r="C32" s="12" t="s">
        <v>15</v>
      </c>
      <c r="D32" s="13" t="s">
        <v>124</v>
      </c>
      <c r="E32" s="14" t="s">
        <v>17</v>
      </c>
      <c r="F32" s="287">
        <f>616.470113861717/700</f>
        <v>0.8806715912</v>
      </c>
      <c r="G32" s="16" t="s">
        <v>18</v>
      </c>
      <c r="H32" s="17" t="s">
        <v>19</v>
      </c>
      <c r="I32" s="18" t="s">
        <v>20</v>
      </c>
      <c r="J32" s="18" t="s">
        <v>125</v>
      </c>
      <c r="K32" s="20" t="s">
        <v>130</v>
      </c>
      <c r="L32" s="289" t="s">
        <v>127</v>
      </c>
      <c r="M32" s="21"/>
      <c r="N32" s="21"/>
      <c r="O32" s="21"/>
      <c r="P32" s="22"/>
      <c r="Q32" s="22"/>
      <c r="R32" s="22"/>
      <c r="S32" s="22"/>
      <c r="T32" s="22"/>
      <c r="U32" s="22"/>
      <c r="V32" s="22"/>
      <c r="W32" s="22"/>
      <c r="X32" s="22"/>
      <c r="Y32" s="22"/>
      <c r="Z32" s="22"/>
      <c r="AA32" s="22"/>
    </row>
    <row r="33">
      <c r="A33" s="32" t="s">
        <v>13</v>
      </c>
      <c r="B33" s="33" t="s">
        <v>136</v>
      </c>
      <c r="C33" s="34" t="s">
        <v>137</v>
      </c>
      <c r="D33" s="35" t="s">
        <v>138</v>
      </c>
      <c r="E33" s="14" t="s">
        <v>17</v>
      </c>
      <c r="F33" s="287">
        <v>5.30144354021143</v>
      </c>
      <c r="G33" s="16" t="s">
        <v>18</v>
      </c>
      <c r="H33" s="22" t="s">
        <v>19</v>
      </c>
      <c r="I33" s="21" t="s">
        <v>20</v>
      </c>
      <c r="J33" s="19" t="s">
        <v>139</v>
      </c>
      <c r="K33" s="36" t="s">
        <v>140</v>
      </c>
      <c r="L33" s="291" t="s">
        <v>141</v>
      </c>
      <c r="M33" s="37"/>
      <c r="N33" s="37"/>
      <c r="O33" s="21"/>
      <c r="P33" s="22"/>
      <c r="Q33" s="22"/>
      <c r="R33" s="22"/>
      <c r="S33" s="22"/>
      <c r="T33" s="22"/>
      <c r="U33" s="22"/>
      <c r="V33" s="22"/>
      <c r="W33" s="22"/>
      <c r="X33" s="22"/>
      <c r="Y33" s="22"/>
      <c r="Z33" s="22"/>
      <c r="AA33" s="22"/>
    </row>
    <row r="34">
      <c r="A34" s="32" t="s">
        <v>142</v>
      </c>
      <c r="B34" s="33" t="s">
        <v>143</v>
      </c>
      <c r="C34" s="34" t="s">
        <v>137</v>
      </c>
      <c r="D34" s="35" t="s">
        <v>138</v>
      </c>
      <c r="E34" s="14" t="s">
        <v>17</v>
      </c>
      <c r="F34" s="287">
        <f>2010/1000</f>
        <v>2.01</v>
      </c>
      <c r="G34" s="16" t="s">
        <v>106</v>
      </c>
      <c r="H34" s="22" t="s">
        <v>19</v>
      </c>
      <c r="I34" s="21" t="s">
        <v>20</v>
      </c>
      <c r="J34" s="19" t="s">
        <v>144</v>
      </c>
      <c r="K34" s="31" t="s">
        <v>145</v>
      </c>
      <c r="L34" s="291" t="s">
        <v>146</v>
      </c>
      <c r="M34" s="21"/>
      <c r="N34" s="21"/>
      <c r="O34" s="21"/>
      <c r="P34" s="22"/>
      <c r="Q34" s="22"/>
      <c r="R34" s="22"/>
      <c r="S34" s="22"/>
      <c r="T34" s="22"/>
      <c r="U34" s="22"/>
      <c r="V34" s="22"/>
      <c r="W34" s="22"/>
      <c r="X34" s="22"/>
      <c r="Y34" s="22"/>
      <c r="Z34" s="22"/>
      <c r="AA34" s="22"/>
    </row>
    <row r="35">
      <c r="A35" s="35" t="s">
        <v>128</v>
      </c>
      <c r="B35" s="33" t="s">
        <v>147</v>
      </c>
      <c r="C35" s="34" t="s">
        <v>137</v>
      </c>
      <c r="D35" s="38" t="s">
        <v>138</v>
      </c>
      <c r="E35" s="14" t="s">
        <v>17</v>
      </c>
      <c r="F35" s="287">
        <v>5.2315185905877</v>
      </c>
      <c r="G35" s="16" t="s">
        <v>18</v>
      </c>
      <c r="H35" s="17" t="s">
        <v>19</v>
      </c>
      <c r="I35" s="18" t="s">
        <v>20</v>
      </c>
      <c r="J35" s="18" t="s">
        <v>139</v>
      </c>
      <c r="K35" s="20" t="s">
        <v>148</v>
      </c>
      <c r="L35" s="291" t="s">
        <v>141</v>
      </c>
      <c r="M35" s="39"/>
      <c r="N35" s="39"/>
      <c r="O35" s="21"/>
      <c r="P35" s="22"/>
      <c r="Q35" s="22"/>
      <c r="R35" s="22"/>
      <c r="S35" s="22"/>
      <c r="T35" s="22"/>
      <c r="U35" s="22"/>
      <c r="V35" s="22"/>
      <c r="W35" s="22"/>
      <c r="X35" s="22"/>
      <c r="Y35" s="22"/>
      <c r="Z35" s="22"/>
      <c r="AA35" s="22"/>
    </row>
    <row r="36">
      <c r="A36" s="38" t="s">
        <v>98</v>
      </c>
      <c r="B36" s="33" t="s">
        <v>149</v>
      </c>
      <c r="C36" s="34" t="s">
        <v>137</v>
      </c>
      <c r="D36" s="38" t="s">
        <v>138</v>
      </c>
      <c r="E36" s="14" t="s">
        <v>17</v>
      </c>
      <c r="F36" s="287">
        <v>5.74</v>
      </c>
      <c r="G36" s="16" t="s">
        <v>106</v>
      </c>
      <c r="H36" s="22" t="s">
        <v>19</v>
      </c>
      <c r="I36" s="21" t="s">
        <v>20</v>
      </c>
      <c r="J36" s="19" t="s">
        <v>150</v>
      </c>
      <c r="K36" s="31" t="s">
        <v>151</v>
      </c>
      <c r="L36" s="291" t="s">
        <v>141</v>
      </c>
      <c r="M36" s="37"/>
      <c r="N36" s="37"/>
      <c r="O36" s="19" t="s">
        <v>152</v>
      </c>
      <c r="P36" s="22"/>
      <c r="Q36" s="22"/>
      <c r="R36" s="22"/>
      <c r="S36" s="22"/>
      <c r="T36" s="22"/>
      <c r="U36" s="22"/>
      <c r="V36" s="22"/>
      <c r="W36" s="22"/>
      <c r="X36" s="22"/>
      <c r="Y36" s="22"/>
      <c r="Z36" s="22"/>
      <c r="AA36" s="22"/>
    </row>
    <row r="37">
      <c r="A37" s="35" t="s">
        <v>153</v>
      </c>
      <c r="B37" s="33" t="s">
        <v>154</v>
      </c>
      <c r="C37" s="40" t="s">
        <v>137</v>
      </c>
      <c r="D37" s="38" t="s">
        <v>155</v>
      </c>
      <c r="E37" s="14" t="s">
        <v>17</v>
      </c>
      <c r="F37" s="287">
        <v>10.1845730338918</v>
      </c>
      <c r="G37" s="16" t="s">
        <v>18</v>
      </c>
      <c r="H37" s="17" t="s">
        <v>19</v>
      </c>
      <c r="I37" s="18" t="s">
        <v>20</v>
      </c>
      <c r="J37" s="19" t="s">
        <v>156</v>
      </c>
      <c r="K37" s="20" t="s">
        <v>157</v>
      </c>
      <c r="L37" s="292" t="s">
        <v>158</v>
      </c>
      <c r="M37" s="37"/>
      <c r="N37" s="37"/>
      <c r="O37" s="21"/>
      <c r="P37" s="22"/>
      <c r="Q37" s="22"/>
      <c r="R37" s="22"/>
      <c r="S37" s="22"/>
      <c r="T37" s="22"/>
      <c r="U37" s="22"/>
      <c r="V37" s="22"/>
      <c r="W37" s="22"/>
      <c r="X37" s="22"/>
      <c r="Y37" s="22"/>
      <c r="Z37" s="22"/>
      <c r="AA37" s="22"/>
    </row>
    <row r="38">
      <c r="A38" s="35" t="s">
        <v>13</v>
      </c>
      <c r="B38" s="33" t="s">
        <v>159</v>
      </c>
      <c r="C38" s="34" t="s">
        <v>137</v>
      </c>
      <c r="D38" s="38" t="s">
        <v>155</v>
      </c>
      <c r="E38" s="14" t="s">
        <v>17</v>
      </c>
      <c r="F38" s="287">
        <v>21.3187410947427</v>
      </c>
      <c r="G38" s="16" t="s">
        <v>18</v>
      </c>
      <c r="H38" s="17" t="s">
        <v>19</v>
      </c>
      <c r="I38" s="18" t="s">
        <v>20</v>
      </c>
      <c r="J38" s="18" t="s">
        <v>156</v>
      </c>
      <c r="K38" s="20" t="s">
        <v>160</v>
      </c>
      <c r="L38" s="292" t="s">
        <v>158</v>
      </c>
      <c r="M38" s="37"/>
      <c r="N38" s="37"/>
      <c r="O38" s="21"/>
      <c r="P38" s="22"/>
      <c r="Q38" s="22"/>
      <c r="R38" s="22"/>
      <c r="S38" s="22"/>
      <c r="T38" s="22"/>
      <c r="U38" s="22"/>
      <c r="V38" s="22"/>
      <c r="W38" s="22"/>
      <c r="X38" s="22"/>
      <c r="Y38" s="22"/>
      <c r="Z38" s="22"/>
      <c r="AA38" s="22"/>
    </row>
    <row r="39">
      <c r="A39" s="35" t="s">
        <v>161</v>
      </c>
      <c r="B39" s="33" t="s">
        <v>162</v>
      </c>
      <c r="C39" s="34" t="s">
        <v>137</v>
      </c>
      <c r="D39" s="38" t="s">
        <v>155</v>
      </c>
      <c r="E39" s="14" t="s">
        <v>17</v>
      </c>
      <c r="F39" s="287">
        <v>10.9903657054313</v>
      </c>
      <c r="G39" s="16" t="s">
        <v>18</v>
      </c>
      <c r="H39" s="17" t="s">
        <v>19</v>
      </c>
      <c r="I39" s="18" t="s">
        <v>20</v>
      </c>
      <c r="J39" s="18" t="s">
        <v>156</v>
      </c>
      <c r="K39" s="20" t="s">
        <v>163</v>
      </c>
      <c r="L39" s="292" t="s">
        <v>158</v>
      </c>
      <c r="M39" s="37"/>
      <c r="N39" s="37"/>
      <c r="O39" s="21"/>
      <c r="P39" s="22"/>
      <c r="Q39" s="22"/>
      <c r="R39" s="22"/>
      <c r="S39" s="22"/>
      <c r="T39" s="22"/>
      <c r="U39" s="22"/>
      <c r="V39" s="22"/>
      <c r="W39" s="22"/>
      <c r="X39" s="22"/>
      <c r="Y39" s="22"/>
      <c r="Z39" s="22"/>
      <c r="AA39" s="22"/>
    </row>
    <row r="40">
      <c r="A40" s="35" t="s">
        <v>28</v>
      </c>
      <c r="B40" s="33" t="s">
        <v>164</v>
      </c>
      <c r="C40" s="34" t="s">
        <v>137</v>
      </c>
      <c r="D40" s="38" t="s">
        <v>165</v>
      </c>
      <c r="E40" s="14" t="s">
        <v>17</v>
      </c>
      <c r="F40" s="287">
        <v>2.32722449199322</v>
      </c>
      <c r="G40" s="16" t="s">
        <v>18</v>
      </c>
      <c r="H40" s="17" t="s">
        <v>19</v>
      </c>
      <c r="I40" s="18" t="s">
        <v>20</v>
      </c>
      <c r="J40" s="19" t="s">
        <v>166</v>
      </c>
      <c r="K40" s="23" t="s">
        <v>167</v>
      </c>
      <c r="L40" s="288" t="s">
        <v>168</v>
      </c>
      <c r="M40" s="37"/>
      <c r="N40" s="37"/>
      <c r="O40" s="21"/>
      <c r="P40" s="22"/>
      <c r="Q40" s="22"/>
      <c r="R40" s="22"/>
      <c r="S40" s="22"/>
      <c r="T40" s="22"/>
      <c r="U40" s="22"/>
      <c r="V40" s="22"/>
      <c r="W40" s="22"/>
      <c r="X40" s="22"/>
      <c r="Y40" s="22"/>
      <c r="Z40" s="22"/>
      <c r="AA40" s="22"/>
    </row>
    <row r="41">
      <c r="A41" s="38" t="s">
        <v>142</v>
      </c>
      <c r="B41" s="33" t="s">
        <v>169</v>
      </c>
      <c r="C41" s="34" t="s">
        <v>137</v>
      </c>
      <c r="D41" s="38" t="s">
        <v>165</v>
      </c>
      <c r="E41" s="14" t="s">
        <v>17</v>
      </c>
      <c r="F41" s="287"/>
      <c r="G41" s="42" t="s">
        <v>106</v>
      </c>
      <c r="H41" s="17" t="s">
        <v>19</v>
      </c>
      <c r="I41" s="18" t="s">
        <v>20</v>
      </c>
      <c r="J41" s="19" t="s">
        <v>170</v>
      </c>
      <c r="K41" s="285" t="s">
        <v>171</v>
      </c>
      <c r="L41" s="288" t="s">
        <v>168</v>
      </c>
      <c r="M41" s="37"/>
      <c r="N41" s="37"/>
      <c r="O41" s="19" t="s">
        <v>172</v>
      </c>
      <c r="P41" s="22"/>
      <c r="Q41" s="22"/>
      <c r="R41" s="22"/>
      <c r="S41" s="22"/>
      <c r="T41" s="22"/>
      <c r="U41" s="22"/>
      <c r="V41" s="22"/>
      <c r="W41" s="22"/>
      <c r="X41" s="22"/>
      <c r="Y41" s="22"/>
      <c r="Z41" s="22"/>
      <c r="AA41" s="22"/>
    </row>
    <row r="42">
      <c r="A42" s="35" t="s">
        <v>28</v>
      </c>
      <c r="B42" s="33" t="s">
        <v>173</v>
      </c>
      <c r="C42" s="34" t="s">
        <v>137</v>
      </c>
      <c r="D42" s="38" t="s">
        <v>174</v>
      </c>
      <c r="E42" s="14" t="s">
        <v>17</v>
      </c>
      <c r="F42" s="287">
        <v>0.207148079523101</v>
      </c>
      <c r="G42" s="16" t="s">
        <v>18</v>
      </c>
      <c r="H42" s="17" t="s">
        <v>19</v>
      </c>
      <c r="I42" s="19" t="s">
        <v>175</v>
      </c>
      <c r="J42" s="19" t="s">
        <v>176</v>
      </c>
      <c r="K42" s="23" t="s">
        <v>177</v>
      </c>
      <c r="L42" s="288" t="s">
        <v>178</v>
      </c>
      <c r="M42" s="37"/>
      <c r="N42" s="37"/>
      <c r="O42" s="21"/>
      <c r="P42" s="22"/>
      <c r="Q42" s="22"/>
      <c r="R42" s="22"/>
      <c r="S42" s="22"/>
      <c r="T42" s="22"/>
      <c r="U42" s="22"/>
      <c r="V42" s="22"/>
      <c r="W42" s="22"/>
      <c r="X42" s="22"/>
      <c r="Y42" s="22"/>
      <c r="Z42" s="22"/>
      <c r="AA42" s="22"/>
    </row>
    <row r="43">
      <c r="A43" s="38" t="s">
        <v>98</v>
      </c>
      <c r="B43" s="33" t="s">
        <v>179</v>
      </c>
      <c r="C43" s="34" t="s">
        <v>137</v>
      </c>
      <c r="D43" s="38" t="s">
        <v>174</v>
      </c>
      <c r="E43" s="14" t="s">
        <v>17</v>
      </c>
      <c r="F43" s="287">
        <f>4380/1000</f>
        <v>4.38</v>
      </c>
      <c r="G43" s="16" t="s">
        <v>106</v>
      </c>
      <c r="H43" s="22" t="s">
        <v>19</v>
      </c>
      <c r="I43" s="21" t="s">
        <v>20</v>
      </c>
      <c r="J43" s="19" t="s">
        <v>180</v>
      </c>
      <c r="K43" s="44" t="s">
        <v>181</v>
      </c>
      <c r="L43" s="288" t="s">
        <v>178</v>
      </c>
      <c r="M43" s="37"/>
      <c r="N43" s="37"/>
      <c r="O43" s="19" t="s">
        <v>182</v>
      </c>
      <c r="P43" s="22"/>
      <c r="Q43" s="22"/>
      <c r="R43" s="22"/>
      <c r="S43" s="22"/>
      <c r="T43" s="22"/>
      <c r="U43" s="22"/>
      <c r="V43" s="22"/>
      <c r="W43" s="22"/>
      <c r="X43" s="22"/>
      <c r="Y43" s="22"/>
      <c r="Z43" s="22"/>
      <c r="AA43" s="22"/>
    </row>
    <row r="44">
      <c r="A44" s="38" t="s">
        <v>142</v>
      </c>
      <c r="B44" s="33" t="s">
        <v>183</v>
      </c>
      <c r="C44" s="34" t="s">
        <v>137</v>
      </c>
      <c r="D44" s="38" t="s">
        <v>174</v>
      </c>
      <c r="E44" s="14" t="s">
        <v>17</v>
      </c>
      <c r="F44" s="287">
        <f>2580/1000</f>
        <v>2.58</v>
      </c>
      <c r="G44" s="42" t="s">
        <v>106</v>
      </c>
      <c r="H44" s="24" t="s">
        <v>184</v>
      </c>
      <c r="I44" s="18" t="s">
        <v>20</v>
      </c>
      <c r="J44" s="19" t="s">
        <v>170</v>
      </c>
      <c r="K44" s="285" t="s">
        <v>171</v>
      </c>
      <c r="L44" s="288" t="s">
        <v>178</v>
      </c>
      <c r="M44" s="37"/>
      <c r="N44" s="37"/>
      <c r="O44" s="19" t="s">
        <v>172</v>
      </c>
      <c r="P44" s="22"/>
      <c r="Q44" s="22"/>
      <c r="R44" s="22"/>
      <c r="S44" s="22"/>
      <c r="T44" s="22"/>
      <c r="U44" s="22"/>
      <c r="V44" s="22"/>
      <c r="W44" s="22"/>
      <c r="X44" s="22"/>
      <c r="Y44" s="22"/>
      <c r="Z44" s="22"/>
      <c r="AA44" s="22"/>
    </row>
    <row r="45">
      <c r="A45" s="35" t="s">
        <v>28</v>
      </c>
      <c r="B45" s="33" t="s">
        <v>185</v>
      </c>
      <c r="C45" s="34" t="s">
        <v>137</v>
      </c>
      <c r="D45" s="38" t="s">
        <v>186</v>
      </c>
      <c r="E45" s="14" t="s">
        <v>17</v>
      </c>
      <c r="F45" s="287">
        <f>0.376710295007152+2.32722449199322</f>
        <v>2.703934787</v>
      </c>
      <c r="G45" s="16" t="s">
        <v>18</v>
      </c>
      <c r="H45" s="17" t="s">
        <v>19</v>
      </c>
      <c r="I45" s="19" t="s">
        <v>187</v>
      </c>
      <c r="J45" s="19" t="s">
        <v>188</v>
      </c>
      <c r="K45" s="45" t="s">
        <v>189</v>
      </c>
      <c r="L45" s="288" t="s">
        <v>190</v>
      </c>
      <c r="M45" s="37"/>
      <c r="N45" s="37"/>
      <c r="O45" s="21"/>
      <c r="P45" s="22"/>
      <c r="Q45" s="22"/>
      <c r="R45" s="22"/>
      <c r="S45" s="22"/>
      <c r="T45" s="22"/>
      <c r="U45" s="22"/>
      <c r="V45" s="22"/>
      <c r="W45" s="22"/>
      <c r="X45" s="22"/>
      <c r="Y45" s="22"/>
      <c r="Z45" s="22"/>
      <c r="AA45" s="22"/>
    </row>
    <row r="46">
      <c r="A46" s="38" t="s">
        <v>142</v>
      </c>
      <c r="B46" s="33" t="s">
        <v>191</v>
      </c>
      <c r="C46" s="34" t="s">
        <v>137</v>
      </c>
      <c r="D46" s="38" t="s">
        <v>186</v>
      </c>
      <c r="E46" s="14" t="s">
        <v>17</v>
      </c>
      <c r="F46" s="287">
        <f>2580/1000</f>
        <v>2.58</v>
      </c>
      <c r="G46" s="42" t="s">
        <v>106</v>
      </c>
      <c r="H46" s="24" t="s">
        <v>184</v>
      </c>
      <c r="I46" s="18" t="s">
        <v>20</v>
      </c>
      <c r="J46" s="19" t="s">
        <v>170</v>
      </c>
      <c r="K46" s="285" t="s">
        <v>171</v>
      </c>
      <c r="L46" s="288" t="s">
        <v>190</v>
      </c>
      <c r="M46" s="37"/>
      <c r="N46" s="37"/>
      <c r="O46" s="19" t="s">
        <v>172</v>
      </c>
      <c r="P46" s="22"/>
      <c r="Q46" s="22"/>
      <c r="R46" s="22"/>
      <c r="S46" s="22"/>
      <c r="T46" s="22"/>
      <c r="U46" s="22"/>
      <c r="V46" s="22"/>
      <c r="W46" s="22"/>
      <c r="X46" s="22"/>
      <c r="Y46" s="22"/>
      <c r="Z46" s="22"/>
      <c r="AA46" s="22"/>
    </row>
    <row r="47">
      <c r="A47" s="35" t="s">
        <v>28</v>
      </c>
      <c r="B47" s="33" t="s">
        <v>192</v>
      </c>
      <c r="C47" s="34" t="s">
        <v>137</v>
      </c>
      <c r="D47" s="38" t="s">
        <v>193</v>
      </c>
      <c r="E47" s="14" t="s">
        <v>17</v>
      </c>
      <c r="F47" s="287">
        <v>3.50200842841822</v>
      </c>
      <c r="G47" s="16" t="s">
        <v>18</v>
      </c>
      <c r="H47" s="17" t="s">
        <v>19</v>
      </c>
      <c r="I47" s="18" t="s">
        <v>20</v>
      </c>
      <c r="J47" s="19" t="s">
        <v>194</v>
      </c>
      <c r="K47" s="20" t="s">
        <v>195</v>
      </c>
      <c r="L47" s="288" t="s">
        <v>196</v>
      </c>
      <c r="M47" s="37"/>
      <c r="N47" s="37"/>
      <c r="O47" s="21"/>
      <c r="P47" s="22"/>
      <c r="Q47" s="22"/>
      <c r="R47" s="22"/>
      <c r="S47" s="22"/>
      <c r="T47" s="22"/>
      <c r="U47" s="22"/>
      <c r="V47" s="22"/>
      <c r="W47" s="22"/>
      <c r="X47" s="22"/>
      <c r="Y47" s="22"/>
      <c r="Z47" s="22"/>
      <c r="AA47" s="22"/>
    </row>
    <row r="48">
      <c r="A48" s="35" t="s">
        <v>28</v>
      </c>
      <c r="B48" s="33" t="s">
        <v>197</v>
      </c>
      <c r="C48" s="34" t="s">
        <v>137</v>
      </c>
      <c r="D48" s="38" t="s">
        <v>198</v>
      </c>
      <c r="E48" s="14" t="s">
        <v>17</v>
      </c>
      <c r="F48" s="287">
        <v>13.4213898070313</v>
      </c>
      <c r="G48" s="16" t="s">
        <v>18</v>
      </c>
      <c r="H48" s="17" t="s">
        <v>19</v>
      </c>
      <c r="I48" s="18" t="s">
        <v>20</v>
      </c>
      <c r="J48" s="19" t="s">
        <v>199</v>
      </c>
      <c r="K48" s="20" t="s">
        <v>200</v>
      </c>
      <c r="L48" s="288" t="s">
        <v>201</v>
      </c>
      <c r="M48" s="37"/>
      <c r="N48" s="37"/>
      <c r="O48" s="21"/>
      <c r="P48" s="22"/>
      <c r="Q48" s="22"/>
      <c r="R48" s="22"/>
      <c r="S48" s="22"/>
      <c r="T48" s="22"/>
      <c r="U48" s="22"/>
      <c r="V48" s="22"/>
      <c r="W48" s="22"/>
      <c r="X48" s="22"/>
      <c r="Y48" s="22"/>
      <c r="Z48" s="22"/>
      <c r="AA48" s="22"/>
    </row>
    <row r="49">
      <c r="A49" s="38" t="s">
        <v>98</v>
      </c>
      <c r="B49" s="33" t="s">
        <v>202</v>
      </c>
      <c r="C49" s="34" t="s">
        <v>137</v>
      </c>
      <c r="D49" s="38" t="s">
        <v>198</v>
      </c>
      <c r="E49" s="14" t="s">
        <v>17</v>
      </c>
      <c r="F49" s="287">
        <v>26.4</v>
      </c>
      <c r="G49" s="16" t="s">
        <v>106</v>
      </c>
      <c r="H49" s="22" t="s">
        <v>19</v>
      </c>
      <c r="I49" s="21" t="s">
        <v>20</v>
      </c>
      <c r="J49" s="19" t="s">
        <v>203</v>
      </c>
      <c r="K49" s="43" t="s">
        <v>204</v>
      </c>
      <c r="L49" s="288" t="s">
        <v>201</v>
      </c>
      <c r="M49" s="37"/>
      <c r="N49" s="37"/>
      <c r="O49" s="19" t="s">
        <v>152</v>
      </c>
      <c r="P49" s="22"/>
      <c r="Q49" s="22"/>
      <c r="R49" s="22"/>
      <c r="S49" s="22"/>
      <c r="T49" s="22"/>
      <c r="U49" s="22"/>
      <c r="V49" s="22"/>
      <c r="W49" s="22"/>
      <c r="X49" s="22"/>
      <c r="Y49" s="22"/>
      <c r="Z49" s="22"/>
      <c r="AA49" s="22"/>
    </row>
    <row r="50">
      <c r="A50" s="35" t="s">
        <v>28</v>
      </c>
      <c r="B50" s="33" t="s">
        <v>205</v>
      </c>
      <c r="C50" s="34" t="s">
        <v>137</v>
      </c>
      <c r="D50" s="38" t="s">
        <v>206</v>
      </c>
      <c r="E50" s="14" t="s">
        <v>17</v>
      </c>
      <c r="F50" s="287">
        <v>0.870706512422379</v>
      </c>
      <c r="G50" s="16" t="s">
        <v>18</v>
      </c>
      <c r="H50" s="17" t="s">
        <v>19</v>
      </c>
      <c r="I50" s="18" t="s">
        <v>20</v>
      </c>
      <c r="J50" s="19" t="s">
        <v>207</v>
      </c>
      <c r="K50" s="23" t="s">
        <v>208</v>
      </c>
      <c r="L50" s="288" t="s">
        <v>209</v>
      </c>
      <c r="M50" s="37"/>
      <c r="N50" s="37"/>
      <c r="O50" s="21"/>
      <c r="P50" s="22"/>
      <c r="Q50" s="22"/>
      <c r="R50" s="22"/>
      <c r="S50" s="22"/>
      <c r="T50" s="22"/>
      <c r="U50" s="22"/>
      <c r="V50" s="22"/>
      <c r="W50" s="22"/>
      <c r="X50" s="22"/>
      <c r="Y50" s="22"/>
      <c r="Z50" s="22"/>
      <c r="AA50" s="22"/>
    </row>
    <row r="51">
      <c r="A51" s="35" t="s">
        <v>28</v>
      </c>
      <c r="B51" s="33" t="s">
        <v>210</v>
      </c>
      <c r="C51" s="34" t="s">
        <v>137</v>
      </c>
      <c r="D51" s="38" t="s">
        <v>211</v>
      </c>
      <c r="E51" s="14" t="s">
        <v>17</v>
      </c>
      <c r="F51" s="287">
        <v>6.43620779546419</v>
      </c>
      <c r="G51" s="16" t="s">
        <v>18</v>
      </c>
      <c r="H51" s="17" t="s">
        <v>19</v>
      </c>
      <c r="I51" s="18" t="s">
        <v>20</v>
      </c>
      <c r="J51" s="19" t="s">
        <v>212</v>
      </c>
      <c r="K51" s="20" t="s">
        <v>213</v>
      </c>
      <c r="L51" s="291" t="s">
        <v>214</v>
      </c>
      <c r="M51" s="37"/>
      <c r="N51" s="37"/>
      <c r="O51" s="21"/>
      <c r="P51" s="22"/>
      <c r="Q51" s="22"/>
      <c r="R51" s="22"/>
      <c r="S51" s="22"/>
      <c r="T51" s="22"/>
      <c r="U51" s="22"/>
      <c r="V51" s="22"/>
      <c r="W51" s="22"/>
      <c r="X51" s="22"/>
      <c r="Y51" s="22"/>
      <c r="Z51" s="22"/>
      <c r="AA51" s="22"/>
    </row>
    <row r="52">
      <c r="A52" s="35" t="s">
        <v>28</v>
      </c>
      <c r="B52" s="33" t="s">
        <v>215</v>
      </c>
      <c r="C52" s="34" t="s">
        <v>137</v>
      </c>
      <c r="D52" s="38" t="s">
        <v>216</v>
      </c>
      <c r="E52" s="14" t="s">
        <v>17</v>
      </c>
      <c r="F52" s="287">
        <v>2.32722449199322</v>
      </c>
      <c r="G52" s="16" t="s">
        <v>18</v>
      </c>
      <c r="H52" s="22" t="s">
        <v>184</v>
      </c>
      <c r="I52" s="21" t="s">
        <v>217</v>
      </c>
      <c r="J52" s="19" t="s">
        <v>166</v>
      </c>
      <c r="K52" s="20" t="s">
        <v>167</v>
      </c>
      <c r="L52" s="291" t="s">
        <v>218</v>
      </c>
      <c r="M52" s="37"/>
      <c r="N52" s="37"/>
      <c r="O52" s="21"/>
      <c r="P52" s="22"/>
      <c r="Q52" s="22"/>
      <c r="R52" s="22"/>
      <c r="S52" s="22"/>
      <c r="T52" s="22"/>
      <c r="U52" s="22"/>
      <c r="V52" s="22"/>
      <c r="W52" s="22"/>
      <c r="X52" s="22"/>
      <c r="Y52" s="22"/>
      <c r="Z52" s="22"/>
      <c r="AA52" s="22"/>
    </row>
    <row r="53">
      <c r="A53" s="35" t="s">
        <v>28</v>
      </c>
      <c r="B53" s="33" t="s">
        <v>219</v>
      </c>
      <c r="C53" s="34" t="s">
        <v>137</v>
      </c>
      <c r="D53" s="35" t="s">
        <v>220</v>
      </c>
      <c r="E53" s="14" t="s">
        <v>17</v>
      </c>
      <c r="F53" s="287">
        <v>2.32722449199322</v>
      </c>
      <c r="G53" s="16" t="s">
        <v>18</v>
      </c>
      <c r="H53" s="22" t="s">
        <v>184</v>
      </c>
      <c r="I53" s="21" t="s">
        <v>217</v>
      </c>
      <c r="J53" s="19" t="s">
        <v>166</v>
      </c>
      <c r="K53" s="20" t="s">
        <v>167</v>
      </c>
      <c r="L53" s="291" t="s">
        <v>221</v>
      </c>
      <c r="M53" s="37"/>
      <c r="N53" s="37"/>
      <c r="O53" s="21"/>
      <c r="P53" s="22"/>
      <c r="Q53" s="22"/>
      <c r="R53" s="22"/>
      <c r="S53" s="22"/>
      <c r="T53" s="22"/>
      <c r="U53" s="22"/>
      <c r="V53" s="22"/>
      <c r="W53" s="22"/>
      <c r="X53" s="22"/>
      <c r="Y53" s="22"/>
      <c r="Z53" s="22"/>
      <c r="AA53" s="22"/>
    </row>
    <row r="54">
      <c r="A54" s="35" t="s">
        <v>28</v>
      </c>
      <c r="B54" s="33" t="s">
        <v>222</v>
      </c>
      <c r="C54" s="34" t="s">
        <v>137</v>
      </c>
      <c r="D54" s="35" t="s">
        <v>223</v>
      </c>
      <c r="E54" s="14" t="s">
        <v>17</v>
      </c>
      <c r="F54" s="287">
        <v>1.8625671141262</v>
      </c>
      <c r="G54" s="16" t="s">
        <v>18</v>
      </c>
      <c r="H54" s="17" t="s">
        <v>19</v>
      </c>
      <c r="I54" s="18" t="s">
        <v>20</v>
      </c>
      <c r="J54" s="19" t="s">
        <v>224</v>
      </c>
      <c r="K54" s="20" t="s">
        <v>225</v>
      </c>
      <c r="L54" s="291" t="s">
        <v>226</v>
      </c>
      <c r="M54" s="37"/>
      <c r="N54" s="37"/>
      <c r="O54" s="21"/>
      <c r="P54" s="22"/>
      <c r="Q54" s="22"/>
      <c r="R54" s="22"/>
      <c r="S54" s="22"/>
      <c r="T54" s="22"/>
      <c r="U54" s="22"/>
      <c r="V54" s="22"/>
      <c r="W54" s="22"/>
      <c r="X54" s="22"/>
      <c r="Y54" s="22"/>
      <c r="Z54" s="22"/>
      <c r="AA54" s="22"/>
    </row>
    <row r="55">
      <c r="A55" s="35" t="s">
        <v>13</v>
      </c>
      <c r="B55" s="33" t="s">
        <v>227</v>
      </c>
      <c r="C55" s="34" t="s">
        <v>137</v>
      </c>
      <c r="D55" s="35" t="s">
        <v>228</v>
      </c>
      <c r="E55" s="14" t="s">
        <v>17</v>
      </c>
      <c r="F55" s="287">
        <v>5.91881342036795</v>
      </c>
      <c r="G55" s="16" t="s">
        <v>18</v>
      </c>
      <c r="H55" s="17" t="s">
        <v>19</v>
      </c>
      <c r="I55" s="18" t="s">
        <v>20</v>
      </c>
      <c r="J55" s="19" t="s">
        <v>229</v>
      </c>
      <c r="K55" s="27" t="s">
        <v>230</v>
      </c>
      <c r="L55" s="291" t="s">
        <v>231</v>
      </c>
      <c r="M55" s="19"/>
      <c r="N55" s="19"/>
      <c r="O55" s="21"/>
      <c r="P55" s="22"/>
      <c r="Q55" s="22"/>
      <c r="R55" s="22"/>
      <c r="S55" s="22"/>
      <c r="T55" s="22"/>
      <c r="U55" s="22"/>
      <c r="V55" s="22"/>
      <c r="W55" s="22"/>
      <c r="X55" s="22"/>
      <c r="Y55" s="22"/>
      <c r="Z55" s="22"/>
      <c r="AA55" s="22"/>
    </row>
    <row r="56">
      <c r="A56" s="35" t="s">
        <v>232</v>
      </c>
      <c r="B56" s="33" t="s">
        <v>233</v>
      </c>
      <c r="C56" s="34" t="s">
        <v>137</v>
      </c>
      <c r="D56" s="35" t="s">
        <v>228</v>
      </c>
      <c r="E56" s="14" t="s">
        <v>17</v>
      </c>
      <c r="F56" s="287">
        <v>5.80240948423459</v>
      </c>
      <c r="G56" s="16" t="s">
        <v>18</v>
      </c>
      <c r="H56" s="17" t="s">
        <v>19</v>
      </c>
      <c r="I56" s="18" t="s">
        <v>20</v>
      </c>
      <c r="J56" s="18" t="s">
        <v>229</v>
      </c>
      <c r="K56" s="20" t="s">
        <v>234</v>
      </c>
      <c r="L56" s="291" t="s">
        <v>231</v>
      </c>
      <c r="M56" s="19"/>
      <c r="N56" s="19"/>
      <c r="O56" s="21"/>
      <c r="P56" s="22"/>
      <c r="Q56" s="22"/>
      <c r="R56" s="22"/>
      <c r="S56" s="22"/>
      <c r="T56" s="22"/>
      <c r="U56" s="22"/>
      <c r="V56" s="22"/>
      <c r="W56" s="22"/>
      <c r="X56" s="22"/>
      <c r="Y56" s="22"/>
      <c r="Z56" s="22"/>
      <c r="AA56" s="22"/>
    </row>
    <row r="57">
      <c r="A57" s="35" t="s">
        <v>28</v>
      </c>
      <c r="B57" s="33" t="s">
        <v>235</v>
      </c>
      <c r="C57" s="34" t="s">
        <v>137</v>
      </c>
      <c r="D57" s="35" t="s">
        <v>236</v>
      </c>
      <c r="E57" s="14" t="s">
        <v>17</v>
      </c>
      <c r="F57" s="287">
        <v>6.8681815454311</v>
      </c>
      <c r="G57" s="16" t="s">
        <v>18</v>
      </c>
      <c r="H57" s="22" t="s">
        <v>19</v>
      </c>
      <c r="I57" s="21" t="s">
        <v>20</v>
      </c>
      <c r="J57" s="19" t="s">
        <v>237</v>
      </c>
      <c r="K57" s="30" t="s">
        <v>238</v>
      </c>
      <c r="L57" s="291" t="s">
        <v>239</v>
      </c>
      <c r="M57" s="19"/>
      <c r="N57" s="19"/>
      <c r="O57" s="21"/>
      <c r="P57" s="22"/>
      <c r="Q57" s="22"/>
      <c r="R57" s="22"/>
      <c r="S57" s="22"/>
      <c r="T57" s="22"/>
      <c r="U57" s="22"/>
      <c r="V57" s="22"/>
      <c r="W57" s="22"/>
      <c r="X57" s="22"/>
      <c r="Y57" s="22"/>
      <c r="Z57" s="22"/>
      <c r="AA57" s="22"/>
    </row>
    <row r="58">
      <c r="A58" s="35" t="s">
        <v>28</v>
      </c>
      <c r="B58" s="33" t="s">
        <v>240</v>
      </c>
      <c r="C58" s="34" t="s">
        <v>137</v>
      </c>
      <c r="D58" s="35" t="s">
        <v>241</v>
      </c>
      <c r="E58" s="14" t="s">
        <v>17</v>
      </c>
      <c r="F58" s="287">
        <v>3.04074776700876</v>
      </c>
      <c r="G58" s="16" t="s">
        <v>18</v>
      </c>
      <c r="H58" s="17" t="s">
        <v>19</v>
      </c>
      <c r="I58" s="18" t="s">
        <v>20</v>
      </c>
      <c r="J58" s="19" t="s">
        <v>242</v>
      </c>
      <c r="K58" s="30" t="s">
        <v>243</v>
      </c>
      <c r="L58" s="291" t="s">
        <v>244</v>
      </c>
      <c r="M58" s="19"/>
      <c r="N58" s="19"/>
      <c r="O58" s="21"/>
      <c r="P58" s="22"/>
      <c r="Q58" s="22"/>
      <c r="R58" s="22"/>
      <c r="S58" s="22"/>
      <c r="T58" s="22"/>
      <c r="U58" s="22"/>
      <c r="V58" s="22"/>
      <c r="W58" s="22"/>
      <c r="X58" s="22"/>
      <c r="Y58" s="22"/>
      <c r="Z58" s="22"/>
      <c r="AA58" s="22"/>
    </row>
    <row r="59">
      <c r="A59" s="35" t="s">
        <v>28</v>
      </c>
      <c r="B59" s="33" t="s">
        <v>245</v>
      </c>
      <c r="C59" s="34" t="s">
        <v>137</v>
      </c>
      <c r="D59" s="35" t="s">
        <v>246</v>
      </c>
      <c r="E59" s="14" t="s">
        <v>17</v>
      </c>
      <c r="F59" s="287">
        <v>47.1875412592778</v>
      </c>
      <c r="G59" s="16" t="s">
        <v>18</v>
      </c>
      <c r="H59" s="17" t="s">
        <v>19</v>
      </c>
      <c r="I59" s="18" t="s">
        <v>20</v>
      </c>
      <c r="J59" s="19" t="s">
        <v>247</v>
      </c>
      <c r="K59" s="20" t="s">
        <v>248</v>
      </c>
      <c r="L59" s="291" t="s">
        <v>249</v>
      </c>
      <c r="M59" s="19"/>
      <c r="N59" s="19"/>
      <c r="O59" s="21"/>
      <c r="P59" s="22"/>
      <c r="Q59" s="22"/>
      <c r="R59" s="22"/>
      <c r="S59" s="22"/>
      <c r="T59" s="22"/>
      <c r="U59" s="22"/>
      <c r="V59" s="22"/>
      <c r="W59" s="22"/>
      <c r="X59" s="22"/>
      <c r="Y59" s="22"/>
      <c r="Z59" s="22"/>
      <c r="AA59" s="22"/>
    </row>
    <row r="60">
      <c r="A60" s="35" t="s">
        <v>28</v>
      </c>
      <c r="B60" s="33" t="s">
        <v>250</v>
      </c>
      <c r="C60" s="34" t="s">
        <v>137</v>
      </c>
      <c r="D60" s="35" t="s">
        <v>251</v>
      </c>
      <c r="E60" s="14" t="s">
        <v>17</v>
      </c>
      <c r="F60" s="287">
        <v>2.32722449199322</v>
      </c>
      <c r="G60" s="16" t="s">
        <v>18</v>
      </c>
      <c r="H60" s="22" t="s">
        <v>184</v>
      </c>
      <c r="I60" s="21" t="s">
        <v>217</v>
      </c>
      <c r="J60" s="19" t="s">
        <v>166</v>
      </c>
      <c r="K60" s="20" t="s">
        <v>167</v>
      </c>
      <c r="L60" s="291" t="s">
        <v>252</v>
      </c>
      <c r="M60" s="37"/>
      <c r="N60" s="37"/>
      <c r="O60" s="21"/>
      <c r="P60" s="22"/>
      <c r="Q60" s="22"/>
      <c r="R60" s="22"/>
      <c r="S60" s="22"/>
      <c r="T60" s="22"/>
      <c r="U60" s="22"/>
      <c r="V60" s="22"/>
      <c r="W60" s="22"/>
      <c r="X60" s="22"/>
      <c r="Y60" s="22"/>
      <c r="Z60" s="22"/>
      <c r="AA60" s="22"/>
    </row>
    <row r="61">
      <c r="A61" s="38" t="s">
        <v>98</v>
      </c>
      <c r="B61" s="33" t="s">
        <v>253</v>
      </c>
      <c r="C61" s="34" t="s">
        <v>137</v>
      </c>
      <c r="D61" s="38" t="s">
        <v>254</v>
      </c>
      <c r="E61" s="14" t="s">
        <v>17</v>
      </c>
      <c r="F61" s="287">
        <v>5.18</v>
      </c>
      <c r="G61" s="16" t="s">
        <v>18</v>
      </c>
      <c r="H61" s="24" t="s">
        <v>19</v>
      </c>
      <c r="I61" s="19" t="s">
        <v>20</v>
      </c>
      <c r="J61" s="19" t="s">
        <v>255</v>
      </c>
      <c r="K61" s="31" t="s">
        <v>256</v>
      </c>
      <c r="L61" s="291" t="s">
        <v>257</v>
      </c>
      <c r="M61" s="37"/>
      <c r="N61" s="37"/>
      <c r="O61" s="19" t="s">
        <v>152</v>
      </c>
      <c r="P61" s="22"/>
      <c r="Q61" s="22"/>
      <c r="R61" s="22"/>
      <c r="S61" s="22"/>
      <c r="T61" s="22"/>
      <c r="U61" s="22"/>
      <c r="V61" s="22"/>
      <c r="W61" s="22"/>
      <c r="X61" s="22"/>
      <c r="Y61" s="22"/>
      <c r="Z61" s="22"/>
      <c r="AA61" s="22"/>
    </row>
    <row r="62">
      <c r="A62" s="35" t="s">
        <v>28</v>
      </c>
      <c r="B62" s="33" t="s">
        <v>258</v>
      </c>
      <c r="C62" s="34" t="s">
        <v>137</v>
      </c>
      <c r="D62" s="35" t="s">
        <v>259</v>
      </c>
      <c r="E62" s="14" t="s">
        <v>17</v>
      </c>
      <c r="F62" s="287">
        <v>16.8055925562782</v>
      </c>
      <c r="G62" s="16" t="s">
        <v>18</v>
      </c>
      <c r="H62" s="24" t="s">
        <v>19</v>
      </c>
      <c r="I62" s="19" t="s">
        <v>20</v>
      </c>
      <c r="J62" s="19" t="s">
        <v>260</v>
      </c>
      <c r="K62" s="30" t="s">
        <v>261</v>
      </c>
      <c r="L62" s="291" t="s">
        <v>262</v>
      </c>
      <c r="M62" s="19"/>
      <c r="N62" s="19"/>
      <c r="O62" s="21"/>
      <c r="P62" s="22"/>
      <c r="Q62" s="22"/>
      <c r="R62" s="22"/>
      <c r="S62" s="22"/>
      <c r="T62" s="22"/>
      <c r="U62" s="22"/>
      <c r="V62" s="22"/>
      <c r="W62" s="22"/>
      <c r="X62" s="22"/>
      <c r="Y62" s="22"/>
      <c r="Z62" s="22"/>
      <c r="AA62" s="22"/>
    </row>
    <row r="63">
      <c r="A63" s="46" t="s">
        <v>28</v>
      </c>
      <c r="B63" s="47" t="s">
        <v>263</v>
      </c>
      <c r="C63" s="48" t="s">
        <v>264</v>
      </c>
      <c r="D63" s="46" t="s">
        <v>265</v>
      </c>
      <c r="E63" s="14" t="s">
        <v>17</v>
      </c>
      <c r="F63" s="287">
        <v>3.15775973320167</v>
      </c>
      <c r="G63" s="16" t="s">
        <v>18</v>
      </c>
      <c r="H63" s="17" t="s">
        <v>19</v>
      </c>
      <c r="I63" s="18" t="s">
        <v>20</v>
      </c>
      <c r="J63" s="19" t="s">
        <v>266</v>
      </c>
      <c r="K63" s="20" t="s">
        <v>267</v>
      </c>
      <c r="L63" s="290" t="s">
        <v>268</v>
      </c>
      <c r="M63" s="21"/>
      <c r="N63" s="21"/>
      <c r="O63" s="21"/>
      <c r="P63" s="22"/>
      <c r="Q63" s="22"/>
      <c r="R63" s="22"/>
      <c r="S63" s="22"/>
      <c r="T63" s="22"/>
      <c r="U63" s="22"/>
      <c r="V63" s="22"/>
      <c r="W63" s="22"/>
      <c r="X63" s="22"/>
      <c r="Y63" s="22"/>
      <c r="Z63" s="22"/>
      <c r="AA63" s="22"/>
    </row>
    <row r="64">
      <c r="A64" s="46" t="s">
        <v>28</v>
      </c>
      <c r="B64" s="47" t="s">
        <v>269</v>
      </c>
      <c r="C64" s="48" t="s">
        <v>264</v>
      </c>
      <c r="D64" s="49" t="s">
        <v>270</v>
      </c>
      <c r="E64" s="14" t="s">
        <v>17</v>
      </c>
      <c r="F64" s="287">
        <v>4.84641823030201</v>
      </c>
      <c r="G64" s="16" t="s">
        <v>18</v>
      </c>
      <c r="H64" s="17" t="s">
        <v>19</v>
      </c>
      <c r="I64" s="18" t="s">
        <v>20</v>
      </c>
      <c r="J64" s="19" t="s">
        <v>271</v>
      </c>
      <c r="K64" s="20" t="s">
        <v>272</v>
      </c>
      <c r="L64" s="290" t="s">
        <v>273</v>
      </c>
      <c r="M64" s="21"/>
      <c r="N64" s="21"/>
      <c r="O64" s="21"/>
      <c r="P64" s="22"/>
      <c r="Q64" s="22"/>
      <c r="R64" s="22"/>
      <c r="S64" s="22"/>
      <c r="T64" s="22"/>
      <c r="U64" s="22"/>
      <c r="V64" s="22"/>
      <c r="W64" s="22"/>
      <c r="X64" s="22"/>
      <c r="Y64" s="22"/>
      <c r="Z64" s="22"/>
      <c r="AA64" s="22"/>
    </row>
    <row r="65">
      <c r="A65" s="46" t="s">
        <v>13</v>
      </c>
      <c r="B65" s="47" t="s">
        <v>274</v>
      </c>
      <c r="C65" s="48" t="s">
        <v>264</v>
      </c>
      <c r="D65" s="46" t="s">
        <v>275</v>
      </c>
      <c r="E65" s="14" t="s">
        <v>17</v>
      </c>
      <c r="F65" s="287">
        <v>3.08041672604509</v>
      </c>
      <c r="G65" s="16" t="s">
        <v>18</v>
      </c>
      <c r="H65" s="17" t="s">
        <v>19</v>
      </c>
      <c r="I65" s="18" t="s">
        <v>20</v>
      </c>
      <c r="J65" s="19" t="s">
        <v>276</v>
      </c>
      <c r="K65" s="20" t="s">
        <v>277</v>
      </c>
      <c r="L65" s="289" t="s">
        <v>278</v>
      </c>
      <c r="M65" s="21"/>
      <c r="N65" s="21"/>
      <c r="O65" s="21"/>
      <c r="P65" s="22"/>
      <c r="Q65" s="22"/>
      <c r="R65" s="22"/>
      <c r="S65" s="22"/>
      <c r="T65" s="22"/>
      <c r="U65" s="22"/>
      <c r="V65" s="22"/>
      <c r="W65" s="22"/>
      <c r="X65" s="22"/>
      <c r="Y65" s="22"/>
      <c r="Z65" s="22"/>
      <c r="AA65" s="22"/>
    </row>
    <row r="66">
      <c r="A66" s="46" t="s">
        <v>128</v>
      </c>
      <c r="B66" s="47" t="s">
        <v>279</v>
      </c>
      <c r="C66" s="48" t="s">
        <v>264</v>
      </c>
      <c r="D66" s="46" t="s">
        <v>275</v>
      </c>
      <c r="E66" s="14" t="s">
        <v>17</v>
      </c>
      <c r="F66" s="287">
        <v>2.45140314632993</v>
      </c>
      <c r="G66" s="16" t="s">
        <v>18</v>
      </c>
      <c r="H66" s="17" t="s">
        <v>19</v>
      </c>
      <c r="I66" s="18" t="s">
        <v>20</v>
      </c>
      <c r="J66" s="18" t="s">
        <v>276</v>
      </c>
      <c r="K66" s="20" t="s">
        <v>280</v>
      </c>
      <c r="L66" s="289" t="s">
        <v>278</v>
      </c>
      <c r="M66" s="21"/>
      <c r="N66" s="21"/>
      <c r="O66" s="21"/>
      <c r="P66" s="22"/>
      <c r="Q66" s="22"/>
      <c r="R66" s="22"/>
      <c r="S66" s="22"/>
      <c r="T66" s="22"/>
      <c r="U66" s="22"/>
      <c r="V66" s="22"/>
      <c r="W66" s="22"/>
      <c r="X66" s="22"/>
      <c r="Y66" s="22"/>
      <c r="Z66" s="22"/>
      <c r="AA66" s="22"/>
    </row>
    <row r="67">
      <c r="A67" s="46" t="s">
        <v>13</v>
      </c>
      <c r="B67" s="47" t="s">
        <v>281</v>
      </c>
      <c r="C67" s="48" t="s">
        <v>264</v>
      </c>
      <c r="D67" s="46" t="s">
        <v>282</v>
      </c>
      <c r="E67" s="14" t="s">
        <v>17</v>
      </c>
      <c r="F67" s="287">
        <v>6.30680608930837</v>
      </c>
      <c r="G67" s="16" t="s">
        <v>18</v>
      </c>
      <c r="H67" s="17" t="s">
        <v>19</v>
      </c>
      <c r="I67" s="18" t="s">
        <v>20</v>
      </c>
      <c r="J67" s="19" t="s">
        <v>283</v>
      </c>
      <c r="K67" s="20" t="s">
        <v>284</v>
      </c>
      <c r="L67" s="290" t="s">
        <v>285</v>
      </c>
      <c r="M67" s="21"/>
      <c r="N67" s="21"/>
      <c r="O67" s="21"/>
      <c r="P67" s="22"/>
      <c r="Q67" s="22"/>
      <c r="R67" s="22"/>
      <c r="S67" s="22"/>
      <c r="T67" s="22"/>
      <c r="U67" s="22"/>
      <c r="V67" s="22"/>
      <c r="W67" s="22"/>
      <c r="X67" s="22"/>
      <c r="Y67" s="22"/>
      <c r="Z67" s="22"/>
      <c r="AA67" s="22"/>
    </row>
    <row r="68">
      <c r="A68" s="46" t="s">
        <v>128</v>
      </c>
      <c r="B68" s="47" t="s">
        <v>286</v>
      </c>
      <c r="C68" s="48" t="s">
        <v>264</v>
      </c>
      <c r="D68" s="46" t="s">
        <v>282</v>
      </c>
      <c r="E68" s="14" t="s">
        <v>17</v>
      </c>
      <c r="F68" s="287">
        <v>5.16623341269134</v>
      </c>
      <c r="G68" s="16" t="s">
        <v>18</v>
      </c>
      <c r="H68" s="17" t="s">
        <v>19</v>
      </c>
      <c r="I68" s="18" t="s">
        <v>20</v>
      </c>
      <c r="J68" s="19" t="s">
        <v>283</v>
      </c>
      <c r="K68" s="20" t="s">
        <v>287</v>
      </c>
      <c r="L68" s="290" t="s">
        <v>285</v>
      </c>
      <c r="M68" s="21"/>
      <c r="N68" s="21"/>
      <c r="O68" s="21"/>
      <c r="P68" s="22"/>
      <c r="Q68" s="22"/>
      <c r="R68" s="22"/>
      <c r="S68" s="22"/>
      <c r="T68" s="22"/>
      <c r="U68" s="22"/>
      <c r="V68" s="22"/>
      <c r="W68" s="22"/>
      <c r="X68" s="22"/>
      <c r="Y68" s="22"/>
      <c r="Z68" s="22"/>
      <c r="AA68" s="22"/>
    </row>
    <row r="69">
      <c r="A69" s="46" t="s">
        <v>28</v>
      </c>
      <c r="B69" s="47" t="s">
        <v>288</v>
      </c>
      <c r="C69" s="48" t="s">
        <v>264</v>
      </c>
      <c r="D69" s="46" t="s">
        <v>289</v>
      </c>
      <c r="E69" s="14" t="s">
        <v>17</v>
      </c>
      <c r="F69" s="287">
        <v>2.93516102308909</v>
      </c>
      <c r="G69" s="16" t="s">
        <v>18</v>
      </c>
      <c r="H69" s="17" t="s">
        <v>19</v>
      </c>
      <c r="I69" s="18" t="s">
        <v>20</v>
      </c>
      <c r="J69" s="19" t="s">
        <v>290</v>
      </c>
      <c r="K69" s="20" t="s">
        <v>291</v>
      </c>
      <c r="L69" s="289" t="s">
        <v>292</v>
      </c>
      <c r="M69" s="21"/>
      <c r="N69" s="21"/>
      <c r="O69" s="21"/>
      <c r="P69" s="22"/>
      <c r="Q69" s="22"/>
      <c r="R69" s="22"/>
      <c r="S69" s="22"/>
      <c r="T69" s="22"/>
      <c r="U69" s="22"/>
      <c r="V69" s="22"/>
      <c r="W69" s="22"/>
      <c r="X69" s="22"/>
      <c r="Y69" s="22"/>
      <c r="Z69" s="22"/>
      <c r="AA69" s="22"/>
    </row>
    <row r="70">
      <c r="A70" s="46" t="s">
        <v>13</v>
      </c>
      <c r="B70" s="47" t="s">
        <v>293</v>
      </c>
      <c r="C70" s="48" t="s">
        <v>264</v>
      </c>
      <c r="D70" s="46" t="s">
        <v>294</v>
      </c>
      <c r="E70" s="14" t="s">
        <v>17</v>
      </c>
      <c r="F70" s="287">
        <v>6.22898492674176</v>
      </c>
      <c r="G70" s="16" t="s">
        <v>18</v>
      </c>
      <c r="H70" s="17" t="s">
        <v>19</v>
      </c>
      <c r="I70" s="18" t="s">
        <v>20</v>
      </c>
      <c r="J70" s="19" t="s">
        <v>295</v>
      </c>
      <c r="K70" s="20" t="s">
        <v>296</v>
      </c>
      <c r="L70" s="289" t="s">
        <v>297</v>
      </c>
      <c r="M70" s="21"/>
      <c r="N70" s="21"/>
      <c r="O70" s="21"/>
      <c r="P70" s="22"/>
      <c r="Q70" s="22"/>
      <c r="R70" s="22"/>
      <c r="S70" s="22"/>
      <c r="T70" s="22"/>
      <c r="U70" s="22"/>
      <c r="V70" s="22"/>
      <c r="W70" s="22"/>
      <c r="X70" s="22"/>
      <c r="Y70" s="22"/>
      <c r="Z70" s="22"/>
      <c r="AA70" s="22"/>
    </row>
    <row r="71">
      <c r="A71" s="46" t="s">
        <v>128</v>
      </c>
      <c r="B71" s="47" t="s">
        <v>298</v>
      </c>
      <c r="C71" s="48" t="s">
        <v>264</v>
      </c>
      <c r="D71" s="46" t="s">
        <v>294</v>
      </c>
      <c r="E71" s="14" t="s">
        <v>17</v>
      </c>
      <c r="F71" s="287">
        <v>4.37786264424637</v>
      </c>
      <c r="G71" s="16" t="s">
        <v>18</v>
      </c>
      <c r="H71" s="17" t="s">
        <v>19</v>
      </c>
      <c r="I71" s="18" t="s">
        <v>20</v>
      </c>
      <c r="J71" s="18" t="s">
        <v>295</v>
      </c>
      <c r="K71" s="20" t="s">
        <v>299</v>
      </c>
      <c r="L71" s="289" t="s">
        <v>297</v>
      </c>
      <c r="M71" s="21"/>
      <c r="N71" s="21"/>
      <c r="O71" s="21"/>
      <c r="P71" s="22"/>
      <c r="Q71" s="22"/>
      <c r="R71" s="22"/>
      <c r="S71" s="22"/>
      <c r="T71" s="22"/>
      <c r="U71" s="22"/>
      <c r="V71" s="22"/>
      <c r="W71" s="22"/>
      <c r="X71" s="22"/>
      <c r="Y71" s="22"/>
      <c r="Z71" s="22"/>
      <c r="AA71" s="22"/>
    </row>
    <row r="72">
      <c r="A72" s="46" t="s">
        <v>13</v>
      </c>
      <c r="B72" s="47" t="s">
        <v>300</v>
      </c>
      <c r="C72" s="48" t="s">
        <v>264</v>
      </c>
      <c r="D72" s="46" t="s">
        <v>301</v>
      </c>
      <c r="E72" s="14" t="s">
        <v>17</v>
      </c>
      <c r="F72" s="287">
        <v>7.91645941731586</v>
      </c>
      <c r="G72" s="16" t="s">
        <v>18</v>
      </c>
      <c r="H72" s="17" t="s">
        <v>19</v>
      </c>
      <c r="I72" s="18" t="s">
        <v>20</v>
      </c>
      <c r="J72" s="18" t="s">
        <v>302</v>
      </c>
      <c r="K72" s="20" t="s">
        <v>303</v>
      </c>
      <c r="L72" s="289" t="s">
        <v>304</v>
      </c>
      <c r="M72" s="21"/>
      <c r="N72" s="21"/>
      <c r="O72" s="21"/>
      <c r="P72" s="22"/>
      <c r="Q72" s="22"/>
      <c r="R72" s="22"/>
      <c r="S72" s="22"/>
      <c r="T72" s="22"/>
      <c r="U72" s="22"/>
      <c r="V72" s="22"/>
      <c r="W72" s="22"/>
      <c r="X72" s="22"/>
      <c r="Y72" s="22"/>
      <c r="Z72" s="22"/>
      <c r="AA72" s="22"/>
    </row>
    <row r="73">
      <c r="A73" s="46" t="s">
        <v>128</v>
      </c>
      <c r="B73" s="47" t="s">
        <v>305</v>
      </c>
      <c r="C73" s="48" t="s">
        <v>264</v>
      </c>
      <c r="D73" s="46" t="s">
        <v>301</v>
      </c>
      <c r="E73" s="14" t="s">
        <v>17</v>
      </c>
      <c r="F73" s="287">
        <v>6.92521247818833</v>
      </c>
      <c r="G73" s="16" t="s">
        <v>18</v>
      </c>
      <c r="H73" s="17" t="s">
        <v>19</v>
      </c>
      <c r="I73" s="18" t="s">
        <v>20</v>
      </c>
      <c r="J73" s="18" t="s">
        <v>302</v>
      </c>
      <c r="K73" s="20" t="s">
        <v>306</v>
      </c>
      <c r="L73" s="289" t="s">
        <v>304</v>
      </c>
      <c r="M73" s="21"/>
      <c r="N73" s="21"/>
      <c r="O73" s="21"/>
      <c r="P73" s="22"/>
      <c r="Q73" s="22"/>
      <c r="R73" s="22"/>
      <c r="S73" s="22"/>
      <c r="T73" s="22"/>
      <c r="U73" s="22"/>
      <c r="V73" s="22"/>
      <c r="W73" s="22"/>
      <c r="X73" s="22"/>
      <c r="Y73" s="22"/>
      <c r="Z73" s="22"/>
      <c r="AA73" s="22"/>
    </row>
    <row r="74">
      <c r="A74" s="46" t="s">
        <v>13</v>
      </c>
      <c r="B74" s="47" t="s">
        <v>307</v>
      </c>
      <c r="C74" s="48" t="s">
        <v>264</v>
      </c>
      <c r="D74" s="50" t="s">
        <v>308</v>
      </c>
      <c r="E74" s="14" t="s">
        <v>17</v>
      </c>
      <c r="F74" s="287">
        <v>8.64655198323731</v>
      </c>
      <c r="G74" s="16" t="s">
        <v>18</v>
      </c>
      <c r="H74" s="22" t="s">
        <v>184</v>
      </c>
      <c r="I74" s="21" t="s">
        <v>217</v>
      </c>
      <c r="J74" s="19" t="s">
        <v>309</v>
      </c>
      <c r="K74" s="27" t="s">
        <v>310</v>
      </c>
      <c r="L74" s="290" t="s">
        <v>311</v>
      </c>
      <c r="M74" s="21"/>
      <c r="N74" s="21"/>
      <c r="O74" s="21"/>
      <c r="P74" s="22"/>
      <c r="Q74" s="22"/>
      <c r="R74" s="22"/>
      <c r="S74" s="22"/>
      <c r="T74" s="22"/>
      <c r="U74" s="22"/>
      <c r="V74" s="22"/>
      <c r="W74" s="22"/>
      <c r="X74" s="22"/>
      <c r="Y74" s="22"/>
      <c r="Z74" s="22"/>
      <c r="AA74" s="22"/>
    </row>
    <row r="75">
      <c r="A75" s="46" t="s">
        <v>128</v>
      </c>
      <c r="B75" s="47" t="s">
        <v>312</v>
      </c>
      <c r="C75" s="48" t="s">
        <v>264</v>
      </c>
      <c r="D75" s="50" t="s">
        <v>308</v>
      </c>
      <c r="E75" s="14" t="s">
        <v>17</v>
      </c>
      <c r="F75" s="287">
        <v>8.57733815795991</v>
      </c>
      <c r="G75" s="16" t="s">
        <v>18</v>
      </c>
      <c r="H75" s="22" t="s">
        <v>184</v>
      </c>
      <c r="I75" s="21" t="s">
        <v>217</v>
      </c>
      <c r="J75" s="21" t="s">
        <v>309</v>
      </c>
      <c r="K75" s="20" t="s">
        <v>313</v>
      </c>
      <c r="L75" s="290" t="s">
        <v>311</v>
      </c>
      <c r="M75" s="21"/>
      <c r="N75" s="21"/>
      <c r="O75" s="21"/>
      <c r="P75" s="22"/>
      <c r="Q75" s="22"/>
      <c r="R75" s="22"/>
      <c r="S75" s="22"/>
      <c r="T75" s="22"/>
      <c r="U75" s="22"/>
      <c r="V75" s="22"/>
      <c r="W75" s="22"/>
      <c r="X75" s="22"/>
      <c r="Y75" s="22"/>
      <c r="Z75" s="22"/>
      <c r="AA75" s="22"/>
    </row>
    <row r="76">
      <c r="A76" s="46" t="s">
        <v>28</v>
      </c>
      <c r="B76" s="47" t="s">
        <v>314</v>
      </c>
      <c r="C76" s="48" t="s">
        <v>264</v>
      </c>
      <c r="D76" s="46" t="s">
        <v>315</v>
      </c>
      <c r="E76" s="14" t="s">
        <v>17</v>
      </c>
      <c r="F76" s="287">
        <v>3.66136651617035</v>
      </c>
      <c r="G76" s="16" t="s">
        <v>18</v>
      </c>
      <c r="H76" s="17" t="s">
        <v>19</v>
      </c>
      <c r="I76" s="18" t="s">
        <v>20</v>
      </c>
      <c r="J76" s="19" t="s">
        <v>316</v>
      </c>
      <c r="K76" s="20" t="s">
        <v>317</v>
      </c>
      <c r="L76" s="289" t="s">
        <v>318</v>
      </c>
      <c r="M76" s="21"/>
      <c r="N76" s="21"/>
      <c r="O76" s="21"/>
      <c r="P76" s="22"/>
      <c r="Q76" s="22"/>
      <c r="R76" s="22"/>
      <c r="S76" s="22"/>
      <c r="T76" s="22"/>
      <c r="U76" s="22"/>
      <c r="V76" s="22"/>
      <c r="W76" s="22"/>
      <c r="X76" s="22"/>
      <c r="Y76" s="22"/>
      <c r="Z76" s="22"/>
      <c r="AA76" s="22"/>
    </row>
    <row r="77">
      <c r="A77" s="46" t="s">
        <v>13</v>
      </c>
      <c r="B77" s="47" t="s">
        <v>319</v>
      </c>
      <c r="C77" s="48" t="s">
        <v>264</v>
      </c>
      <c r="D77" s="46" t="s">
        <v>320</v>
      </c>
      <c r="E77" s="14" t="s">
        <v>17</v>
      </c>
      <c r="F77" s="287">
        <v>3.82575089153457</v>
      </c>
      <c r="G77" s="16" t="s">
        <v>18</v>
      </c>
      <c r="H77" s="17" t="s">
        <v>19</v>
      </c>
      <c r="I77" s="18" t="s">
        <v>20</v>
      </c>
      <c r="J77" s="19" t="s">
        <v>321</v>
      </c>
      <c r="K77" s="30" t="s">
        <v>322</v>
      </c>
      <c r="L77" s="290" t="s">
        <v>323</v>
      </c>
      <c r="M77" s="21"/>
      <c r="N77" s="21"/>
      <c r="O77" s="21"/>
      <c r="P77" s="22"/>
      <c r="Q77" s="22"/>
      <c r="R77" s="22"/>
      <c r="S77" s="22"/>
      <c r="T77" s="22"/>
      <c r="U77" s="22"/>
      <c r="V77" s="22"/>
      <c r="W77" s="22"/>
      <c r="X77" s="22"/>
      <c r="Y77" s="22"/>
      <c r="Z77" s="22"/>
      <c r="AA77" s="22"/>
    </row>
    <row r="78">
      <c r="A78" s="46" t="s">
        <v>28</v>
      </c>
      <c r="B78" s="47" t="s">
        <v>324</v>
      </c>
      <c r="C78" s="48" t="s">
        <v>264</v>
      </c>
      <c r="D78" s="46" t="s">
        <v>325</v>
      </c>
      <c r="E78" s="14" t="s">
        <v>17</v>
      </c>
      <c r="F78" s="287">
        <v>3.66136651617035</v>
      </c>
      <c r="G78" s="16" t="s">
        <v>18</v>
      </c>
      <c r="H78" s="17" t="s">
        <v>19</v>
      </c>
      <c r="I78" s="18" t="s">
        <v>20</v>
      </c>
      <c r="J78" s="19" t="s">
        <v>316</v>
      </c>
      <c r="K78" s="20" t="s">
        <v>317</v>
      </c>
      <c r="L78" s="289" t="s">
        <v>326</v>
      </c>
      <c r="M78" s="21"/>
      <c r="N78" s="21"/>
      <c r="O78" s="21"/>
      <c r="P78" s="22"/>
      <c r="Q78" s="22"/>
      <c r="R78" s="22"/>
      <c r="S78" s="22"/>
      <c r="T78" s="22"/>
      <c r="U78" s="22"/>
      <c r="V78" s="22"/>
      <c r="W78" s="22"/>
      <c r="X78" s="22"/>
      <c r="Y78" s="22"/>
      <c r="Z78" s="22"/>
      <c r="AA78" s="22"/>
    </row>
    <row r="79">
      <c r="A79" s="46" t="s">
        <v>13</v>
      </c>
      <c r="B79" s="47" t="s">
        <v>327</v>
      </c>
      <c r="C79" s="48" t="s">
        <v>264</v>
      </c>
      <c r="D79" s="46" t="s">
        <v>328</v>
      </c>
      <c r="E79" s="14" t="s">
        <v>17</v>
      </c>
      <c r="F79" s="287">
        <v>6.14939294333457</v>
      </c>
      <c r="G79" s="16" t="s">
        <v>18</v>
      </c>
      <c r="H79" s="17" t="s">
        <v>19</v>
      </c>
      <c r="I79" s="18" t="s">
        <v>20</v>
      </c>
      <c r="J79" s="19" t="s">
        <v>329</v>
      </c>
      <c r="K79" s="20" t="s">
        <v>330</v>
      </c>
      <c r="L79" s="290" t="s">
        <v>331</v>
      </c>
      <c r="M79" s="21"/>
      <c r="N79" s="21"/>
      <c r="O79" s="21"/>
      <c r="P79" s="22"/>
      <c r="Q79" s="22"/>
      <c r="R79" s="22"/>
      <c r="S79" s="22"/>
      <c r="T79" s="22"/>
      <c r="U79" s="22"/>
      <c r="V79" s="22"/>
      <c r="W79" s="22"/>
      <c r="X79" s="22"/>
      <c r="Y79" s="22"/>
      <c r="Z79" s="22"/>
      <c r="AA79" s="22"/>
    </row>
    <row r="80">
      <c r="A80" s="46" t="s">
        <v>128</v>
      </c>
      <c r="B80" s="47" t="s">
        <v>332</v>
      </c>
      <c r="C80" s="48" t="s">
        <v>264</v>
      </c>
      <c r="D80" s="46" t="s">
        <v>328</v>
      </c>
      <c r="E80" s="14" t="s">
        <v>17</v>
      </c>
      <c r="F80" s="287">
        <v>5.78284225196125</v>
      </c>
      <c r="G80" s="16" t="s">
        <v>18</v>
      </c>
      <c r="H80" s="17" t="s">
        <v>19</v>
      </c>
      <c r="I80" s="18" t="s">
        <v>20</v>
      </c>
      <c r="J80" s="18" t="s">
        <v>329</v>
      </c>
      <c r="K80" s="20" t="s">
        <v>333</v>
      </c>
      <c r="L80" s="290" t="s">
        <v>331</v>
      </c>
      <c r="M80" s="21"/>
      <c r="N80" s="21"/>
      <c r="O80" s="21"/>
      <c r="P80" s="22"/>
      <c r="Q80" s="22"/>
      <c r="R80" s="22"/>
      <c r="S80" s="22"/>
      <c r="T80" s="22"/>
      <c r="U80" s="22"/>
      <c r="V80" s="22"/>
      <c r="W80" s="22"/>
      <c r="X80" s="22"/>
      <c r="Y80" s="22"/>
      <c r="Z80" s="22"/>
      <c r="AA80" s="22"/>
    </row>
    <row r="81">
      <c r="A81" s="46" t="s">
        <v>28</v>
      </c>
      <c r="B81" s="47" t="s">
        <v>334</v>
      </c>
      <c r="C81" s="48" t="s">
        <v>264</v>
      </c>
      <c r="D81" s="46" t="s">
        <v>335</v>
      </c>
      <c r="E81" s="14" t="s">
        <v>17</v>
      </c>
      <c r="F81" s="287">
        <v>3.49354737495631</v>
      </c>
      <c r="G81" s="16" t="s">
        <v>18</v>
      </c>
      <c r="H81" s="17" t="s">
        <v>184</v>
      </c>
      <c r="I81" s="18" t="s">
        <v>217</v>
      </c>
      <c r="J81" s="19" t="s">
        <v>336</v>
      </c>
      <c r="K81" s="20" t="s">
        <v>337</v>
      </c>
      <c r="L81" s="290" t="s">
        <v>338</v>
      </c>
      <c r="M81" s="21"/>
      <c r="N81" s="21"/>
      <c r="O81" s="21"/>
      <c r="P81" s="22"/>
      <c r="Q81" s="22"/>
      <c r="R81" s="22"/>
      <c r="S81" s="22"/>
      <c r="T81" s="22"/>
      <c r="U81" s="22"/>
      <c r="V81" s="22"/>
      <c r="W81" s="22"/>
      <c r="X81" s="22"/>
      <c r="Y81" s="22"/>
      <c r="Z81" s="22"/>
      <c r="AA81" s="22"/>
    </row>
    <row r="82">
      <c r="A82" s="46" t="s">
        <v>28</v>
      </c>
      <c r="B82" s="47" t="s">
        <v>339</v>
      </c>
      <c r="C82" s="48" t="s">
        <v>264</v>
      </c>
      <c r="D82" s="50" t="s">
        <v>340</v>
      </c>
      <c r="E82" s="14" t="s">
        <v>17</v>
      </c>
      <c r="F82" s="287">
        <v>3.49354737495631</v>
      </c>
      <c r="G82" s="16" t="s">
        <v>18</v>
      </c>
      <c r="H82" s="17" t="s">
        <v>184</v>
      </c>
      <c r="I82" s="18" t="s">
        <v>217</v>
      </c>
      <c r="J82" s="21" t="s">
        <v>336</v>
      </c>
      <c r="K82" s="20" t="s">
        <v>337</v>
      </c>
      <c r="L82" s="288" t="s">
        <v>341</v>
      </c>
      <c r="M82" s="21"/>
      <c r="N82" s="21"/>
      <c r="O82" s="21"/>
      <c r="P82" s="22"/>
      <c r="Q82" s="22"/>
      <c r="R82" s="22"/>
      <c r="S82" s="22"/>
      <c r="T82" s="22"/>
      <c r="U82" s="22"/>
      <c r="V82" s="22"/>
      <c r="W82" s="22"/>
      <c r="X82" s="22"/>
      <c r="Y82" s="22"/>
      <c r="Z82" s="22"/>
      <c r="AA82" s="22"/>
    </row>
    <row r="83">
      <c r="A83" s="51" t="s">
        <v>28</v>
      </c>
      <c r="B83" s="52" t="s">
        <v>342</v>
      </c>
      <c r="C83" s="53" t="s">
        <v>343</v>
      </c>
      <c r="D83" s="51" t="s">
        <v>344</v>
      </c>
      <c r="E83" s="14" t="s">
        <v>17</v>
      </c>
      <c r="F83" s="287">
        <v>1.07769250268101</v>
      </c>
      <c r="G83" s="16" t="s">
        <v>18</v>
      </c>
      <c r="H83" s="22" t="s">
        <v>184</v>
      </c>
      <c r="I83" s="21" t="s">
        <v>217</v>
      </c>
      <c r="J83" s="19" t="s">
        <v>345</v>
      </c>
      <c r="K83" s="30" t="s">
        <v>346</v>
      </c>
      <c r="L83" s="289" t="s">
        <v>347</v>
      </c>
      <c r="M83" s="21"/>
      <c r="N83" s="21" t="s">
        <v>348</v>
      </c>
      <c r="O83" s="21"/>
      <c r="P83" s="22"/>
      <c r="Q83" s="22"/>
      <c r="R83" s="22"/>
      <c r="S83" s="22"/>
      <c r="T83" s="22"/>
      <c r="U83" s="22"/>
      <c r="V83" s="22"/>
      <c r="W83" s="22"/>
      <c r="X83" s="22"/>
      <c r="Y83" s="22"/>
      <c r="Z83" s="22"/>
      <c r="AA83" s="22"/>
    </row>
    <row r="84">
      <c r="A84" s="51" t="s">
        <v>128</v>
      </c>
      <c r="B84" s="52" t="s">
        <v>349</v>
      </c>
      <c r="C84" s="53" t="s">
        <v>343</v>
      </c>
      <c r="D84" s="51" t="s">
        <v>344</v>
      </c>
      <c r="E84" s="14" t="s">
        <v>17</v>
      </c>
      <c r="F84" s="287">
        <v>0.996890400443625</v>
      </c>
      <c r="G84" s="16" t="s">
        <v>18</v>
      </c>
      <c r="H84" s="22" t="s">
        <v>184</v>
      </c>
      <c r="I84" s="21" t="s">
        <v>217</v>
      </c>
      <c r="J84" s="19" t="s">
        <v>345</v>
      </c>
      <c r="K84" s="30" t="s">
        <v>350</v>
      </c>
      <c r="L84" s="289" t="s">
        <v>347</v>
      </c>
      <c r="M84" s="21"/>
      <c r="N84" s="21"/>
      <c r="O84" s="21"/>
      <c r="P84" s="22"/>
      <c r="Q84" s="22"/>
      <c r="R84" s="22"/>
      <c r="S84" s="22"/>
      <c r="T84" s="22"/>
      <c r="U84" s="22"/>
      <c r="V84" s="22"/>
      <c r="W84" s="22"/>
      <c r="X84" s="22"/>
      <c r="Y84" s="22"/>
      <c r="Z84" s="22"/>
      <c r="AA84" s="22"/>
    </row>
    <row r="85">
      <c r="A85" s="51" t="s">
        <v>28</v>
      </c>
      <c r="B85" s="52" t="s">
        <v>351</v>
      </c>
      <c r="C85" s="53" t="s">
        <v>343</v>
      </c>
      <c r="D85" s="51" t="s">
        <v>352</v>
      </c>
      <c r="E85" s="14" t="s">
        <v>17</v>
      </c>
      <c r="F85" s="287">
        <f>48.1468544389748/26</f>
        <v>1.851802094</v>
      </c>
      <c r="G85" s="16" t="s">
        <v>18</v>
      </c>
      <c r="H85" s="22" t="s">
        <v>19</v>
      </c>
      <c r="I85" s="21" t="s">
        <v>20</v>
      </c>
      <c r="J85" s="19" t="s">
        <v>353</v>
      </c>
      <c r="K85" s="30" t="s">
        <v>354</v>
      </c>
      <c r="L85" s="289" t="s">
        <v>355</v>
      </c>
      <c r="M85" s="21"/>
      <c r="N85" s="21"/>
      <c r="O85" s="19" t="s">
        <v>356</v>
      </c>
      <c r="P85" s="22"/>
      <c r="Q85" s="22"/>
      <c r="R85" s="22"/>
      <c r="S85" s="22"/>
      <c r="T85" s="22"/>
      <c r="U85" s="22"/>
      <c r="V85" s="22"/>
      <c r="W85" s="22"/>
      <c r="X85" s="22"/>
      <c r="Y85" s="22"/>
      <c r="Z85" s="22"/>
      <c r="AA85" s="22"/>
    </row>
    <row r="86">
      <c r="A86" s="51" t="s">
        <v>28</v>
      </c>
      <c r="B86" s="52" t="s">
        <v>357</v>
      </c>
      <c r="C86" s="53" t="s">
        <v>343</v>
      </c>
      <c r="D86" s="51" t="s">
        <v>358</v>
      </c>
      <c r="E86" s="14" t="s">
        <v>17</v>
      </c>
      <c r="F86" s="287">
        <f>11.2/9.62</f>
        <v>1.164241164</v>
      </c>
      <c r="G86" s="16" t="s">
        <v>106</v>
      </c>
      <c r="H86" s="22" t="s">
        <v>184</v>
      </c>
      <c r="I86" s="21" t="s">
        <v>217</v>
      </c>
      <c r="J86" s="19" t="s">
        <v>359</v>
      </c>
      <c r="K86" s="29" t="s">
        <v>360</v>
      </c>
      <c r="L86" s="289" t="s">
        <v>361</v>
      </c>
      <c r="M86" s="21"/>
      <c r="N86" s="21"/>
      <c r="O86" s="19" t="s">
        <v>362</v>
      </c>
      <c r="P86" s="22"/>
      <c r="Q86" s="22"/>
      <c r="R86" s="22"/>
      <c r="S86" s="22"/>
      <c r="T86" s="22"/>
      <c r="U86" s="22"/>
      <c r="V86" s="22"/>
      <c r="W86" s="22"/>
      <c r="X86" s="22"/>
      <c r="Y86" s="22"/>
      <c r="Z86" s="22"/>
      <c r="AA86" s="22"/>
    </row>
    <row r="87">
      <c r="A87" s="51" t="s">
        <v>28</v>
      </c>
      <c r="B87" s="52" t="s">
        <v>363</v>
      </c>
      <c r="C87" s="53" t="s">
        <v>343</v>
      </c>
      <c r="D87" s="51" t="s">
        <v>364</v>
      </c>
      <c r="E87" s="14" t="s">
        <v>17</v>
      </c>
      <c r="F87" s="287">
        <v>1.07769250268101</v>
      </c>
      <c r="G87" s="16" t="s">
        <v>18</v>
      </c>
      <c r="H87" s="22" t="s">
        <v>184</v>
      </c>
      <c r="I87" s="21" t="s">
        <v>217</v>
      </c>
      <c r="J87" s="19" t="s">
        <v>345</v>
      </c>
      <c r="K87" s="30" t="s">
        <v>346</v>
      </c>
      <c r="L87" s="290" t="s">
        <v>365</v>
      </c>
      <c r="M87" s="21"/>
      <c r="N87" s="21" t="s">
        <v>348</v>
      </c>
      <c r="O87" s="21"/>
      <c r="P87" s="22"/>
      <c r="Q87" s="22"/>
      <c r="R87" s="22"/>
      <c r="S87" s="22"/>
      <c r="T87" s="22"/>
      <c r="U87" s="22"/>
      <c r="V87" s="22"/>
      <c r="W87" s="22"/>
      <c r="X87" s="22"/>
      <c r="Y87" s="22"/>
      <c r="Z87" s="22"/>
      <c r="AA87" s="22"/>
    </row>
    <row r="88">
      <c r="A88" s="51" t="s">
        <v>128</v>
      </c>
      <c r="B88" s="52" t="s">
        <v>366</v>
      </c>
      <c r="C88" s="53" t="s">
        <v>343</v>
      </c>
      <c r="D88" s="51" t="s">
        <v>364</v>
      </c>
      <c r="E88" s="14" t="s">
        <v>17</v>
      </c>
      <c r="F88" s="287">
        <v>0.996890400443625</v>
      </c>
      <c r="G88" s="16" t="s">
        <v>18</v>
      </c>
      <c r="H88" s="22" t="s">
        <v>184</v>
      </c>
      <c r="I88" s="21" t="s">
        <v>217</v>
      </c>
      <c r="J88" s="19" t="s">
        <v>345</v>
      </c>
      <c r="K88" s="30" t="s">
        <v>350</v>
      </c>
      <c r="L88" s="290" t="s">
        <v>365</v>
      </c>
      <c r="M88" s="21"/>
      <c r="N88" s="21"/>
      <c r="O88" s="19" t="s">
        <v>367</v>
      </c>
      <c r="P88" s="22"/>
      <c r="Q88" s="22"/>
      <c r="R88" s="22"/>
      <c r="S88" s="22"/>
      <c r="T88" s="22"/>
      <c r="U88" s="22"/>
      <c r="V88" s="22"/>
      <c r="W88" s="22"/>
      <c r="X88" s="22"/>
      <c r="Y88" s="22"/>
      <c r="Z88" s="22"/>
      <c r="AA88" s="22"/>
    </row>
    <row r="89">
      <c r="A89" s="51" t="s">
        <v>368</v>
      </c>
      <c r="B89" s="52" t="s">
        <v>369</v>
      </c>
      <c r="C89" s="53" t="s">
        <v>343</v>
      </c>
      <c r="D89" s="51" t="s">
        <v>370</v>
      </c>
      <c r="E89" s="14" t="s">
        <v>17</v>
      </c>
      <c r="F89" s="287">
        <f>26.5/15.4</f>
        <v>1.720779221</v>
      </c>
      <c r="G89" s="16" t="s">
        <v>106</v>
      </c>
      <c r="H89" s="17" t="s">
        <v>19</v>
      </c>
      <c r="I89" s="18" t="s">
        <v>20</v>
      </c>
      <c r="J89" s="19" t="s">
        <v>371</v>
      </c>
      <c r="K89" s="44" t="s">
        <v>372</v>
      </c>
      <c r="L89" s="290" t="s">
        <v>373</v>
      </c>
      <c r="M89" s="21"/>
      <c r="N89" s="21"/>
      <c r="O89" s="19" t="s">
        <v>374</v>
      </c>
      <c r="P89" s="22">
        <f>1*0.007*2200</f>
        <v>15.4</v>
      </c>
      <c r="Q89" s="22"/>
      <c r="R89" s="22"/>
      <c r="S89" s="22"/>
      <c r="T89" s="22"/>
      <c r="U89" s="22"/>
      <c r="V89" s="22"/>
      <c r="W89" s="22"/>
      <c r="X89" s="22"/>
      <c r="Y89" s="22"/>
      <c r="Z89" s="22"/>
      <c r="AA89" s="22"/>
    </row>
    <row r="90">
      <c r="A90" s="51" t="s">
        <v>56</v>
      </c>
      <c r="B90" s="52" t="s">
        <v>375</v>
      </c>
      <c r="C90" s="53" t="s">
        <v>343</v>
      </c>
      <c r="D90" s="51" t="s">
        <v>376</v>
      </c>
      <c r="E90" s="14" t="s">
        <v>17</v>
      </c>
      <c r="F90" s="287">
        <f>2.92/2.2</f>
        <v>1.327272727</v>
      </c>
      <c r="G90" s="16" t="s">
        <v>106</v>
      </c>
      <c r="H90" s="17" t="s">
        <v>19</v>
      </c>
      <c r="I90" s="18" t="s">
        <v>20</v>
      </c>
      <c r="J90" s="19" t="s">
        <v>377</v>
      </c>
      <c r="K90" s="54" t="s">
        <v>378</v>
      </c>
      <c r="L90" s="290" t="s">
        <v>379</v>
      </c>
      <c r="M90" s="21"/>
      <c r="N90" s="21"/>
      <c r="O90" s="19" t="s">
        <v>380</v>
      </c>
      <c r="P90" s="22">
        <f>1*0.001*2200</f>
        <v>2.2</v>
      </c>
      <c r="Q90" s="22"/>
      <c r="R90" s="22"/>
      <c r="S90" s="22"/>
      <c r="T90" s="22"/>
      <c r="U90" s="22"/>
      <c r="V90" s="22"/>
      <c r="W90" s="22"/>
      <c r="X90" s="22"/>
      <c r="Y90" s="22"/>
      <c r="Z90" s="22"/>
      <c r="AA90" s="22"/>
    </row>
    <row r="91">
      <c r="A91" s="51" t="s">
        <v>381</v>
      </c>
      <c r="B91" s="52" t="s">
        <v>382</v>
      </c>
      <c r="C91" s="53" t="s">
        <v>343</v>
      </c>
      <c r="D91" s="51" t="s">
        <v>383</v>
      </c>
      <c r="E91" s="14" t="s">
        <v>17</v>
      </c>
      <c r="F91" s="287">
        <f>21.3/9.62</f>
        <v>2.214137214</v>
      </c>
      <c r="G91" s="16" t="s">
        <v>106</v>
      </c>
      <c r="H91" s="17" t="s">
        <v>19</v>
      </c>
      <c r="I91" s="18" t="s">
        <v>20</v>
      </c>
      <c r="J91" s="19" t="s">
        <v>359</v>
      </c>
      <c r="K91" s="29" t="s">
        <v>360</v>
      </c>
      <c r="L91" s="289" t="s">
        <v>384</v>
      </c>
      <c r="M91" s="21"/>
      <c r="N91" s="21"/>
      <c r="O91" s="21"/>
      <c r="P91" s="22"/>
      <c r="Q91" s="22"/>
      <c r="R91" s="22"/>
      <c r="S91" s="22"/>
      <c r="T91" s="22"/>
      <c r="U91" s="22"/>
      <c r="V91" s="22"/>
      <c r="W91" s="22"/>
      <c r="X91" s="22"/>
      <c r="Y91" s="22"/>
      <c r="Z91" s="22"/>
      <c r="AA91" s="22"/>
    </row>
    <row r="92">
      <c r="A92" s="51" t="s">
        <v>385</v>
      </c>
      <c r="B92" s="52" t="s">
        <v>386</v>
      </c>
      <c r="C92" s="53" t="s">
        <v>343</v>
      </c>
      <c r="D92" s="51" t="s">
        <v>387</v>
      </c>
      <c r="E92" s="14" t="s">
        <v>17</v>
      </c>
      <c r="F92" s="287">
        <f>11.2/24.2</f>
        <v>0.4628099174</v>
      </c>
      <c r="G92" s="16" t="s">
        <v>106</v>
      </c>
      <c r="H92" s="17" t="s">
        <v>19</v>
      </c>
      <c r="I92" s="18" t="s">
        <v>20</v>
      </c>
      <c r="J92" s="19" t="s">
        <v>388</v>
      </c>
      <c r="K92" s="29" t="s">
        <v>389</v>
      </c>
      <c r="L92" s="289" t="s">
        <v>390</v>
      </c>
      <c r="M92" s="21"/>
      <c r="N92" s="21"/>
      <c r="O92" s="19" t="s">
        <v>391</v>
      </c>
      <c r="P92" s="22">
        <f>1*0.011*2200</f>
        <v>24.2</v>
      </c>
      <c r="Q92" s="22"/>
      <c r="R92" s="22"/>
      <c r="S92" s="22"/>
      <c r="T92" s="22"/>
      <c r="U92" s="22"/>
      <c r="V92" s="22"/>
      <c r="W92" s="22"/>
      <c r="X92" s="22"/>
      <c r="Y92" s="22"/>
      <c r="Z92" s="22"/>
      <c r="AA92" s="22"/>
    </row>
    <row r="93">
      <c r="A93" s="51" t="s">
        <v>56</v>
      </c>
      <c r="B93" s="52" t="s">
        <v>392</v>
      </c>
      <c r="C93" s="53" t="s">
        <v>343</v>
      </c>
      <c r="D93" s="51" t="s">
        <v>393</v>
      </c>
      <c r="E93" s="14" t="s">
        <v>17</v>
      </c>
      <c r="F93" s="287">
        <f>52/22</f>
        <v>2.363636364</v>
      </c>
      <c r="G93" s="16" t="s">
        <v>106</v>
      </c>
      <c r="H93" s="17" t="s">
        <v>19</v>
      </c>
      <c r="I93" s="18" t="s">
        <v>20</v>
      </c>
      <c r="J93" s="19" t="s">
        <v>394</v>
      </c>
      <c r="K93" s="29" t="s">
        <v>395</v>
      </c>
      <c r="L93" s="290" t="s">
        <v>396</v>
      </c>
      <c r="M93" s="21"/>
      <c r="N93" s="21"/>
      <c r="O93" s="19" t="s">
        <v>397</v>
      </c>
      <c r="P93" s="22">
        <f>1*0.01*2200</f>
        <v>22</v>
      </c>
      <c r="Q93" s="22"/>
      <c r="R93" s="22"/>
      <c r="S93" s="22"/>
      <c r="T93" s="22"/>
      <c r="U93" s="22"/>
      <c r="V93" s="22"/>
      <c r="W93" s="22"/>
      <c r="X93" s="22"/>
      <c r="Y93" s="22"/>
      <c r="Z93" s="22"/>
      <c r="AA93" s="22"/>
    </row>
    <row r="94">
      <c r="A94" s="55" t="s">
        <v>98</v>
      </c>
      <c r="B94" s="52" t="s">
        <v>398</v>
      </c>
      <c r="C94" s="53" t="s">
        <v>343</v>
      </c>
      <c r="D94" s="55" t="s">
        <v>399</v>
      </c>
      <c r="E94" s="14" t="s">
        <v>17</v>
      </c>
      <c r="F94" s="287">
        <f>172/107</f>
        <v>1.607476636</v>
      </c>
      <c r="G94" s="16" t="s">
        <v>106</v>
      </c>
      <c r="H94" s="17" t="s">
        <v>19</v>
      </c>
      <c r="I94" s="18" t="s">
        <v>20</v>
      </c>
      <c r="J94" s="19" t="s">
        <v>400</v>
      </c>
      <c r="K94" s="29" t="s">
        <v>401</v>
      </c>
      <c r="L94" s="290" t="s">
        <v>402</v>
      </c>
      <c r="M94" s="21"/>
      <c r="N94" s="21"/>
      <c r="O94" s="19" t="s">
        <v>403</v>
      </c>
      <c r="P94" s="22">
        <f>1*0.049*2200</f>
        <v>107.8</v>
      </c>
      <c r="Q94" s="22"/>
      <c r="R94" s="22"/>
      <c r="S94" s="22"/>
      <c r="T94" s="22"/>
      <c r="U94" s="22"/>
      <c r="V94" s="22"/>
      <c r="W94" s="22"/>
      <c r="X94" s="22"/>
      <c r="Y94" s="22"/>
      <c r="Z94" s="22"/>
      <c r="AA94" s="22"/>
    </row>
    <row r="95">
      <c r="A95" s="51" t="s">
        <v>95</v>
      </c>
      <c r="B95" s="52" t="s">
        <v>404</v>
      </c>
      <c r="C95" s="53" t="s">
        <v>343</v>
      </c>
      <c r="D95" s="51" t="s">
        <v>405</v>
      </c>
      <c r="E95" s="14" t="s">
        <v>17</v>
      </c>
      <c r="F95" s="287">
        <f>7.84/24.2</f>
        <v>0.3239669421</v>
      </c>
      <c r="G95" s="16" t="s">
        <v>106</v>
      </c>
      <c r="H95" s="17" t="s">
        <v>19</v>
      </c>
      <c r="I95" s="18" t="s">
        <v>20</v>
      </c>
      <c r="J95" s="19" t="s">
        <v>406</v>
      </c>
      <c r="K95" s="29" t="s">
        <v>407</v>
      </c>
      <c r="L95" s="290" t="s">
        <v>408</v>
      </c>
      <c r="M95" s="21"/>
      <c r="N95" s="21"/>
      <c r="O95" s="19" t="s">
        <v>409</v>
      </c>
      <c r="P95" s="22">
        <f>1*0.011*2200</f>
        <v>24.2</v>
      </c>
      <c r="Q95" s="22"/>
      <c r="R95" s="22"/>
      <c r="S95" s="22"/>
      <c r="T95" s="22"/>
      <c r="U95" s="22"/>
      <c r="V95" s="22"/>
      <c r="W95" s="22"/>
      <c r="X95" s="22"/>
      <c r="Y95" s="22"/>
      <c r="Z95" s="22"/>
      <c r="AA95" s="22"/>
    </row>
    <row r="96">
      <c r="A96" s="51" t="s">
        <v>381</v>
      </c>
      <c r="B96" s="52" t="s">
        <v>410</v>
      </c>
      <c r="C96" s="53" t="s">
        <v>343</v>
      </c>
      <c r="D96" s="51" t="s">
        <v>411</v>
      </c>
      <c r="E96" s="14" t="s">
        <v>17</v>
      </c>
      <c r="F96" s="287">
        <f>11.6/9.62</f>
        <v>1.205821206</v>
      </c>
      <c r="G96" s="16" t="s">
        <v>106</v>
      </c>
      <c r="H96" s="17" t="s">
        <v>19</v>
      </c>
      <c r="I96" s="18" t="s">
        <v>20</v>
      </c>
      <c r="J96" s="19" t="s">
        <v>412</v>
      </c>
      <c r="K96" s="29" t="s">
        <v>413</v>
      </c>
      <c r="L96" s="292" t="s">
        <v>414</v>
      </c>
      <c r="M96" s="21"/>
      <c r="N96" s="21"/>
      <c r="O96" s="19" t="s">
        <v>415</v>
      </c>
      <c r="P96" s="22"/>
      <c r="Q96" s="22"/>
      <c r="R96" s="22"/>
      <c r="S96" s="22"/>
      <c r="T96" s="22"/>
      <c r="U96" s="22"/>
      <c r="V96" s="22"/>
      <c r="W96" s="22"/>
      <c r="X96" s="22"/>
      <c r="Y96" s="22"/>
      <c r="Z96" s="22"/>
      <c r="AA96" s="22"/>
    </row>
    <row r="97">
      <c r="A97" s="56" t="s">
        <v>13</v>
      </c>
      <c r="B97" s="57" t="s">
        <v>416</v>
      </c>
      <c r="C97" s="58" t="s">
        <v>417</v>
      </c>
      <c r="D97" s="59" t="s">
        <v>418</v>
      </c>
      <c r="E97" s="14" t="s">
        <v>17</v>
      </c>
      <c r="F97" s="287">
        <v>5.11211902872812</v>
      </c>
      <c r="G97" s="16" t="s">
        <v>18</v>
      </c>
      <c r="H97" s="17" t="s">
        <v>19</v>
      </c>
      <c r="I97" s="18" t="s">
        <v>20</v>
      </c>
      <c r="J97" s="19" t="s">
        <v>419</v>
      </c>
      <c r="K97" s="30" t="s">
        <v>420</v>
      </c>
      <c r="L97" s="293" t="s">
        <v>421</v>
      </c>
      <c r="M97" s="60"/>
      <c r="N97" s="19" t="s">
        <v>422</v>
      </c>
      <c r="O97" s="19"/>
      <c r="P97" s="22"/>
      <c r="Q97" s="22"/>
      <c r="R97" s="22"/>
      <c r="S97" s="22"/>
      <c r="T97" s="22"/>
      <c r="U97" s="22"/>
      <c r="V97" s="22"/>
      <c r="W97" s="22"/>
      <c r="X97" s="22"/>
      <c r="Y97" s="22"/>
      <c r="Z97" s="22"/>
      <c r="AA97" s="22"/>
    </row>
    <row r="98">
      <c r="A98" s="56" t="s">
        <v>13</v>
      </c>
      <c r="B98" s="57" t="s">
        <v>423</v>
      </c>
      <c r="C98" s="58" t="s">
        <v>417</v>
      </c>
      <c r="D98" s="56" t="s">
        <v>424</v>
      </c>
      <c r="E98" s="14" t="s">
        <v>17</v>
      </c>
      <c r="F98" s="287">
        <v>8.64546513552745</v>
      </c>
      <c r="G98" s="16" t="s">
        <v>18</v>
      </c>
      <c r="H98" s="17" t="s">
        <v>19</v>
      </c>
      <c r="I98" s="18" t="s">
        <v>20</v>
      </c>
      <c r="J98" s="19" t="s">
        <v>309</v>
      </c>
      <c r="K98" s="20" t="s">
        <v>425</v>
      </c>
      <c r="L98" s="289" t="s">
        <v>426</v>
      </c>
      <c r="M98" s="21"/>
      <c r="N98" s="21"/>
      <c r="O98" s="21"/>
      <c r="P98" s="22"/>
      <c r="Q98" s="22"/>
      <c r="R98" s="22"/>
      <c r="S98" s="22"/>
      <c r="T98" s="22"/>
      <c r="U98" s="22"/>
      <c r="V98" s="22"/>
      <c r="W98" s="22"/>
      <c r="X98" s="22"/>
      <c r="Y98" s="22"/>
      <c r="Z98" s="22"/>
      <c r="AA98" s="22"/>
    </row>
    <row r="99">
      <c r="A99" s="56" t="s">
        <v>128</v>
      </c>
      <c r="B99" s="57" t="s">
        <v>427</v>
      </c>
      <c r="C99" s="58" t="s">
        <v>417</v>
      </c>
      <c r="D99" s="56" t="s">
        <v>424</v>
      </c>
      <c r="E99" s="14" t="s">
        <v>17</v>
      </c>
      <c r="F99" s="287">
        <v>8.5784294581476</v>
      </c>
      <c r="G99" s="16" t="s">
        <v>18</v>
      </c>
      <c r="H99" s="17" t="s">
        <v>19</v>
      </c>
      <c r="I99" s="18" t="s">
        <v>20</v>
      </c>
      <c r="J99" s="18" t="s">
        <v>309</v>
      </c>
      <c r="K99" s="20" t="s">
        <v>428</v>
      </c>
      <c r="L99" s="289" t="s">
        <v>426</v>
      </c>
      <c r="M99" s="21"/>
      <c r="N99" s="21"/>
      <c r="O99" s="21"/>
      <c r="P99" s="22"/>
      <c r="Q99" s="22"/>
      <c r="R99" s="22"/>
      <c r="S99" s="22"/>
      <c r="T99" s="22"/>
      <c r="U99" s="22"/>
      <c r="V99" s="22"/>
      <c r="W99" s="22"/>
      <c r="X99" s="22"/>
      <c r="Y99" s="22"/>
      <c r="Z99" s="22"/>
      <c r="AA99" s="22"/>
    </row>
    <row r="100">
      <c r="A100" s="56" t="s">
        <v>98</v>
      </c>
      <c r="B100" s="57" t="s">
        <v>429</v>
      </c>
      <c r="C100" s="58" t="s">
        <v>417</v>
      </c>
      <c r="D100" s="59" t="s">
        <v>418</v>
      </c>
      <c r="E100" s="14" t="s">
        <v>17</v>
      </c>
      <c r="F100" s="287">
        <f>(0.105+1.64)*7.46</f>
        <v>13.0177</v>
      </c>
      <c r="G100" s="42" t="s">
        <v>106</v>
      </c>
      <c r="H100" s="17" t="s">
        <v>19</v>
      </c>
      <c r="I100" s="18" t="s">
        <v>20</v>
      </c>
      <c r="J100" s="19" t="s">
        <v>430</v>
      </c>
      <c r="K100" s="61" t="s">
        <v>431</v>
      </c>
      <c r="L100" s="294" t="s">
        <v>432</v>
      </c>
      <c r="M100" s="21"/>
      <c r="N100" s="21"/>
      <c r="O100" s="19" t="s">
        <v>433</v>
      </c>
      <c r="P100" s="22"/>
      <c r="Q100" s="22"/>
      <c r="R100" s="22"/>
      <c r="S100" s="22"/>
      <c r="T100" s="22"/>
      <c r="U100" s="22"/>
      <c r="V100" s="22"/>
      <c r="W100" s="22"/>
      <c r="X100" s="22"/>
      <c r="Y100" s="22"/>
      <c r="Z100" s="22"/>
      <c r="AA100" s="22"/>
    </row>
    <row r="101">
      <c r="A101" s="56" t="s">
        <v>28</v>
      </c>
      <c r="B101" s="57" t="s">
        <v>434</v>
      </c>
      <c r="C101" s="58" t="s">
        <v>417</v>
      </c>
      <c r="D101" s="59" t="s">
        <v>435</v>
      </c>
      <c r="E101" s="14" t="s">
        <v>17</v>
      </c>
      <c r="F101" s="295">
        <f>(19.1+1.06)/1.58</f>
        <v>12.75949367</v>
      </c>
      <c r="G101" s="16" t="s">
        <v>106</v>
      </c>
      <c r="H101" s="17" t="s">
        <v>19</v>
      </c>
      <c r="I101" s="18" t="s">
        <v>20</v>
      </c>
      <c r="J101" s="19" t="s">
        <v>436</v>
      </c>
      <c r="K101" s="44" t="s">
        <v>437</v>
      </c>
      <c r="L101" s="290" t="s">
        <v>438</v>
      </c>
      <c r="M101" s="21"/>
      <c r="N101" s="21"/>
      <c r="O101" s="19" t="s">
        <v>439</v>
      </c>
      <c r="P101" s="22"/>
      <c r="Q101" s="22"/>
      <c r="R101" s="22"/>
      <c r="S101" s="22"/>
      <c r="T101" s="22"/>
      <c r="U101" s="22"/>
      <c r="V101" s="22"/>
      <c r="W101" s="22"/>
      <c r="X101" s="22"/>
      <c r="Y101" s="22"/>
      <c r="Z101" s="22"/>
      <c r="AA101" s="22"/>
    </row>
    <row r="102">
      <c r="A102" s="56" t="s">
        <v>440</v>
      </c>
      <c r="B102" s="57" t="s">
        <v>441</v>
      </c>
      <c r="C102" s="58" t="s">
        <v>417</v>
      </c>
      <c r="D102" s="62" t="s">
        <v>442</v>
      </c>
      <c r="E102" s="14" t="s">
        <v>17</v>
      </c>
      <c r="F102" s="295">
        <f>8.44+1.66</f>
        <v>10.1</v>
      </c>
      <c r="G102" s="16" t="s">
        <v>106</v>
      </c>
      <c r="H102" s="17" t="s">
        <v>19</v>
      </c>
      <c r="I102" s="18" t="s">
        <v>20</v>
      </c>
      <c r="J102" s="19" t="s">
        <v>443</v>
      </c>
      <c r="K102" s="44" t="s">
        <v>444</v>
      </c>
      <c r="L102" s="290" t="s">
        <v>445</v>
      </c>
      <c r="M102" s="21"/>
      <c r="N102" s="21"/>
      <c r="O102" s="19" t="s">
        <v>446</v>
      </c>
      <c r="P102" s="22"/>
      <c r="Q102" s="22"/>
      <c r="R102" s="22"/>
      <c r="S102" s="22"/>
      <c r="T102" s="22"/>
      <c r="U102" s="22"/>
      <c r="V102" s="22"/>
      <c r="W102" s="22"/>
      <c r="X102" s="22"/>
      <c r="Y102" s="22"/>
      <c r="Z102" s="22"/>
      <c r="AA102" s="22"/>
    </row>
    <row r="103">
      <c r="A103" s="56" t="s">
        <v>24</v>
      </c>
      <c r="B103" s="57" t="s">
        <v>447</v>
      </c>
      <c r="C103" s="58" t="s">
        <v>417</v>
      </c>
      <c r="D103" s="59" t="s">
        <v>448</v>
      </c>
      <c r="E103" s="14" t="s">
        <v>17</v>
      </c>
      <c r="F103" s="295">
        <f>0.51*(1/0.223)</f>
        <v>2.286995516</v>
      </c>
      <c r="G103" s="64" t="s">
        <v>106</v>
      </c>
      <c r="H103" s="17" t="s">
        <v>19</v>
      </c>
      <c r="I103" s="18" t="s">
        <v>20</v>
      </c>
      <c r="J103" s="18" t="s">
        <v>449</v>
      </c>
      <c r="K103" s="44" t="s">
        <v>450</v>
      </c>
      <c r="L103" s="290" t="s">
        <v>451</v>
      </c>
      <c r="M103" s="21"/>
      <c r="N103" s="21"/>
      <c r="O103" s="19" t="s">
        <v>452</v>
      </c>
      <c r="P103" s="22"/>
      <c r="Q103" s="22"/>
      <c r="R103" s="22"/>
      <c r="S103" s="22"/>
      <c r="T103" s="22"/>
      <c r="U103" s="22"/>
      <c r="V103" s="22"/>
      <c r="W103" s="22"/>
      <c r="X103" s="22"/>
      <c r="Y103" s="22"/>
      <c r="Z103" s="22"/>
      <c r="AA103" s="22"/>
    </row>
    <row r="104">
      <c r="A104" s="56" t="s">
        <v>453</v>
      </c>
      <c r="B104" s="57" t="s">
        <v>454</v>
      </c>
      <c r="C104" s="58" t="s">
        <v>417</v>
      </c>
      <c r="D104" s="56" t="s">
        <v>455</v>
      </c>
      <c r="E104" s="14" t="s">
        <v>17</v>
      </c>
      <c r="F104" s="295">
        <f>5.73*(1/0.72)</f>
        <v>7.958333333</v>
      </c>
      <c r="G104" s="64" t="s">
        <v>106</v>
      </c>
      <c r="H104" s="17" t="s">
        <v>19</v>
      </c>
      <c r="I104" s="18" t="s">
        <v>20</v>
      </c>
      <c r="J104" s="18" t="s">
        <v>456</v>
      </c>
      <c r="K104" s="44" t="s">
        <v>457</v>
      </c>
      <c r="L104" s="290" t="s">
        <v>458</v>
      </c>
      <c r="M104" s="21"/>
      <c r="N104" s="21"/>
      <c r="O104" s="19" t="s">
        <v>459</v>
      </c>
      <c r="P104" s="22"/>
      <c r="Q104" s="22"/>
      <c r="R104" s="22"/>
      <c r="S104" s="22"/>
      <c r="T104" s="22"/>
      <c r="U104" s="22"/>
      <c r="V104" s="22"/>
      <c r="W104" s="22"/>
      <c r="X104" s="22"/>
      <c r="Y104" s="22"/>
      <c r="Z104" s="22"/>
      <c r="AA104" s="22"/>
    </row>
    <row r="105">
      <c r="A105" s="56" t="s">
        <v>460</v>
      </c>
      <c r="B105" s="57" t="s">
        <v>461</v>
      </c>
      <c r="C105" s="58" t="s">
        <v>417</v>
      </c>
      <c r="D105" s="59" t="s">
        <v>462</v>
      </c>
      <c r="E105" s="14" t="s">
        <v>17</v>
      </c>
      <c r="F105" s="295">
        <f>(8.3+6)*(1000/435)</f>
        <v>32.87356322</v>
      </c>
      <c r="G105" s="64" t="s">
        <v>106</v>
      </c>
      <c r="H105" s="17" t="s">
        <v>19</v>
      </c>
      <c r="I105" s="18" t="s">
        <v>20</v>
      </c>
      <c r="J105" s="19" t="s">
        <v>463</v>
      </c>
      <c r="K105" s="44" t="s">
        <v>464</v>
      </c>
      <c r="L105" s="290" t="s">
        <v>465</v>
      </c>
      <c r="M105" s="21"/>
      <c r="N105" s="21"/>
      <c r="O105" s="19" t="s">
        <v>466</v>
      </c>
      <c r="P105" s="22"/>
      <c r="Q105" s="22"/>
      <c r="R105" s="22"/>
      <c r="S105" s="22"/>
      <c r="T105" s="22"/>
      <c r="U105" s="22"/>
      <c r="V105" s="22"/>
      <c r="W105" s="22"/>
      <c r="X105" s="22"/>
      <c r="Y105" s="22"/>
      <c r="Z105" s="22"/>
      <c r="AA105" s="22"/>
    </row>
    <row r="106">
      <c r="A106" s="56" t="s">
        <v>28</v>
      </c>
      <c r="B106" s="57" t="s">
        <v>467</v>
      </c>
      <c r="C106" s="58" t="s">
        <v>417</v>
      </c>
      <c r="D106" s="56" t="s">
        <v>468</v>
      </c>
      <c r="E106" s="14" t="s">
        <v>17</v>
      </c>
      <c r="F106" s="296">
        <v>11.1207343137854</v>
      </c>
      <c r="G106" s="16" t="s">
        <v>18</v>
      </c>
      <c r="H106" s="17" t="s">
        <v>19</v>
      </c>
      <c r="I106" s="18" t="s">
        <v>20</v>
      </c>
      <c r="J106" s="19" t="s">
        <v>469</v>
      </c>
      <c r="K106" s="65" t="s">
        <v>470</v>
      </c>
      <c r="L106" s="289" t="s">
        <v>471</v>
      </c>
      <c r="M106" s="21"/>
      <c r="N106" s="21"/>
      <c r="O106" s="21"/>
      <c r="P106" s="22"/>
      <c r="Q106" s="22"/>
      <c r="R106" s="22"/>
      <c r="S106" s="22"/>
      <c r="T106" s="22"/>
      <c r="U106" s="22"/>
      <c r="V106" s="22"/>
      <c r="W106" s="22"/>
      <c r="X106" s="22"/>
      <c r="Y106" s="22"/>
      <c r="Z106" s="22"/>
      <c r="AA106" s="22"/>
    </row>
    <row r="107">
      <c r="A107" s="56" t="s">
        <v>28</v>
      </c>
      <c r="B107" s="57" t="s">
        <v>472</v>
      </c>
      <c r="C107" s="58" t="s">
        <v>417</v>
      </c>
      <c r="D107" s="59" t="s">
        <v>473</v>
      </c>
      <c r="E107" s="14" t="s">
        <v>17</v>
      </c>
      <c r="F107" s="296">
        <v>2.19009790075429</v>
      </c>
      <c r="G107" s="16" t="s">
        <v>18</v>
      </c>
      <c r="H107" s="17" t="s">
        <v>19</v>
      </c>
      <c r="I107" s="18" t="s">
        <v>20</v>
      </c>
      <c r="J107" s="19" t="s">
        <v>474</v>
      </c>
      <c r="K107" s="20" t="s">
        <v>475</v>
      </c>
      <c r="L107" s="289" t="s">
        <v>476</v>
      </c>
      <c r="M107" s="21"/>
      <c r="N107" s="21"/>
      <c r="O107" s="21"/>
      <c r="P107" s="22"/>
      <c r="Q107" s="22"/>
      <c r="R107" s="22"/>
      <c r="S107" s="22"/>
      <c r="T107" s="22"/>
      <c r="U107" s="22"/>
      <c r="V107" s="22"/>
      <c r="W107" s="22"/>
      <c r="X107" s="22"/>
      <c r="Y107" s="22"/>
      <c r="Z107" s="22"/>
      <c r="AA107" s="22"/>
    </row>
    <row r="108">
      <c r="A108" s="56" t="s">
        <v>28</v>
      </c>
      <c r="B108" s="57" t="s">
        <v>477</v>
      </c>
      <c r="C108" s="58" t="s">
        <v>417</v>
      </c>
      <c r="D108" s="56" t="s">
        <v>478</v>
      </c>
      <c r="E108" s="14" t="s">
        <v>17</v>
      </c>
      <c r="F108" s="296">
        <v>11.1207343137854</v>
      </c>
      <c r="G108" s="16" t="s">
        <v>18</v>
      </c>
      <c r="H108" s="24" t="s">
        <v>184</v>
      </c>
      <c r="I108" s="18" t="s">
        <v>20</v>
      </c>
      <c r="J108" s="19" t="s">
        <v>469</v>
      </c>
      <c r="K108" s="65" t="s">
        <v>470</v>
      </c>
      <c r="L108" s="290" t="s">
        <v>479</v>
      </c>
      <c r="M108" s="21"/>
      <c r="N108" s="21"/>
      <c r="O108" s="21"/>
      <c r="P108" s="22"/>
      <c r="Q108" s="22"/>
      <c r="R108" s="22"/>
      <c r="S108" s="22"/>
      <c r="T108" s="22"/>
      <c r="U108" s="22"/>
      <c r="V108" s="22"/>
      <c r="W108" s="22"/>
      <c r="X108" s="22"/>
      <c r="Y108" s="22"/>
      <c r="Z108" s="22"/>
      <c r="AA108" s="22"/>
    </row>
    <row r="109">
      <c r="A109" s="56" t="s">
        <v>453</v>
      </c>
      <c r="B109" s="57" t="s">
        <v>480</v>
      </c>
      <c r="C109" s="58" t="s">
        <v>417</v>
      </c>
      <c r="D109" s="56" t="s">
        <v>481</v>
      </c>
      <c r="E109" s="14" t="s">
        <v>17</v>
      </c>
      <c r="F109" s="297">
        <f>(42.2+0.222+125)*(1/0.4)</f>
        <v>418.555</v>
      </c>
      <c r="G109" s="16" t="s">
        <v>106</v>
      </c>
      <c r="H109" s="17" t="s">
        <v>19</v>
      </c>
      <c r="I109" s="18" t="s">
        <v>20</v>
      </c>
      <c r="J109" s="19" t="s">
        <v>482</v>
      </c>
      <c r="K109" s="44" t="s">
        <v>483</v>
      </c>
      <c r="L109" s="290" t="s">
        <v>484</v>
      </c>
      <c r="M109" s="21"/>
      <c r="N109" s="21"/>
      <c r="O109" s="19" t="s">
        <v>485</v>
      </c>
      <c r="P109" s="22"/>
      <c r="Q109" s="22"/>
      <c r="R109" s="22"/>
      <c r="S109" s="22"/>
      <c r="T109" s="22"/>
      <c r="U109" s="22"/>
      <c r="V109" s="22"/>
      <c r="W109" s="22"/>
      <c r="X109" s="22"/>
      <c r="Y109" s="22"/>
      <c r="Z109" s="22"/>
      <c r="AA109" s="22"/>
    </row>
    <row r="110">
      <c r="A110" s="56" t="s">
        <v>56</v>
      </c>
      <c r="B110" s="57" t="s">
        <v>486</v>
      </c>
      <c r="C110" s="58" t="s">
        <v>417</v>
      </c>
      <c r="D110" s="56" t="s">
        <v>487</v>
      </c>
      <c r="E110" s="14" t="s">
        <v>17</v>
      </c>
      <c r="F110" s="295">
        <f>10.9*(1/0.4)</f>
        <v>27.25</v>
      </c>
      <c r="G110" s="16" t="s">
        <v>106</v>
      </c>
      <c r="H110" s="17" t="s">
        <v>19</v>
      </c>
      <c r="I110" s="18" t="s">
        <v>20</v>
      </c>
      <c r="J110" s="19" t="s">
        <v>488</v>
      </c>
      <c r="K110" s="44" t="s">
        <v>489</v>
      </c>
      <c r="L110" s="289" t="s">
        <v>490</v>
      </c>
      <c r="M110" s="21"/>
      <c r="N110" s="21"/>
      <c r="O110" s="19" t="s">
        <v>491</v>
      </c>
      <c r="P110" s="22"/>
      <c r="Q110" s="22"/>
      <c r="R110" s="22"/>
      <c r="S110" s="22"/>
      <c r="T110" s="22"/>
      <c r="U110" s="22"/>
      <c r="V110" s="22"/>
      <c r="W110" s="22"/>
      <c r="X110" s="22"/>
      <c r="Y110" s="22"/>
      <c r="Z110" s="22"/>
      <c r="AA110" s="22"/>
    </row>
    <row r="111">
      <c r="A111" s="56" t="s">
        <v>453</v>
      </c>
      <c r="B111" s="57" t="s">
        <v>492</v>
      </c>
      <c r="C111" s="58" t="s">
        <v>417</v>
      </c>
      <c r="D111" s="59" t="s">
        <v>493</v>
      </c>
      <c r="E111" s="14" t="s">
        <v>17</v>
      </c>
      <c r="F111" s="295">
        <v>3.33</v>
      </c>
      <c r="G111" s="16" t="s">
        <v>106</v>
      </c>
      <c r="H111" s="17" t="s">
        <v>19</v>
      </c>
      <c r="I111" s="18" t="s">
        <v>20</v>
      </c>
      <c r="J111" s="19" t="s">
        <v>494</v>
      </c>
      <c r="K111" s="44" t="s">
        <v>495</v>
      </c>
      <c r="L111" s="289" t="s">
        <v>496</v>
      </c>
      <c r="M111" s="21"/>
      <c r="N111" s="21"/>
      <c r="O111" s="19" t="s">
        <v>497</v>
      </c>
      <c r="P111" s="22"/>
      <c r="Q111" s="22"/>
      <c r="R111" s="22"/>
      <c r="S111" s="22"/>
      <c r="T111" s="22"/>
      <c r="U111" s="22"/>
      <c r="V111" s="22"/>
      <c r="W111" s="22"/>
      <c r="X111" s="22"/>
      <c r="Y111" s="22"/>
      <c r="Z111" s="22"/>
      <c r="AA111" s="22"/>
    </row>
    <row r="112">
      <c r="A112" s="56" t="s">
        <v>56</v>
      </c>
      <c r="B112" s="57" t="s">
        <v>498</v>
      </c>
      <c r="C112" s="58" t="s">
        <v>417</v>
      </c>
      <c r="D112" s="59" t="s">
        <v>499</v>
      </c>
      <c r="E112" s="14" t="s">
        <v>17</v>
      </c>
      <c r="F112" s="296">
        <f>1.63*(1/0.26)</f>
        <v>6.269230769</v>
      </c>
      <c r="G112" s="16" t="s">
        <v>106</v>
      </c>
      <c r="H112" s="22" t="s">
        <v>184</v>
      </c>
      <c r="I112" s="21" t="s">
        <v>217</v>
      </c>
      <c r="J112" s="18" t="s">
        <v>500</v>
      </c>
      <c r="K112" s="29" t="s">
        <v>501</v>
      </c>
      <c r="L112" s="290" t="s">
        <v>502</v>
      </c>
      <c r="M112" s="21"/>
      <c r="N112" s="21"/>
      <c r="O112" s="19" t="s">
        <v>503</v>
      </c>
      <c r="P112" s="22"/>
      <c r="Q112" s="22"/>
      <c r="R112" s="22"/>
      <c r="S112" s="22"/>
      <c r="T112" s="22"/>
      <c r="U112" s="22"/>
      <c r="V112" s="22"/>
      <c r="W112" s="22"/>
      <c r="X112" s="22"/>
      <c r="Y112" s="22"/>
      <c r="Z112" s="22"/>
      <c r="AA112" s="22"/>
    </row>
    <row r="113">
      <c r="A113" s="66" t="s">
        <v>28</v>
      </c>
      <c r="B113" s="67" t="s">
        <v>504</v>
      </c>
      <c r="C113" s="68" t="s">
        <v>505</v>
      </c>
      <c r="D113" s="66" t="s">
        <v>506</v>
      </c>
      <c r="E113" s="14" t="s">
        <v>17</v>
      </c>
      <c r="F113" s="296">
        <v>22.0</v>
      </c>
      <c r="G113" s="42" t="s">
        <v>507</v>
      </c>
      <c r="H113" s="17" t="s">
        <v>184</v>
      </c>
      <c r="I113" s="19" t="s">
        <v>508</v>
      </c>
      <c r="J113" s="19" t="s">
        <v>509</v>
      </c>
      <c r="K113" s="69" t="s">
        <v>510</v>
      </c>
      <c r="L113" s="290" t="s">
        <v>511</v>
      </c>
      <c r="M113" s="21"/>
      <c r="N113" s="21"/>
      <c r="O113" s="21"/>
      <c r="P113" s="22"/>
      <c r="Q113" s="22"/>
      <c r="R113" s="22"/>
      <c r="S113" s="22"/>
      <c r="T113" s="22"/>
      <c r="U113" s="22"/>
      <c r="V113" s="22"/>
      <c r="W113" s="22"/>
      <c r="X113" s="22"/>
      <c r="Y113" s="22"/>
      <c r="Z113" s="22"/>
      <c r="AA113" s="22"/>
    </row>
    <row r="114">
      <c r="A114" s="66" t="s">
        <v>28</v>
      </c>
      <c r="B114" s="67" t="s">
        <v>512</v>
      </c>
      <c r="C114" s="68" t="s">
        <v>505</v>
      </c>
      <c r="D114" s="66" t="s">
        <v>513</v>
      </c>
      <c r="E114" s="14" t="s">
        <v>17</v>
      </c>
      <c r="F114" s="296">
        <v>22.0</v>
      </c>
      <c r="G114" s="42" t="s">
        <v>507</v>
      </c>
      <c r="H114" s="17" t="s">
        <v>184</v>
      </c>
      <c r="I114" s="19" t="s">
        <v>508</v>
      </c>
      <c r="J114" s="19" t="s">
        <v>509</v>
      </c>
      <c r="K114" s="29" t="s">
        <v>510</v>
      </c>
      <c r="L114" s="290" t="s">
        <v>514</v>
      </c>
      <c r="M114" s="21"/>
      <c r="N114" s="21"/>
      <c r="O114" s="21"/>
      <c r="P114" s="22"/>
      <c r="Q114" s="22"/>
      <c r="R114" s="22"/>
      <c r="S114" s="22"/>
      <c r="T114" s="22"/>
      <c r="U114" s="22"/>
      <c r="V114" s="22"/>
      <c r="W114" s="22"/>
      <c r="X114" s="22"/>
      <c r="Y114" s="22"/>
      <c r="Z114" s="22"/>
      <c r="AA114" s="22"/>
    </row>
    <row r="115">
      <c r="A115" s="66" t="s">
        <v>28</v>
      </c>
      <c r="B115" s="67" t="s">
        <v>515</v>
      </c>
      <c r="C115" s="68" t="s">
        <v>505</v>
      </c>
      <c r="D115" s="66" t="s">
        <v>516</v>
      </c>
      <c r="E115" s="14" t="s">
        <v>17</v>
      </c>
      <c r="F115" s="296">
        <v>22.0</v>
      </c>
      <c r="G115" s="42" t="s">
        <v>507</v>
      </c>
      <c r="H115" s="17" t="s">
        <v>184</v>
      </c>
      <c r="I115" s="19" t="s">
        <v>508</v>
      </c>
      <c r="J115" s="19" t="s">
        <v>509</v>
      </c>
      <c r="K115" s="69" t="s">
        <v>510</v>
      </c>
      <c r="L115" s="290" t="s">
        <v>517</v>
      </c>
      <c r="M115" s="21"/>
      <c r="N115" s="21"/>
      <c r="O115" s="21"/>
      <c r="P115" s="22"/>
      <c r="Q115" s="22"/>
      <c r="R115" s="22"/>
      <c r="S115" s="22"/>
      <c r="T115" s="22"/>
      <c r="U115" s="22"/>
      <c r="V115" s="22"/>
      <c r="W115" s="22"/>
      <c r="X115" s="22"/>
      <c r="Y115" s="22"/>
      <c r="Z115" s="22"/>
      <c r="AA115" s="22"/>
    </row>
    <row r="116">
      <c r="A116" s="66" t="s">
        <v>28</v>
      </c>
      <c r="B116" s="67" t="s">
        <v>518</v>
      </c>
      <c r="C116" s="68" t="s">
        <v>505</v>
      </c>
      <c r="D116" s="66" t="s">
        <v>519</v>
      </c>
      <c r="E116" s="14" t="s">
        <v>17</v>
      </c>
      <c r="F116" s="295">
        <f t="shared" ref="F116:F119" si="1">(19.1+1.06)/1.58</f>
        <v>12.75949367</v>
      </c>
      <c r="G116" s="16" t="s">
        <v>106</v>
      </c>
      <c r="H116" s="17" t="s">
        <v>184</v>
      </c>
      <c r="I116" s="18" t="s">
        <v>217</v>
      </c>
      <c r="J116" s="18" t="s">
        <v>520</v>
      </c>
      <c r="K116" s="44" t="s">
        <v>521</v>
      </c>
      <c r="L116" s="290" t="s">
        <v>522</v>
      </c>
      <c r="M116" s="21"/>
      <c r="N116" s="21"/>
      <c r="O116" s="21"/>
      <c r="P116" s="22"/>
      <c r="Q116" s="22"/>
      <c r="R116" s="22"/>
      <c r="S116" s="22"/>
      <c r="T116" s="22"/>
      <c r="U116" s="22"/>
      <c r="V116" s="22"/>
      <c r="W116" s="22"/>
      <c r="X116" s="22"/>
      <c r="Y116" s="22"/>
      <c r="Z116" s="22"/>
      <c r="AA116" s="22"/>
    </row>
    <row r="117">
      <c r="A117" s="66" t="s">
        <v>28</v>
      </c>
      <c r="B117" s="67" t="s">
        <v>523</v>
      </c>
      <c r="C117" s="68" t="s">
        <v>505</v>
      </c>
      <c r="D117" s="66" t="s">
        <v>524</v>
      </c>
      <c r="E117" s="14" t="s">
        <v>17</v>
      </c>
      <c r="F117" s="295">
        <f t="shared" si="1"/>
        <v>12.75949367</v>
      </c>
      <c r="G117" s="16" t="s">
        <v>106</v>
      </c>
      <c r="H117" s="17" t="s">
        <v>184</v>
      </c>
      <c r="I117" s="18" t="s">
        <v>217</v>
      </c>
      <c r="J117" s="18" t="s">
        <v>520</v>
      </c>
      <c r="K117" s="44" t="s">
        <v>521</v>
      </c>
      <c r="L117" s="290" t="s">
        <v>525</v>
      </c>
      <c r="M117" s="21"/>
      <c r="N117" s="21"/>
      <c r="O117" s="21"/>
      <c r="P117" s="22"/>
      <c r="Q117" s="22"/>
      <c r="R117" s="22"/>
      <c r="S117" s="22"/>
      <c r="T117" s="22"/>
      <c r="U117" s="22"/>
      <c r="V117" s="22"/>
      <c r="W117" s="22"/>
      <c r="X117" s="22"/>
      <c r="Y117" s="22"/>
      <c r="Z117" s="22"/>
      <c r="AA117" s="22"/>
    </row>
    <row r="118">
      <c r="A118" s="66" t="s">
        <v>28</v>
      </c>
      <c r="B118" s="67" t="s">
        <v>526</v>
      </c>
      <c r="C118" s="68" t="s">
        <v>505</v>
      </c>
      <c r="D118" s="66" t="s">
        <v>527</v>
      </c>
      <c r="E118" s="14" t="s">
        <v>17</v>
      </c>
      <c r="F118" s="295">
        <f t="shared" si="1"/>
        <v>12.75949367</v>
      </c>
      <c r="G118" s="16" t="s">
        <v>106</v>
      </c>
      <c r="H118" s="17" t="s">
        <v>184</v>
      </c>
      <c r="I118" s="18" t="s">
        <v>217</v>
      </c>
      <c r="J118" s="18" t="s">
        <v>520</v>
      </c>
      <c r="K118" s="44" t="s">
        <v>521</v>
      </c>
      <c r="L118" s="290" t="s">
        <v>528</v>
      </c>
      <c r="M118" s="21"/>
      <c r="N118" s="21"/>
      <c r="O118" s="21"/>
      <c r="P118" s="22"/>
      <c r="Q118" s="22"/>
      <c r="R118" s="22"/>
      <c r="S118" s="22"/>
      <c r="T118" s="22"/>
      <c r="U118" s="22"/>
      <c r="V118" s="22"/>
      <c r="W118" s="22"/>
      <c r="X118" s="22"/>
      <c r="Y118" s="22"/>
      <c r="Z118" s="22"/>
      <c r="AA118" s="22"/>
    </row>
    <row r="119">
      <c r="A119" s="66" t="s">
        <v>56</v>
      </c>
      <c r="B119" s="67" t="s">
        <v>529</v>
      </c>
      <c r="C119" s="68" t="s">
        <v>505</v>
      </c>
      <c r="D119" s="70" t="s">
        <v>530</v>
      </c>
      <c r="E119" s="14" t="s">
        <v>17</v>
      </c>
      <c r="F119" s="295">
        <f t="shared" si="1"/>
        <v>12.75949367</v>
      </c>
      <c r="G119" s="16" t="s">
        <v>106</v>
      </c>
      <c r="H119" s="17" t="s">
        <v>19</v>
      </c>
      <c r="I119" s="18" t="s">
        <v>20</v>
      </c>
      <c r="J119" s="18" t="s">
        <v>531</v>
      </c>
      <c r="K119" s="44" t="s">
        <v>521</v>
      </c>
      <c r="L119" s="290" t="s">
        <v>532</v>
      </c>
      <c r="M119" s="21"/>
      <c r="N119" s="21"/>
      <c r="O119" s="21"/>
      <c r="P119" s="22"/>
      <c r="Q119" s="22"/>
      <c r="R119" s="22"/>
      <c r="S119" s="22"/>
      <c r="T119" s="22"/>
      <c r="U119" s="22"/>
      <c r="V119" s="22"/>
      <c r="W119" s="22"/>
      <c r="X119" s="22"/>
      <c r="Y119" s="22"/>
      <c r="Z119" s="22"/>
      <c r="AA119" s="22"/>
    </row>
    <row r="120">
      <c r="A120" s="66" t="s">
        <v>28</v>
      </c>
      <c r="B120" s="67" t="s">
        <v>533</v>
      </c>
      <c r="C120" s="68" t="s">
        <v>505</v>
      </c>
      <c r="D120" s="66" t="s">
        <v>534</v>
      </c>
      <c r="E120" s="14" t="s">
        <v>17</v>
      </c>
      <c r="F120" s="295">
        <v>22.0</v>
      </c>
      <c r="G120" s="42" t="s">
        <v>507</v>
      </c>
      <c r="H120" s="17" t="s">
        <v>184</v>
      </c>
      <c r="I120" s="19" t="s">
        <v>508</v>
      </c>
      <c r="J120" s="19" t="s">
        <v>509</v>
      </c>
      <c r="K120" s="29" t="s">
        <v>510</v>
      </c>
      <c r="L120" s="290" t="s">
        <v>535</v>
      </c>
      <c r="M120" s="21"/>
      <c r="N120" s="21"/>
      <c r="O120" s="21"/>
      <c r="P120" s="22"/>
      <c r="Q120" s="22"/>
      <c r="R120" s="22"/>
      <c r="S120" s="22"/>
      <c r="T120" s="22"/>
      <c r="U120" s="22"/>
      <c r="V120" s="22"/>
      <c r="W120" s="22"/>
      <c r="X120" s="22"/>
      <c r="Y120" s="22"/>
      <c r="Z120" s="22"/>
      <c r="AA120" s="22"/>
    </row>
    <row r="121">
      <c r="A121" s="66" t="s">
        <v>28</v>
      </c>
      <c r="B121" s="67" t="s">
        <v>536</v>
      </c>
      <c r="C121" s="68" t="s">
        <v>505</v>
      </c>
      <c r="D121" s="66" t="s">
        <v>537</v>
      </c>
      <c r="E121" s="14" t="s">
        <v>17</v>
      </c>
      <c r="F121" s="295">
        <v>22.0</v>
      </c>
      <c r="G121" s="42" t="s">
        <v>507</v>
      </c>
      <c r="H121" s="17" t="s">
        <v>184</v>
      </c>
      <c r="I121" s="19" t="s">
        <v>508</v>
      </c>
      <c r="J121" s="19" t="s">
        <v>509</v>
      </c>
      <c r="K121" s="29" t="s">
        <v>510</v>
      </c>
      <c r="L121" s="290" t="s">
        <v>538</v>
      </c>
      <c r="M121" s="21"/>
      <c r="N121" s="21"/>
      <c r="O121" s="21"/>
      <c r="P121" s="22"/>
      <c r="Q121" s="22"/>
      <c r="R121" s="22"/>
      <c r="S121" s="22"/>
      <c r="T121" s="22"/>
      <c r="U121" s="22"/>
      <c r="V121" s="22"/>
      <c r="W121" s="22"/>
      <c r="X121" s="22"/>
      <c r="Y121" s="22"/>
      <c r="Z121" s="22"/>
      <c r="AA121" s="22"/>
    </row>
    <row r="122">
      <c r="A122" s="66" t="s">
        <v>28</v>
      </c>
      <c r="B122" s="67" t="s">
        <v>539</v>
      </c>
      <c r="C122" s="68" t="s">
        <v>505</v>
      </c>
      <c r="D122" s="66" t="s">
        <v>540</v>
      </c>
      <c r="E122" s="14" t="s">
        <v>17</v>
      </c>
      <c r="F122" s="295">
        <f>(19.1+1.06)/1.58</f>
        <v>12.75949367</v>
      </c>
      <c r="G122" s="16" t="s">
        <v>106</v>
      </c>
      <c r="H122" s="17" t="s">
        <v>184</v>
      </c>
      <c r="I122" s="18" t="s">
        <v>217</v>
      </c>
      <c r="J122" s="18" t="s">
        <v>520</v>
      </c>
      <c r="K122" s="44" t="s">
        <v>521</v>
      </c>
      <c r="L122" s="290" t="s">
        <v>541</v>
      </c>
      <c r="M122" s="21"/>
      <c r="N122" s="21"/>
      <c r="O122" s="21"/>
      <c r="P122" s="22"/>
      <c r="Q122" s="22"/>
      <c r="R122" s="22"/>
      <c r="S122" s="22"/>
      <c r="T122" s="22"/>
      <c r="U122" s="22"/>
      <c r="V122" s="22"/>
      <c r="W122" s="22"/>
      <c r="X122" s="22"/>
      <c r="Y122" s="22"/>
      <c r="Z122" s="22"/>
      <c r="AA122" s="22"/>
    </row>
    <row r="123">
      <c r="A123" s="66" t="s">
        <v>28</v>
      </c>
      <c r="B123" s="67" t="s">
        <v>542</v>
      </c>
      <c r="C123" s="68" t="s">
        <v>505</v>
      </c>
      <c r="D123" s="66" t="s">
        <v>543</v>
      </c>
      <c r="E123" s="14" t="s">
        <v>17</v>
      </c>
      <c r="F123" s="296">
        <v>22.0</v>
      </c>
      <c r="G123" s="42" t="s">
        <v>507</v>
      </c>
      <c r="H123" s="17" t="s">
        <v>184</v>
      </c>
      <c r="I123" s="19" t="s">
        <v>508</v>
      </c>
      <c r="J123" s="19" t="s">
        <v>509</v>
      </c>
      <c r="K123" s="29" t="s">
        <v>510</v>
      </c>
      <c r="L123" s="290" t="s">
        <v>544</v>
      </c>
      <c r="M123" s="21"/>
      <c r="N123" s="21"/>
      <c r="O123" s="21"/>
      <c r="P123" s="22"/>
      <c r="Q123" s="22"/>
      <c r="R123" s="22"/>
      <c r="S123" s="22"/>
      <c r="T123" s="22"/>
      <c r="U123" s="22"/>
      <c r="V123" s="22"/>
      <c r="W123" s="22"/>
      <c r="X123" s="22"/>
      <c r="Y123" s="22"/>
      <c r="Z123" s="22"/>
      <c r="AA123" s="22"/>
    </row>
    <row r="124">
      <c r="A124" s="66" t="s">
        <v>28</v>
      </c>
      <c r="B124" s="67" t="s">
        <v>545</v>
      </c>
      <c r="C124" s="68" t="s">
        <v>505</v>
      </c>
      <c r="D124" s="66" t="s">
        <v>546</v>
      </c>
      <c r="E124" s="14" t="s">
        <v>17</v>
      </c>
      <c r="F124" s="296">
        <v>22.0</v>
      </c>
      <c r="G124" s="42" t="s">
        <v>507</v>
      </c>
      <c r="H124" s="17" t="s">
        <v>184</v>
      </c>
      <c r="I124" s="19" t="s">
        <v>508</v>
      </c>
      <c r="J124" s="19" t="s">
        <v>509</v>
      </c>
      <c r="K124" s="29" t="s">
        <v>510</v>
      </c>
      <c r="L124" s="290" t="s">
        <v>547</v>
      </c>
      <c r="M124" s="21"/>
      <c r="N124" s="21"/>
      <c r="O124" s="21"/>
      <c r="P124" s="22"/>
      <c r="Q124" s="22"/>
      <c r="R124" s="22"/>
      <c r="S124" s="22"/>
      <c r="T124" s="22"/>
      <c r="U124" s="22"/>
      <c r="V124" s="22"/>
      <c r="W124" s="22"/>
      <c r="X124" s="22"/>
      <c r="Y124" s="22"/>
      <c r="Z124" s="22"/>
      <c r="AA124" s="22"/>
    </row>
    <row r="125">
      <c r="A125" s="66" t="s">
        <v>56</v>
      </c>
      <c r="B125" s="67" t="s">
        <v>548</v>
      </c>
      <c r="C125" s="68" t="s">
        <v>505</v>
      </c>
      <c r="D125" s="66" t="s">
        <v>549</v>
      </c>
      <c r="E125" s="14" t="s">
        <v>17</v>
      </c>
      <c r="F125" s="296">
        <f>(1.03+3.21)</f>
        <v>4.24</v>
      </c>
      <c r="G125" s="16" t="s">
        <v>106</v>
      </c>
      <c r="H125" s="17" t="s">
        <v>19</v>
      </c>
      <c r="I125" s="19" t="s">
        <v>20</v>
      </c>
      <c r="J125" s="19" t="s">
        <v>550</v>
      </c>
      <c r="K125" s="71" t="s">
        <v>551</v>
      </c>
      <c r="L125" s="290" t="s">
        <v>552</v>
      </c>
      <c r="M125" s="21"/>
      <c r="N125" s="21"/>
      <c r="O125" s="19" t="s">
        <v>553</v>
      </c>
      <c r="P125" s="22"/>
      <c r="Q125" s="22"/>
      <c r="R125" s="22"/>
      <c r="S125" s="22"/>
      <c r="T125" s="22"/>
      <c r="U125" s="22"/>
      <c r="V125" s="22"/>
      <c r="W125" s="22"/>
      <c r="X125" s="22"/>
      <c r="Y125" s="22"/>
      <c r="Z125" s="22"/>
      <c r="AA125" s="22"/>
    </row>
    <row r="126">
      <c r="A126" s="66" t="s">
        <v>28</v>
      </c>
      <c r="B126" s="67" t="s">
        <v>554</v>
      </c>
      <c r="C126" s="68" t="s">
        <v>505</v>
      </c>
      <c r="D126" s="66" t="s">
        <v>555</v>
      </c>
      <c r="E126" s="14" t="s">
        <v>17</v>
      </c>
      <c r="F126" s="296">
        <v>22.0</v>
      </c>
      <c r="G126" s="42" t="s">
        <v>507</v>
      </c>
      <c r="H126" s="17" t="s">
        <v>184</v>
      </c>
      <c r="I126" s="19" t="s">
        <v>508</v>
      </c>
      <c r="J126" s="19" t="s">
        <v>509</v>
      </c>
      <c r="K126" s="29" t="s">
        <v>510</v>
      </c>
      <c r="L126" s="290" t="s">
        <v>556</v>
      </c>
      <c r="M126" s="21"/>
      <c r="N126" s="21"/>
      <c r="O126" s="21"/>
      <c r="P126" s="22"/>
      <c r="Q126" s="22"/>
      <c r="R126" s="22"/>
      <c r="S126" s="22"/>
      <c r="T126" s="22"/>
      <c r="U126" s="22"/>
      <c r="V126" s="22"/>
      <c r="W126" s="22"/>
      <c r="X126" s="22"/>
      <c r="Y126" s="22"/>
      <c r="Z126" s="22"/>
      <c r="AA126" s="22"/>
    </row>
    <row r="127">
      <c r="A127" s="72" t="s">
        <v>24</v>
      </c>
      <c r="B127" s="73" t="s">
        <v>557</v>
      </c>
      <c r="C127" s="74" t="s">
        <v>558</v>
      </c>
      <c r="D127" s="75" t="s">
        <v>559</v>
      </c>
      <c r="E127" s="14" t="s">
        <v>17</v>
      </c>
      <c r="F127" s="287">
        <f t="shared" ref="F127:F134" si="2">1.26*1.08</f>
        <v>1.3608</v>
      </c>
      <c r="G127" s="16" t="s">
        <v>106</v>
      </c>
      <c r="H127" s="17" t="s">
        <v>19</v>
      </c>
      <c r="I127" s="18" t="s">
        <v>20</v>
      </c>
      <c r="J127" s="19" t="s">
        <v>560</v>
      </c>
      <c r="K127" s="69" t="s">
        <v>561</v>
      </c>
      <c r="L127" s="289" t="s">
        <v>562</v>
      </c>
      <c r="M127" s="21"/>
      <c r="N127" s="21"/>
      <c r="O127" s="21"/>
      <c r="P127" s="22"/>
      <c r="Q127" s="22"/>
      <c r="R127" s="22"/>
      <c r="S127" s="22"/>
      <c r="T127" s="22"/>
      <c r="U127" s="22"/>
      <c r="V127" s="22"/>
      <c r="W127" s="22"/>
      <c r="X127" s="22"/>
      <c r="Y127" s="22"/>
      <c r="Z127" s="22"/>
      <c r="AA127" s="22"/>
    </row>
    <row r="128">
      <c r="A128" s="72" t="s">
        <v>24</v>
      </c>
      <c r="B128" s="73" t="s">
        <v>563</v>
      </c>
      <c r="C128" s="74" t="s">
        <v>558</v>
      </c>
      <c r="D128" s="72" t="s">
        <v>564</v>
      </c>
      <c r="E128" s="14" t="s">
        <v>17</v>
      </c>
      <c r="F128" s="287">
        <f t="shared" si="2"/>
        <v>1.3608</v>
      </c>
      <c r="G128" s="16" t="s">
        <v>106</v>
      </c>
      <c r="H128" s="17" t="s">
        <v>184</v>
      </c>
      <c r="I128" s="18" t="s">
        <v>217</v>
      </c>
      <c r="J128" s="18" t="s">
        <v>565</v>
      </c>
      <c r="K128" s="69" t="s">
        <v>561</v>
      </c>
      <c r="L128" s="290" t="s">
        <v>566</v>
      </c>
      <c r="M128" s="21"/>
      <c r="N128" s="21"/>
      <c r="O128" s="19"/>
      <c r="P128" s="22"/>
      <c r="Q128" s="22"/>
      <c r="R128" s="22"/>
      <c r="S128" s="22"/>
      <c r="T128" s="22"/>
      <c r="U128" s="22"/>
      <c r="V128" s="22"/>
      <c r="W128" s="22"/>
      <c r="X128" s="22"/>
      <c r="Y128" s="22"/>
      <c r="Z128" s="22"/>
      <c r="AA128" s="22"/>
    </row>
    <row r="129">
      <c r="A129" s="72" t="s">
        <v>24</v>
      </c>
      <c r="B129" s="73" t="s">
        <v>567</v>
      </c>
      <c r="C129" s="74" t="s">
        <v>558</v>
      </c>
      <c r="D129" s="72" t="s">
        <v>568</v>
      </c>
      <c r="E129" s="14" t="s">
        <v>17</v>
      </c>
      <c r="F129" s="287">
        <f t="shared" si="2"/>
        <v>1.3608</v>
      </c>
      <c r="G129" s="16" t="s">
        <v>106</v>
      </c>
      <c r="H129" s="17" t="s">
        <v>184</v>
      </c>
      <c r="I129" s="18" t="s">
        <v>217</v>
      </c>
      <c r="J129" s="18" t="s">
        <v>565</v>
      </c>
      <c r="K129" s="29" t="s">
        <v>561</v>
      </c>
      <c r="L129" s="290" t="s">
        <v>569</v>
      </c>
      <c r="M129" s="21"/>
      <c r="N129" s="21"/>
      <c r="O129" s="19" t="s">
        <v>570</v>
      </c>
      <c r="P129" s="22"/>
      <c r="Q129" s="22"/>
      <c r="R129" s="22"/>
      <c r="S129" s="22"/>
      <c r="T129" s="22"/>
      <c r="U129" s="22"/>
      <c r="V129" s="22"/>
      <c r="W129" s="22"/>
      <c r="X129" s="22"/>
      <c r="Y129" s="22"/>
      <c r="Z129" s="22"/>
      <c r="AA129" s="22"/>
    </row>
    <row r="130">
      <c r="A130" s="72" t="s">
        <v>24</v>
      </c>
      <c r="B130" s="73" t="s">
        <v>571</v>
      </c>
      <c r="C130" s="74" t="s">
        <v>558</v>
      </c>
      <c r="D130" s="75" t="s">
        <v>572</v>
      </c>
      <c r="E130" s="14" t="s">
        <v>17</v>
      </c>
      <c r="F130" s="287">
        <f t="shared" si="2"/>
        <v>1.3608</v>
      </c>
      <c r="G130" s="16" t="s">
        <v>106</v>
      </c>
      <c r="H130" s="17" t="s">
        <v>184</v>
      </c>
      <c r="I130" s="18" t="s">
        <v>217</v>
      </c>
      <c r="J130" s="18" t="s">
        <v>565</v>
      </c>
      <c r="K130" s="29" t="s">
        <v>561</v>
      </c>
      <c r="L130" s="290" t="s">
        <v>573</v>
      </c>
      <c r="M130" s="21"/>
      <c r="N130" s="21"/>
      <c r="O130" s="21"/>
      <c r="P130" s="22"/>
      <c r="Q130" s="22"/>
      <c r="R130" s="22"/>
      <c r="S130" s="22"/>
      <c r="T130" s="22"/>
      <c r="U130" s="22"/>
      <c r="V130" s="22"/>
      <c r="W130" s="22"/>
      <c r="X130" s="22"/>
      <c r="Y130" s="22"/>
      <c r="Z130" s="22"/>
      <c r="AA130" s="22"/>
    </row>
    <row r="131">
      <c r="A131" s="72" t="s">
        <v>24</v>
      </c>
      <c r="B131" s="73" t="s">
        <v>574</v>
      </c>
      <c r="C131" s="74" t="s">
        <v>558</v>
      </c>
      <c r="D131" s="75" t="s">
        <v>575</v>
      </c>
      <c r="E131" s="14" t="s">
        <v>17</v>
      </c>
      <c r="F131" s="287">
        <f t="shared" si="2"/>
        <v>1.3608</v>
      </c>
      <c r="G131" s="16" t="s">
        <v>106</v>
      </c>
      <c r="H131" s="17" t="s">
        <v>184</v>
      </c>
      <c r="I131" s="18" t="s">
        <v>217</v>
      </c>
      <c r="J131" s="18" t="s">
        <v>565</v>
      </c>
      <c r="K131" s="54" t="s">
        <v>561</v>
      </c>
      <c r="L131" s="288" t="s">
        <v>576</v>
      </c>
      <c r="M131" s="21"/>
      <c r="N131" s="21"/>
      <c r="O131" s="21"/>
      <c r="P131" s="22"/>
      <c r="Q131" s="22"/>
      <c r="R131" s="22"/>
      <c r="S131" s="22"/>
      <c r="T131" s="22"/>
      <c r="U131" s="22"/>
      <c r="V131" s="22"/>
      <c r="W131" s="22"/>
      <c r="X131" s="22"/>
      <c r="Y131" s="22"/>
      <c r="Z131" s="22"/>
      <c r="AA131" s="22"/>
    </row>
    <row r="132">
      <c r="A132" s="72" t="s">
        <v>24</v>
      </c>
      <c r="B132" s="73" t="s">
        <v>577</v>
      </c>
      <c r="C132" s="74" t="s">
        <v>558</v>
      </c>
      <c r="D132" s="75" t="s">
        <v>578</v>
      </c>
      <c r="E132" s="14" t="s">
        <v>17</v>
      </c>
      <c r="F132" s="287">
        <f t="shared" si="2"/>
        <v>1.3608</v>
      </c>
      <c r="G132" s="16" t="s">
        <v>106</v>
      </c>
      <c r="H132" s="17" t="s">
        <v>184</v>
      </c>
      <c r="I132" s="18" t="s">
        <v>217</v>
      </c>
      <c r="J132" s="18" t="s">
        <v>565</v>
      </c>
      <c r="K132" s="29" t="s">
        <v>561</v>
      </c>
      <c r="L132" s="290" t="s">
        <v>579</v>
      </c>
      <c r="M132" s="21"/>
      <c r="N132" s="21"/>
      <c r="O132" s="21"/>
      <c r="P132" s="22"/>
      <c r="Q132" s="22"/>
      <c r="R132" s="22"/>
      <c r="S132" s="22"/>
      <c r="T132" s="22"/>
      <c r="U132" s="22"/>
      <c r="V132" s="22"/>
      <c r="W132" s="22"/>
      <c r="X132" s="22"/>
      <c r="Y132" s="22"/>
      <c r="Z132" s="22"/>
      <c r="AA132" s="22"/>
    </row>
    <row r="133">
      <c r="A133" s="72" t="s">
        <v>24</v>
      </c>
      <c r="B133" s="73" t="s">
        <v>580</v>
      </c>
      <c r="C133" s="74" t="s">
        <v>558</v>
      </c>
      <c r="D133" s="75" t="s">
        <v>581</v>
      </c>
      <c r="E133" s="14" t="s">
        <v>17</v>
      </c>
      <c r="F133" s="287">
        <f t="shared" si="2"/>
        <v>1.3608</v>
      </c>
      <c r="G133" s="16" t="s">
        <v>106</v>
      </c>
      <c r="H133" s="17" t="s">
        <v>184</v>
      </c>
      <c r="I133" s="18" t="s">
        <v>217</v>
      </c>
      <c r="J133" s="18" t="s">
        <v>565</v>
      </c>
      <c r="K133" s="29" t="s">
        <v>561</v>
      </c>
      <c r="L133" s="290" t="s">
        <v>582</v>
      </c>
      <c r="M133" s="21"/>
      <c r="N133" s="21"/>
      <c r="O133" s="21"/>
      <c r="P133" s="22"/>
      <c r="Q133" s="22"/>
      <c r="R133" s="22"/>
      <c r="S133" s="22"/>
      <c r="T133" s="22"/>
      <c r="U133" s="22"/>
      <c r="V133" s="22"/>
      <c r="W133" s="22"/>
      <c r="X133" s="22"/>
      <c r="Y133" s="22"/>
      <c r="Z133" s="22"/>
      <c r="AA133" s="22"/>
    </row>
    <row r="134">
      <c r="A134" s="72" t="s">
        <v>24</v>
      </c>
      <c r="B134" s="73" t="s">
        <v>583</v>
      </c>
      <c r="C134" s="74" t="s">
        <v>558</v>
      </c>
      <c r="D134" s="75" t="s">
        <v>584</v>
      </c>
      <c r="E134" s="14" t="s">
        <v>17</v>
      </c>
      <c r="F134" s="287">
        <f t="shared" si="2"/>
        <v>1.3608</v>
      </c>
      <c r="G134" s="16" t="s">
        <v>106</v>
      </c>
      <c r="H134" s="17" t="s">
        <v>184</v>
      </c>
      <c r="I134" s="18" t="s">
        <v>217</v>
      </c>
      <c r="J134" s="18" t="s">
        <v>565</v>
      </c>
      <c r="K134" s="29" t="s">
        <v>561</v>
      </c>
      <c r="L134" s="290" t="s">
        <v>585</v>
      </c>
      <c r="M134" s="21"/>
      <c r="N134" s="21"/>
      <c r="O134" s="21"/>
      <c r="P134" s="22"/>
      <c r="Q134" s="22"/>
      <c r="R134" s="22"/>
      <c r="S134" s="22"/>
      <c r="T134" s="22"/>
      <c r="U134" s="22"/>
      <c r="V134" s="22"/>
      <c r="W134" s="22"/>
      <c r="X134" s="22"/>
      <c r="Y134" s="22"/>
      <c r="Z134" s="22"/>
      <c r="AA134" s="22"/>
    </row>
    <row r="135">
      <c r="A135" s="72" t="s">
        <v>24</v>
      </c>
      <c r="B135" s="73" t="s">
        <v>586</v>
      </c>
      <c r="C135" s="74" t="s">
        <v>558</v>
      </c>
      <c r="D135" s="72" t="s">
        <v>587</v>
      </c>
      <c r="E135" s="14" t="s">
        <v>17</v>
      </c>
      <c r="F135" s="287">
        <f t="shared" ref="F135:F138" si="3">1.83/1.07</f>
        <v>1.710280374</v>
      </c>
      <c r="G135" s="16" t="s">
        <v>106</v>
      </c>
      <c r="H135" s="17" t="s">
        <v>19</v>
      </c>
      <c r="I135" s="18" t="s">
        <v>20</v>
      </c>
      <c r="J135" s="18" t="s">
        <v>588</v>
      </c>
      <c r="K135" s="29" t="s">
        <v>589</v>
      </c>
      <c r="L135" s="288" t="s">
        <v>590</v>
      </c>
      <c r="M135" s="19"/>
      <c r="N135" s="21"/>
      <c r="O135" s="21"/>
      <c r="P135" s="22"/>
      <c r="Q135" s="22"/>
      <c r="R135" s="22"/>
      <c r="S135" s="22"/>
      <c r="T135" s="22"/>
      <c r="U135" s="22"/>
      <c r="V135" s="22"/>
      <c r="W135" s="22"/>
      <c r="X135" s="22"/>
      <c r="Y135" s="22"/>
      <c r="Z135" s="22"/>
      <c r="AA135" s="22"/>
    </row>
    <row r="136">
      <c r="A136" s="72" t="s">
        <v>24</v>
      </c>
      <c r="B136" s="73" t="s">
        <v>591</v>
      </c>
      <c r="C136" s="74" t="s">
        <v>558</v>
      </c>
      <c r="D136" s="72" t="s">
        <v>587</v>
      </c>
      <c r="E136" s="14" t="s">
        <v>17</v>
      </c>
      <c r="F136" s="287">
        <f t="shared" si="3"/>
        <v>1.710280374</v>
      </c>
      <c r="G136" s="16" t="s">
        <v>106</v>
      </c>
      <c r="H136" s="17" t="s">
        <v>19</v>
      </c>
      <c r="I136" s="18" t="s">
        <v>20</v>
      </c>
      <c r="J136" s="18" t="s">
        <v>588</v>
      </c>
      <c r="K136" s="29" t="s">
        <v>589</v>
      </c>
      <c r="L136" s="288" t="s">
        <v>590</v>
      </c>
      <c r="M136" s="76"/>
      <c r="N136" s="21"/>
      <c r="O136" s="19" t="s">
        <v>592</v>
      </c>
      <c r="P136" s="22"/>
      <c r="Q136" s="22"/>
      <c r="R136" s="22"/>
      <c r="S136" s="22"/>
      <c r="T136" s="22"/>
      <c r="U136" s="22"/>
      <c r="V136" s="22"/>
      <c r="W136" s="22"/>
      <c r="X136" s="22"/>
      <c r="Y136" s="22"/>
      <c r="Z136" s="22"/>
      <c r="AA136" s="22"/>
    </row>
    <row r="137">
      <c r="A137" s="72" t="s">
        <v>24</v>
      </c>
      <c r="B137" s="73" t="s">
        <v>593</v>
      </c>
      <c r="C137" s="74" t="s">
        <v>558</v>
      </c>
      <c r="D137" s="72" t="s">
        <v>594</v>
      </c>
      <c r="E137" s="14" t="s">
        <v>17</v>
      </c>
      <c r="F137" s="287">
        <f t="shared" si="3"/>
        <v>1.710280374</v>
      </c>
      <c r="G137" s="16" t="s">
        <v>106</v>
      </c>
      <c r="H137" s="17" t="s">
        <v>19</v>
      </c>
      <c r="I137" s="18" t="s">
        <v>20</v>
      </c>
      <c r="J137" s="18" t="s">
        <v>588</v>
      </c>
      <c r="K137" s="29" t="s">
        <v>589</v>
      </c>
      <c r="L137" s="290" t="s">
        <v>595</v>
      </c>
      <c r="M137" s="19"/>
      <c r="N137" s="21"/>
      <c r="O137" s="21"/>
      <c r="P137" s="22"/>
      <c r="Q137" s="22"/>
      <c r="R137" s="22"/>
      <c r="S137" s="22"/>
      <c r="T137" s="22"/>
      <c r="U137" s="22"/>
      <c r="V137" s="22"/>
      <c r="W137" s="22"/>
      <c r="X137" s="22"/>
      <c r="Y137" s="22"/>
      <c r="Z137" s="22"/>
      <c r="AA137" s="22"/>
    </row>
    <row r="138">
      <c r="A138" s="72" t="s">
        <v>24</v>
      </c>
      <c r="B138" s="73" t="s">
        <v>596</v>
      </c>
      <c r="C138" s="74" t="s">
        <v>558</v>
      </c>
      <c r="D138" s="75" t="s">
        <v>597</v>
      </c>
      <c r="E138" s="14" t="s">
        <v>17</v>
      </c>
      <c r="F138" s="287">
        <f t="shared" si="3"/>
        <v>1.710280374</v>
      </c>
      <c r="G138" s="16" t="s">
        <v>106</v>
      </c>
      <c r="H138" s="17" t="s">
        <v>19</v>
      </c>
      <c r="I138" s="18" t="s">
        <v>20</v>
      </c>
      <c r="J138" s="18" t="s">
        <v>588</v>
      </c>
      <c r="K138" s="29" t="s">
        <v>589</v>
      </c>
      <c r="L138" s="290" t="s">
        <v>598</v>
      </c>
      <c r="M138" s="21"/>
      <c r="N138" s="21"/>
      <c r="O138" s="21"/>
      <c r="P138" s="22"/>
      <c r="Q138" s="22"/>
      <c r="R138" s="22"/>
      <c r="S138" s="22"/>
      <c r="T138" s="22"/>
      <c r="U138" s="22"/>
      <c r="V138" s="22"/>
      <c r="W138" s="22"/>
      <c r="X138" s="22"/>
      <c r="Y138" s="22"/>
      <c r="Z138" s="22"/>
      <c r="AA138" s="22"/>
    </row>
    <row r="139">
      <c r="A139" s="72" t="s">
        <v>24</v>
      </c>
      <c r="B139" s="73" t="s">
        <v>599</v>
      </c>
      <c r="C139" s="74" t="s">
        <v>558</v>
      </c>
      <c r="D139" s="75" t="s">
        <v>600</v>
      </c>
      <c r="E139" s="14" t="s">
        <v>17</v>
      </c>
      <c r="F139" s="287">
        <f t="shared" ref="F139:F140" si="4">1.26*1.08</f>
        <v>1.3608</v>
      </c>
      <c r="G139" s="16" t="s">
        <v>106</v>
      </c>
      <c r="H139" s="17" t="s">
        <v>184</v>
      </c>
      <c r="I139" s="18" t="s">
        <v>217</v>
      </c>
      <c r="J139" s="18" t="s">
        <v>565</v>
      </c>
      <c r="K139" s="29" t="s">
        <v>561</v>
      </c>
      <c r="L139" s="290" t="s">
        <v>601</v>
      </c>
      <c r="M139" s="21"/>
      <c r="N139" s="21"/>
      <c r="O139" s="21"/>
      <c r="P139" s="22"/>
      <c r="Q139" s="22"/>
      <c r="R139" s="22"/>
      <c r="S139" s="22"/>
      <c r="T139" s="22"/>
      <c r="U139" s="22"/>
      <c r="V139" s="22"/>
      <c r="W139" s="22"/>
      <c r="X139" s="22"/>
      <c r="Y139" s="22"/>
      <c r="Z139" s="22"/>
      <c r="AA139" s="22"/>
    </row>
    <row r="140">
      <c r="A140" s="72" t="s">
        <v>24</v>
      </c>
      <c r="B140" s="73" t="s">
        <v>602</v>
      </c>
      <c r="C140" s="74" t="s">
        <v>558</v>
      </c>
      <c r="D140" s="75" t="s">
        <v>603</v>
      </c>
      <c r="E140" s="14" t="s">
        <v>17</v>
      </c>
      <c r="F140" s="287">
        <f t="shared" si="4"/>
        <v>1.3608</v>
      </c>
      <c r="G140" s="16" t="s">
        <v>106</v>
      </c>
      <c r="H140" s="17" t="s">
        <v>184</v>
      </c>
      <c r="I140" s="18" t="s">
        <v>217</v>
      </c>
      <c r="J140" s="18" t="s">
        <v>565</v>
      </c>
      <c r="K140" s="29" t="s">
        <v>561</v>
      </c>
      <c r="L140" s="290" t="s">
        <v>604</v>
      </c>
      <c r="M140" s="21"/>
      <c r="N140" s="21"/>
      <c r="O140" s="21"/>
      <c r="P140" s="22"/>
      <c r="Q140" s="22"/>
      <c r="R140" s="22"/>
      <c r="S140" s="22"/>
      <c r="T140" s="22"/>
      <c r="U140" s="22"/>
      <c r="V140" s="22"/>
      <c r="W140" s="22"/>
      <c r="X140" s="22"/>
      <c r="Y140" s="22"/>
      <c r="Z140" s="22"/>
      <c r="AA140" s="22"/>
    </row>
    <row r="141">
      <c r="A141" s="77" t="s">
        <v>28</v>
      </c>
      <c r="B141" s="78" t="s">
        <v>605</v>
      </c>
      <c r="C141" s="79" t="s">
        <v>606</v>
      </c>
      <c r="D141" s="77" t="s">
        <v>607</v>
      </c>
      <c r="E141" s="14" t="s">
        <v>17</v>
      </c>
      <c r="F141" s="287">
        <f t="shared" ref="F141:F142" si="5">(0.317+1.334)</f>
        <v>1.651</v>
      </c>
      <c r="G141" s="16" t="s">
        <v>106</v>
      </c>
      <c r="H141" s="17" t="s">
        <v>19</v>
      </c>
      <c r="I141" s="18" t="s">
        <v>20</v>
      </c>
      <c r="J141" s="19" t="s">
        <v>608</v>
      </c>
      <c r="K141" s="54" t="s">
        <v>609</v>
      </c>
      <c r="L141" s="291" t="s">
        <v>610</v>
      </c>
      <c r="M141" s="21"/>
      <c r="N141" s="21"/>
      <c r="O141" s="19" t="s">
        <v>611</v>
      </c>
      <c r="P141" s="22"/>
      <c r="Q141" s="22"/>
      <c r="R141" s="22"/>
      <c r="S141" s="22"/>
      <c r="T141" s="22"/>
      <c r="U141" s="22"/>
      <c r="V141" s="22"/>
      <c r="W141" s="22"/>
      <c r="X141" s="22"/>
      <c r="Y141" s="22"/>
      <c r="Z141" s="22"/>
      <c r="AA141" s="22"/>
    </row>
    <row r="142">
      <c r="A142" s="77" t="s">
        <v>28</v>
      </c>
      <c r="B142" s="78" t="s">
        <v>612</v>
      </c>
      <c r="C142" s="79" t="s">
        <v>606</v>
      </c>
      <c r="D142" s="80" t="s">
        <v>613</v>
      </c>
      <c r="E142" s="14" t="s">
        <v>17</v>
      </c>
      <c r="F142" s="287">
        <f t="shared" si="5"/>
        <v>1.651</v>
      </c>
      <c r="G142" s="16" t="s">
        <v>106</v>
      </c>
      <c r="H142" s="17" t="s">
        <v>184</v>
      </c>
      <c r="I142" s="18" t="s">
        <v>217</v>
      </c>
      <c r="J142" s="18" t="s">
        <v>614</v>
      </c>
      <c r="K142" s="54" t="s">
        <v>609</v>
      </c>
      <c r="L142" s="291" t="s">
        <v>615</v>
      </c>
      <c r="M142" s="21"/>
      <c r="N142" s="21"/>
      <c r="O142" s="21"/>
      <c r="P142" s="22"/>
      <c r="Q142" s="22"/>
      <c r="R142" s="22"/>
      <c r="S142" s="22"/>
      <c r="T142" s="22"/>
      <c r="U142" s="22"/>
      <c r="V142" s="22"/>
      <c r="W142" s="22"/>
      <c r="X142" s="22"/>
      <c r="Y142" s="22"/>
      <c r="Z142" s="22"/>
      <c r="AA142" s="22"/>
    </row>
    <row r="143">
      <c r="A143" s="77" t="s">
        <v>98</v>
      </c>
      <c r="B143" s="78" t="s">
        <v>616</v>
      </c>
      <c r="C143" s="81" t="s">
        <v>606</v>
      </c>
      <c r="D143" s="80" t="s">
        <v>613</v>
      </c>
      <c r="E143" s="14" t="s">
        <v>17</v>
      </c>
      <c r="F143" s="287">
        <f>(0.105+1.64)*7.46</f>
        <v>13.0177</v>
      </c>
      <c r="G143" s="16" t="s">
        <v>106</v>
      </c>
      <c r="H143" s="17" t="s">
        <v>184</v>
      </c>
      <c r="I143" s="18" t="s">
        <v>217</v>
      </c>
      <c r="J143" s="18" t="s">
        <v>430</v>
      </c>
      <c r="K143" s="54" t="s">
        <v>431</v>
      </c>
      <c r="L143" s="290" t="s">
        <v>615</v>
      </c>
      <c r="M143" s="21"/>
      <c r="N143" s="21"/>
      <c r="O143" s="21" t="s">
        <v>433</v>
      </c>
      <c r="P143" s="22"/>
      <c r="Q143" s="22"/>
      <c r="R143" s="22"/>
      <c r="S143" s="22"/>
      <c r="T143" s="22"/>
      <c r="U143" s="22"/>
      <c r="V143" s="22"/>
      <c r="W143" s="22"/>
      <c r="X143" s="22"/>
      <c r="Y143" s="22"/>
      <c r="Z143" s="22"/>
      <c r="AA143" s="22"/>
    </row>
    <row r="144">
      <c r="A144" s="82" t="s">
        <v>28</v>
      </c>
      <c r="B144" s="78" t="s">
        <v>616</v>
      </c>
      <c r="C144" s="79" t="s">
        <v>606</v>
      </c>
      <c r="D144" s="83" t="s">
        <v>618</v>
      </c>
      <c r="E144" s="14" t="s">
        <v>17</v>
      </c>
      <c r="F144" s="287">
        <f>(0.317+1.334)</f>
        <v>1.651</v>
      </c>
      <c r="G144" s="26" t="s">
        <v>106</v>
      </c>
      <c r="H144" s="14" t="s">
        <v>184</v>
      </c>
      <c r="I144" s="84" t="s">
        <v>217</v>
      </c>
      <c r="J144" s="84" t="s">
        <v>614</v>
      </c>
      <c r="K144" s="85" t="s">
        <v>609</v>
      </c>
      <c r="L144" s="298" t="s">
        <v>619</v>
      </c>
      <c r="M144" s="9"/>
      <c r="N144" s="9"/>
      <c r="O144" s="9"/>
      <c r="P144" s="86"/>
      <c r="Q144" s="86"/>
      <c r="R144" s="86"/>
      <c r="S144" s="86"/>
      <c r="T144" s="86"/>
      <c r="U144" s="86"/>
      <c r="V144" s="86"/>
      <c r="W144" s="86"/>
      <c r="X144" s="86"/>
      <c r="Y144" s="86"/>
      <c r="Z144" s="86"/>
      <c r="AA144" s="86"/>
    </row>
    <row r="145">
      <c r="A145" s="83" t="s">
        <v>98</v>
      </c>
      <c r="B145" s="78" t="s">
        <v>617</v>
      </c>
      <c r="C145" s="79" t="s">
        <v>606</v>
      </c>
      <c r="D145" s="83" t="s">
        <v>618</v>
      </c>
      <c r="E145" s="14" t="s">
        <v>17</v>
      </c>
      <c r="F145" s="287">
        <f>3.85/0.85</f>
        <v>4.529411765</v>
      </c>
      <c r="G145" s="26" t="s">
        <v>106</v>
      </c>
      <c r="H145" s="14" t="s">
        <v>184</v>
      </c>
      <c r="I145" s="84" t="s">
        <v>217</v>
      </c>
      <c r="J145" s="87" t="s">
        <v>621</v>
      </c>
      <c r="K145" s="88" t="s">
        <v>622</v>
      </c>
      <c r="L145" s="298" t="s">
        <v>619</v>
      </c>
      <c r="M145" s="9"/>
      <c r="N145" s="9"/>
      <c r="O145" s="87" t="s">
        <v>623</v>
      </c>
      <c r="P145" s="86"/>
      <c r="Q145" s="86"/>
      <c r="R145" s="86"/>
      <c r="S145" s="86"/>
      <c r="T145" s="86"/>
      <c r="U145" s="86"/>
      <c r="V145" s="86"/>
      <c r="W145" s="86"/>
      <c r="X145" s="86"/>
      <c r="Y145" s="86"/>
      <c r="Z145" s="86"/>
      <c r="AA145" s="86"/>
    </row>
    <row r="146">
      <c r="A146" s="299" t="s">
        <v>28</v>
      </c>
      <c r="B146" s="300" t="s">
        <v>617</v>
      </c>
      <c r="C146" s="301" t="s">
        <v>606</v>
      </c>
      <c r="D146" s="299" t="s">
        <v>1041</v>
      </c>
      <c r="E146" s="302" t="s">
        <v>17</v>
      </c>
      <c r="F146" s="303">
        <f t="shared" ref="F146:F149" si="6">(0.317+1.334)</f>
        <v>1.651</v>
      </c>
      <c r="G146" s="304" t="s">
        <v>106</v>
      </c>
      <c r="H146" s="305" t="s">
        <v>184</v>
      </c>
      <c r="I146" s="306" t="s">
        <v>217</v>
      </c>
      <c r="J146" s="306" t="s">
        <v>614</v>
      </c>
      <c r="K146" s="307" t="s">
        <v>609</v>
      </c>
      <c r="L146" s="308" t="s">
        <v>1276</v>
      </c>
      <c r="M146" s="21"/>
      <c r="N146" s="21"/>
      <c r="O146" s="21"/>
      <c r="P146" s="22"/>
      <c r="Q146" s="22"/>
      <c r="R146" s="22"/>
      <c r="S146" s="22"/>
      <c r="T146" s="22"/>
      <c r="U146" s="22"/>
      <c r="V146" s="22"/>
      <c r="W146" s="22"/>
      <c r="X146" s="22"/>
      <c r="Y146" s="22"/>
      <c r="Z146" s="22"/>
      <c r="AA146" s="22"/>
    </row>
    <row r="147">
      <c r="A147" s="77" t="s">
        <v>28</v>
      </c>
      <c r="B147" s="78" t="s">
        <v>620</v>
      </c>
      <c r="C147" s="79" t="s">
        <v>606</v>
      </c>
      <c r="D147" s="80" t="s">
        <v>625</v>
      </c>
      <c r="E147" s="14" t="s">
        <v>17</v>
      </c>
      <c r="F147" s="287">
        <f t="shared" si="6"/>
        <v>1.651</v>
      </c>
      <c r="G147" s="16" t="s">
        <v>106</v>
      </c>
      <c r="H147" s="17" t="s">
        <v>184</v>
      </c>
      <c r="I147" s="18" t="s">
        <v>217</v>
      </c>
      <c r="J147" s="18" t="s">
        <v>614</v>
      </c>
      <c r="K147" s="54" t="s">
        <v>609</v>
      </c>
      <c r="L147" s="288" t="s">
        <v>626</v>
      </c>
      <c r="M147" s="21"/>
      <c r="N147" s="21"/>
      <c r="O147" s="21"/>
      <c r="P147" s="22"/>
      <c r="Q147" s="22"/>
      <c r="R147" s="22"/>
      <c r="S147" s="22"/>
      <c r="T147" s="22"/>
      <c r="U147" s="22"/>
      <c r="V147" s="22"/>
      <c r="W147" s="22"/>
      <c r="X147" s="22"/>
      <c r="Y147" s="22"/>
      <c r="Z147" s="22"/>
      <c r="AA147" s="22"/>
    </row>
    <row r="148">
      <c r="A148" s="77" t="s">
        <v>28</v>
      </c>
      <c r="B148" s="78" t="s">
        <v>624</v>
      </c>
      <c r="C148" s="79" t="s">
        <v>606</v>
      </c>
      <c r="D148" s="77" t="s">
        <v>628</v>
      </c>
      <c r="E148" s="14" t="s">
        <v>17</v>
      </c>
      <c r="F148" s="287">
        <f t="shared" si="6"/>
        <v>1.651</v>
      </c>
      <c r="G148" s="16" t="s">
        <v>106</v>
      </c>
      <c r="H148" s="17" t="s">
        <v>184</v>
      </c>
      <c r="I148" s="18" t="s">
        <v>217</v>
      </c>
      <c r="J148" s="18" t="s">
        <v>614</v>
      </c>
      <c r="K148" s="54" t="s">
        <v>609</v>
      </c>
      <c r="L148" s="288" t="s">
        <v>629</v>
      </c>
      <c r="M148" s="21"/>
      <c r="N148" s="21"/>
      <c r="O148" s="21"/>
      <c r="P148" s="22"/>
      <c r="Q148" s="22"/>
      <c r="R148" s="22"/>
      <c r="S148" s="22"/>
      <c r="T148" s="22"/>
      <c r="U148" s="22"/>
      <c r="V148" s="22"/>
      <c r="W148" s="22"/>
      <c r="X148" s="22"/>
      <c r="Y148" s="22"/>
      <c r="Z148" s="22"/>
      <c r="AA148" s="22"/>
    </row>
    <row r="149">
      <c r="A149" s="77" t="s">
        <v>28</v>
      </c>
      <c r="B149" s="78" t="s">
        <v>627</v>
      </c>
      <c r="C149" s="79" t="s">
        <v>606</v>
      </c>
      <c r="D149" s="77" t="s">
        <v>631</v>
      </c>
      <c r="E149" s="14" t="s">
        <v>17</v>
      </c>
      <c r="F149" s="287">
        <f t="shared" si="6"/>
        <v>1.651</v>
      </c>
      <c r="G149" s="16" t="s">
        <v>106</v>
      </c>
      <c r="H149" s="17" t="s">
        <v>184</v>
      </c>
      <c r="I149" s="18" t="s">
        <v>217</v>
      </c>
      <c r="J149" s="18" t="s">
        <v>614</v>
      </c>
      <c r="K149" s="54" t="s">
        <v>609</v>
      </c>
      <c r="L149" s="288" t="s">
        <v>632</v>
      </c>
      <c r="M149" s="21"/>
      <c r="N149" s="21"/>
      <c r="O149" s="21"/>
      <c r="P149" s="22"/>
      <c r="Q149" s="22"/>
      <c r="R149" s="22"/>
      <c r="S149" s="22"/>
      <c r="T149" s="22"/>
      <c r="U149" s="22"/>
      <c r="V149" s="22"/>
      <c r="W149" s="22"/>
      <c r="X149" s="22"/>
      <c r="Y149" s="22"/>
      <c r="Z149" s="22"/>
      <c r="AA149" s="22"/>
    </row>
    <row r="150">
      <c r="A150" s="77" t="s">
        <v>98</v>
      </c>
      <c r="B150" s="78" t="s">
        <v>429</v>
      </c>
      <c r="C150" s="81" t="s">
        <v>606</v>
      </c>
      <c r="D150" s="77" t="s">
        <v>631</v>
      </c>
      <c r="E150" s="14" t="s">
        <v>17</v>
      </c>
      <c r="F150" s="287">
        <f>(0.105+1.64)*7.46</f>
        <v>13.0177</v>
      </c>
      <c r="G150" s="16" t="s">
        <v>106</v>
      </c>
      <c r="H150" s="17" t="s">
        <v>184</v>
      </c>
      <c r="I150" s="18" t="s">
        <v>217</v>
      </c>
      <c r="J150" s="18" t="s">
        <v>430</v>
      </c>
      <c r="K150" s="54" t="s">
        <v>431</v>
      </c>
      <c r="L150" s="288" t="s">
        <v>632</v>
      </c>
      <c r="M150" s="21"/>
      <c r="N150" s="21"/>
      <c r="O150" s="21" t="s">
        <v>433</v>
      </c>
      <c r="P150" s="22"/>
      <c r="Q150" s="22"/>
      <c r="R150" s="22"/>
      <c r="S150" s="22"/>
      <c r="T150" s="22"/>
      <c r="U150" s="22"/>
      <c r="V150" s="22"/>
      <c r="W150" s="22"/>
      <c r="X150" s="22"/>
      <c r="Y150" s="22"/>
      <c r="Z150" s="22"/>
      <c r="AA150" s="22"/>
    </row>
    <row r="151">
      <c r="A151" s="77" t="s">
        <v>28</v>
      </c>
      <c r="B151" s="78" t="s">
        <v>630</v>
      </c>
      <c r="C151" s="79" t="s">
        <v>606</v>
      </c>
      <c r="D151" s="77" t="s">
        <v>635</v>
      </c>
      <c r="E151" s="14" t="s">
        <v>17</v>
      </c>
      <c r="F151" s="287">
        <f>(0.317+1.334)</f>
        <v>1.651</v>
      </c>
      <c r="G151" s="16" t="s">
        <v>106</v>
      </c>
      <c r="H151" s="17" t="s">
        <v>184</v>
      </c>
      <c r="I151" s="18" t="s">
        <v>217</v>
      </c>
      <c r="J151" s="18" t="s">
        <v>614</v>
      </c>
      <c r="K151" s="54" t="s">
        <v>609</v>
      </c>
      <c r="L151" s="288" t="s">
        <v>636</v>
      </c>
      <c r="M151" s="21"/>
      <c r="N151" s="21"/>
      <c r="O151" s="21"/>
      <c r="P151" s="22"/>
      <c r="Q151" s="22"/>
      <c r="R151" s="22"/>
      <c r="S151" s="22"/>
      <c r="T151" s="22"/>
      <c r="U151" s="22"/>
      <c r="V151" s="22"/>
      <c r="W151" s="22"/>
      <c r="X151" s="22"/>
      <c r="Y151" s="22"/>
      <c r="Z151" s="22"/>
      <c r="AA151" s="22"/>
    </row>
    <row r="152">
      <c r="A152" s="77" t="s">
        <v>98</v>
      </c>
      <c r="B152" s="78" t="s">
        <v>429</v>
      </c>
      <c r="C152" s="81" t="s">
        <v>606</v>
      </c>
      <c r="D152" s="77" t="s">
        <v>635</v>
      </c>
      <c r="E152" s="14" t="s">
        <v>17</v>
      </c>
      <c r="F152" s="287">
        <f>(0.105+1.64)*7.46</f>
        <v>13.0177</v>
      </c>
      <c r="G152" s="16" t="s">
        <v>106</v>
      </c>
      <c r="H152" s="17" t="s">
        <v>184</v>
      </c>
      <c r="I152" s="18" t="s">
        <v>217</v>
      </c>
      <c r="J152" s="18" t="s">
        <v>430</v>
      </c>
      <c r="K152" s="54" t="s">
        <v>431</v>
      </c>
      <c r="L152" s="288" t="s">
        <v>636</v>
      </c>
      <c r="M152" s="21"/>
      <c r="N152" s="21"/>
      <c r="O152" s="21" t="s">
        <v>433</v>
      </c>
      <c r="P152" s="22"/>
      <c r="Q152" s="22"/>
      <c r="R152" s="22"/>
      <c r="S152" s="22"/>
      <c r="T152" s="22"/>
      <c r="U152" s="22"/>
      <c r="V152" s="22"/>
      <c r="W152" s="22"/>
      <c r="X152" s="22"/>
      <c r="Y152" s="22"/>
      <c r="Z152" s="22"/>
      <c r="AA152" s="22"/>
    </row>
    <row r="153">
      <c r="A153" s="77" t="s">
        <v>28</v>
      </c>
      <c r="B153" s="78" t="s">
        <v>633</v>
      </c>
      <c r="C153" s="79" t="s">
        <v>606</v>
      </c>
      <c r="D153" s="77" t="s">
        <v>639</v>
      </c>
      <c r="E153" s="14" t="s">
        <v>17</v>
      </c>
      <c r="F153" s="287">
        <f>(0.317+1.334)</f>
        <v>1.651</v>
      </c>
      <c r="G153" s="16" t="s">
        <v>106</v>
      </c>
      <c r="H153" s="17" t="s">
        <v>184</v>
      </c>
      <c r="I153" s="18" t="s">
        <v>217</v>
      </c>
      <c r="J153" s="18" t="s">
        <v>614</v>
      </c>
      <c r="K153" s="54" t="s">
        <v>609</v>
      </c>
      <c r="L153" s="288" t="s">
        <v>640</v>
      </c>
      <c r="M153" s="21"/>
      <c r="N153" s="21"/>
      <c r="O153" s="21"/>
      <c r="P153" s="22"/>
      <c r="Q153" s="22"/>
      <c r="R153" s="22"/>
      <c r="S153" s="22"/>
      <c r="T153" s="22"/>
      <c r="U153" s="22"/>
      <c r="V153" s="22"/>
      <c r="W153" s="22"/>
      <c r="X153" s="22"/>
      <c r="Y153" s="22"/>
      <c r="Z153" s="22"/>
      <c r="AA153" s="22"/>
    </row>
    <row r="154">
      <c r="A154" s="77" t="s">
        <v>98</v>
      </c>
      <c r="B154" s="78" t="s">
        <v>429</v>
      </c>
      <c r="C154" s="81" t="s">
        <v>606</v>
      </c>
      <c r="D154" s="77" t="s">
        <v>639</v>
      </c>
      <c r="E154" s="14" t="s">
        <v>17</v>
      </c>
      <c r="F154" s="287">
        <f>(0.105+1.64)*7.46</f>
        <v>13.0177</v>
      </c>
      <c r="G154" s="16" t="s">
        <v>106</v>
      </c>
      <c r="H154" s="17" t="s">
        <v>184</v>
      </c>
      <c r="I154" s="18" t="s">
        <v>217</v>
      </c>
      <c r="J154" s="18" t="s">
        <v>430</v>
      </c>
      <c r="K154" s="54" t="s">
        <v>431</v>
      </c>
      <c r="L154" s="288" t="s">
        <v>640</v>
      </c>
      <c r="M154" s="21"/>
      <c r="N154" s="21"/>
      <c r="O154" s="21" t="s">
        <v>433</v>
      </c>
      <c r="P154" s="22"/>
      <c r="Q154" s="22"/>
      <c r="R154" s="22"/>
      <c r="S154" s="22"/>
      <c r="T154" s="22"/>
      <c r="U154" s="22"/>
      <c r="V154" s="22"/>
      <c r="W154" s="22"/>
      <c r="X154" s="22"/>
      <c r="Y154" s="22"/>
      <c r="Z154" s="22"/>
      <c r="AA154" s="22"/>
    </row>
    <row r="155">
      <c r="A155" s="77" t="s">
        <v>28</v>
      </c>
      <c r="B155" s="78" t="s">
        <v>634</v>
      </c>
      <c r="C155" s="79" t="s">
        <v>606</v>
      </c>
      <c r="D155" s="77" t="s">
        <v>643</v>
      </c>
      <c r="E155" s="14" t="s">
        <v>17</v>
      </c>
      <c r="F155" s="287">
        <f>(0.317+1.334)</f>
        <v>1.651</v>
      </c>
      <c r="G155" s="16" t="s">
        <v>106</v>
      </c>
      <c r="H155" s="17" t="s">
        <v>184</v>
      </c>
      <c r="I155" s="18" t="s">
        <v>217</v>
      </c>
      <c r="J155" s="18" t="s">
        <v>614</v>
      </c>
      <c r="K155" s="54" t="s">
        <v>609</v>
      </c>
      <c r="L155" s="288" t="s">
        <v>644</v>
      </c>
      <c r="M155" s="21"/>
      <c r="N155" s="21"/>
      <c r="O155" s="21"/>
      <c r="P155" s="22"/>
      <c r="Q155" s="22"/>
      <c r="R155" s="22"/>
      <c r="S155" s="22"/>
      <c r="T155" s="22"/>
      <c r="U155" s="22"/>
      <c r="V155" s="22"/>
      <c r="W155" s="22"/>
      <c r="X155" s="22"/>
      <c r="Y155" s="22"/>
      <c r="Z155" s="22"/>
      <c r="AA155" s="22"/>
    </row>
    <row r="156">
      <c r="A156" s="77" t="s">
        <v>98</v>
      </c>
      <c r="B156" s="78" t="s">
        <v>429</v>
      </c>
      <c r="C156" s="81" t="s">
        <v>606</v>
      </c>
      <c r="D156" s="77" t="s">
        <v>643</v>
      </c>
      <c r="E156" s="14" t="s">
        <v>17</v>
      </c>
      <c r="F156" s="287">
        <f>(0.105+1.64)*7.46</f>
        <v>13.0177</v>
      </c>
      <c r="G156" s="16" t="s">
        <v>106</v>
      </c>
      <c r="H156" s="17" t="s">
        <v>184</v>
      </c>
      <c r="I156" s="18" t="s">
        <v>217</v>
      </c>
      <c r="J156" s="18" t="s">
        <v>430</v>
      </c>
      <c r="K156" s="54" t="s">
        <v>431</v>
      </c>
      <c r="L156" s="288" t="s">
        <v>644</v>
      </c>
      <c r="M156" s="21"/>
      <c r="N156" s="21"/>
      <c r="O156" s="21" t="s">
        <v>433</v>
      </c>
      <c r="P156" s="22"/>
      <c r="Q156" s="22"/>
      <c r="R156" s="22"/>
      <c r="S156" s="22"/>
      <c r="T156" s="22"/>
      <c r="U156" s="22"/>
      <c r="V156" s="22"/>
      <c r="W156" s="22"/>
      <c r="X156" s="22"/>
      <c r="Y156" s="22"/>
      <c r="Z156" s="22"/>
      <c r="AA156" s="22"/>
    </row>
    <row r="157">
      <c r="A157" s="299" t="s">
        <v>28</v>
      </c>
      <c r="B157" s="300" t="s">
        <v>637</v>
      </c>
      <c r="C157" s="301" t="s">
        <v>606</v>
      </c>
      <c r="D157" s="299" t="s">
        <v>1056</v>
      </c>
      <c r="E157" s="302" t="s">
        <v>17</v>
      </c>
      <c r="F157" s="303">
        <f t="shared" ref="F157:F160" si="7">(0.317+1.334)</f>
        <v>1.651</v>
      </c>
      <c r="G157" s="304" t="s">
        <v>106</v>
      </c>
      <c r="H157" s="305" t="s">
        <v>184</v>
      </c>
      <c r="I157" s="306" t="s">
        <v>217</v>
      </c>
      <c r="J157" s="306" t="s">
        <v>614</v>
      </c>
      <c r="K157" s="307" t="s">
        <v>609</v>
      </c>
      <c r="L157" s="308" t="s">
        <v>1277</v>
      </c>
      <c r="M157" s="21"/>
      <c r="N157" s="21"/>
      <c r="O157" s="21"/>
      <c r="P157" s="22"/>
      <c r="Q157" s="22"/>
      <c r="R157" s="22"/>
      <c r="S157" s="22"/>
      <c r="T157" s="22"/>
      <c r="U157" s="22"/>
      <c r="V157" s="22"/>
      <c r="W157" s="22"/>
      <c r="X157" s="22"/>
      <c r="Y157" s="22"/>
      <c r="Z157" s="22"/>
      <c r="AA157" s="22"/>
    </row>
    <row r="158">
      <c r="A158" s="299" t="s">
        <v>28</v>
      </c>
      <c r="B158" s="300" t="s">
        <v>638</v>
      </c>
      <c r="C158" s="301" t="s">
        <v>606</v>
      </c>
      <c r="D158" s="299" t="s">
        <v>1059</v>
      </c>
      <c r="E158" s="302" t="s">
        <v>17</v>
      </c>
      <c r="F158" s="303">
        <f t="shared" si="7"/>
        <v>1.651</v>
      </c>
      <c r="G158" s="304" t="s">
        <v>106</v>
      </c>
      <c r="H158" s="305" t="s">
        <v>184</v>
      </c>
      <c r="I158" s="306" t="s">
        <v>217</v>
      </c>
      <c r="J158" s="306" t="s">
        <v>614</v>
      </c>
      <c r="K158" s="307" t="s">
        <v>609</v>
      </c>
      <c r="L158" s="308" t="s">
        <v>1278</v>
      </c>
      <c r="M158" s="21"/>
      <c r="N158" s="21"/>
      <c r="O158" s="21"/>
      <c r="P158" s="22"/>
      <c r="Q158" s="22"/>
      <c r="R158" s="22"/>
      <c r="S158" s="22"/>
      <c r="T158" s="22"/>
      <c r="U158" s="22"/>
      <c r="V158" s="22"/>
      <c r="W158" s="22"/>
      <c r="X158" s="22"/>
      <c r="Y158" s="22"/>
      <c r="Z158" s="22"/>
      <c r="AA158" s="22"/>
    </row>
    <row r="159">
      <c r="A159" s="299" t="s">
        <v>28</v>
      </c>
      <c r="B159" s="300" t="s">
        <v>641</v>
      </c>
      <c r="C159" s="301" t="s">
        <v>606</v>
      </c>
      <c r="D159" s="299" t="s">
        <v>1062</v>
      </c>
      <c r="E159" s="302" t="s">
        <v>17</v>
      </c>
      <c r="F159" s="303">
        <f t="shared" si="7"/>
        <v>1.651</v>
      </c>
      <c r="G159" s="304" t="s">
        <v>106</v>
      </c>
      <c r="H159" s="305" t="s">
        <v>184</v>
      </c>
      <c r="I159" s="306" t="s">
        <v>217</v>
      </c>
      <c r="J159" s="306" t="s">
        <v>614</v>
      </c>
      <c r="K159" s="307" t="s">
        <v>609</v>
      </c>
      <c r="L159" s="308" t="s">
        <v>1279</v>
      </c>
      <c r="M159" s="21"/>
      <c r="N159" s="21"/>
      <c r="O159" s="21"/>
      <c r="P159" s="22"/>
      <c r="Q159" s="22"/>
      <c r="R159" s="22"/>
      <c r="S159" s="22"/>
      <c r="T159" s="22"/>
      <c r="U159" s="22"/>
      <c r="V159" s="22"/>
      <c r="W159" s="22"/>
      <c r="X159" s="22"/>
      <c r="Y159" s="22"/>
      <c r="Z159" s="22"/>
      <c r="AA159" s="22"/>
    </row>
    <row r="160">
      <c r="A160" s="77" t="s">
        <v>28</v>
      </c>
      <c r="B160" s="78" t="s">
        <v>642</v>
      </c>
      <c r="C160" s="79" t="s">
        <v>606</v>
      </c>
      <c r="D160" s="80" t="s">
        <v>647</v>
      </c>
      <c r="E160" s="14" t="s">
        <v>17</v>
      </c>
      <c r="F160" s="287">
        <f t="shared" si="7"/>
        <v>1.651</v>
      </c>
      <c r="G160" s="16" t="s">
        <v>106</v>
      </c>
      <c r="H160" s="17" t="s">
        <v>184</v>
      </c>
      <c r="I160" s="18" t="s">
        <v>217</v>
      </c>
      <c r="J160" s="18" t="s">
        <v>614</v>
      </c>
      <c r="K160" s="54" t="s">
        <v>609</v>
      </c>
      <c r="L160" s="288" t="s">
        <v>648</v>
      </c>
      <c r="M160" s="21"/>
      <c r="N160" s="21"/>
      <c r="O160" s="21"/>
      <c r="P160" s="22"/>
      <c r="Q160" s="22"/>
      <c r="R160" s="22"/>
      <c r="S160" s="22"/>
      <c r="T160" s="22"/>
      <c r="U160" s="22"/>
      <c r="V160" s="22"/>
      <c r="W160" s="22"/>
      <c r="X160" s="22"/>
      <c r="Y160" s="22"/>
      <c r="Z160" s="22"/>
      <c r="AA160" s="22"/>
    </row>
    <row r="161">
      <c r="A161" s="77" t="s">
        <v>98</v>
      </c>
      <c r="B161" s="78" t="s">
        <v>429</v>
      </c>
      <c r="C161" s="81" t="s">
        <v>606</v>
      </c>
      <c r="D161" s="80" t="s">
        <v>613</v>
      </c>
      <c r="E161" s="14" t="s">
        <v>17</v>
      </c>
      <c r="F161" s="287">
        <f>(0.105+1.64)*7.46</f>
        <v>13.0177</v>
      </c>
      <c r="G161" s="16" t="s">
        <v>106</v>
      </c>
      <c r="H161" s="17" t="s">
        <v>184</v>
      </c>
      <c r="I161" s="18" t="s">
        <v>217</v>
      </c>
      <c r="J161" s="18" t="s">
        <v>430</v>
      </c>
      <c r="K161" s="54" t="s">
        <v>431</v>
      </c>
      <c r="L161" s="290" t="s">
        <v>615</v>
      </c>
      <c r="M161" s="21"/>
      <c r="N161" s="21"/>
      <c r="O161" s="21" t="s">
        <v>433</v>
      </c>
      <c r="P161" s="22"/>
      <c r="Q161" s="22"/>
      <c r="R161" s="22"/>
      <c r="S161" s="22"/>
      <c r="T161" s="22"/>
      <c r="U161" s="22"/>
      <c r="V161" s="22"/>
      <c r="W161" s="22"/>
      <c r="X161" s="22"/>
      <c r="Y161" s="22"/>
      <c r="Z161" s="22"/>
      <c r="AA161" s="22"/>
    </row>
    <row r="162">
      <c r="A162" s="299" t="s">
        <v>28</v>
      </c>
      <c r="B162" s="300" t="s">
        <v>645</v>
      </c>
      <c r="C162" s="301" t="s">
        <v>606</v>
      </c>
      <c r="D162" s="299" t="s">
        <v>1067</v>
      </c>
      <c r="E162" s="302" t="s">
        <v>17</v>
      </c>
      <c r="F162" s="303">
        <f>(0.317+1.334)</f>
        <v>1.651</v>
      </c>
      <c r="G162" s="304" t="s">
        <v>106</v>
      </c>
      <c r="H162" s="305" t="s">
        <v>184</v>
      </c>
      <c r="I162" s="306" t="s">
        <v>217</v>
      </c>
      <c r="J162" s="306" t="s">
        <v>614</v>
      </c>
      <c r="K162" s="307" t="s">
        <v>609</v>
      </c>
      <c r="L162" s="308" t="s">
        <v>1280</v>
      </c>
      <c r="M162" s="21"/>
      <c r="N162" s="21"/>
      <c r="O162" s="21"/>
      <c r="P162" s="22"/>
      <c r="Q162" s="22"/>
      <c r="R162" s="22"/>
      <c r="S162" s="22"/>
      <c r="T162" s="22"/>
      <c r="U162" s="22"/>
      <c r="V162" s="22"/>
      <c r="W162" s="22"/>
      <c r="X162" s="22"/>
      <c r="Y162" s="22"/>
      <c r="Z162" s="22"/>
      <c r="AA162" s="22"/>
    </row>
    <row r="163">
      <c r="A163" s="89" t="s">
        <v>650</v>
      </c>
      <c r="B163" s="90" t="s">
        <v>651</v>
      </c>
      <c r="C163" s="91" t="s">
        <v>652</v>
      </c>
      <c r="D163" s="92" t="s">
        <v>653</v>
      </c>
      <c r="E163" s="14" t="s">
        <v>17</v>
      </c>
      <c r="F163" s="287">
        <f t="shared" ref="F163:F174" si="8">47/15</f>
        <v>3.133333333</v>
      </c>
      <c r="G163" s="64" t="s">
        <v>106</v>
      </c>
      <c r="H163" s="22" t="s">
        <v>184</v>
      </c>
      <c r="I163" s="21" t="s">
        <v>217</v>
      </c>
      <c r="J163" s="21" t="s">
        <v>654</v>
      </c>
      <c r="K163" s="44" t="s">
        <v>655</v>
      </c>
      <c r="L163" s="290" t="s">
        <v>656</v>
      </c>
      <c r="M163" s="21"/>
      <c r="N163" s="21"/>
      <c r="O163" s="19" t="s">
        <v>657</v>
      </c>
      <c r="P163" s="22"/>
      <c r="Q163" s="22"/>
      <c r="R163" s="22"/>
      <c r="S163" s="22"/>
      <c r="T163" s="22"/>
      <c r="U163" s="22"/>
      <c r="V163" s="22"/>
      <c r="W163" s="22"/>
      <c r="X163" s="22"/>
      <c r="Y163" s="22"/>
      <c r="Z163" s="22"/>
      <c r="AA163" s="22"/>
    </row>
    <row r="164">
      <c r="A164" s="89" t="s">
        <v>650</v>
      </c>
      <c r="B164" s="90" t="s">
        <v>658</v>
      </c>
      <c r="C164" s="91" t="s">
        <v>652</v>
      </c>
      <c r="D164" s="92" t="s">
        <v>659</v>
      </c>
      <c r="E164" s="14" t="s">
        <v>17</v>
      </c>
      <c r="F164" s="287">
        <f t="shared" si="8"/>
        <v>3.133333333</v>
      </c>
      <c r="G164" s="64" t="s">
        <v>106</v>
      </c>
      <c r="H164" s="22" t="s">
        <v>184</v>
      </c>
      <c r="I164" s="21" t="s">
        <v>217</v>
      </c>
      <c r="J164" s="21" t="s">
        <v>654</v>
      </c>
      <c r="K164" s="44" t="s">
        <v>655</v>
      </c>
      <c r="L164" s="290" t="s">
        <v>660</v>
      </c>
      <c r="M164" s="21"/>
      <c r="N164" s="21"/>
      <c r="O164" s="21"/>
      <c r="P164" s="22"/>
      <c r="Q164" s="22"/>
      <c r="R164" s="22"/>
      <c r="S164" s="22"/>
      <c r="T164" s="22"/>
      <c r="U164" s="22"/>
      <c r="V164" s="22"/>
      <c r="W164" s="22"/>
      <c r="X164" s="22"/>
      <c r="Y164" s="22"/>
      <c r="Z164" s="22"/>
      <c r="AA164" s="22"/>
    </row>
    <row r="165">
      <c r="A165" s="89" t="s">
        <v>650</v>
      </c>
      <c r="B165" s="90" t="s">
        <v>661</v>
      </c>
      <c r="C165" s="91" t="s">
        <v>652</v>
      </c>
      <c r="D165" s="89" t="s">
        <v>662</v>
      </c>
      <c r="E165" s="14" t="s">
        <v>17</v>
      </c>
      <c r="F165" s="287">
        <f t="shared" si="8"/>
        <v>3.133333333</v>
      </c>
      <c r="G165" s="64" t="s">
        <v>106</v>
      </c>
      <c r="H165" s="22" t="s">
        <v>184</v>
      </c>
      <c r="I165" s="21" t="s">
        <v>217</v>
      </c>
      <c r="J165" s="21" t="s">
        <v>654</v>
      </c>
      <c r="K165" s="44" t="s">
        <v>655</v>
      </c>
      <c r="L165" s="290" t="s">
        <v>663</v>
      </c>
      <c r="M165" s="21"/>
      <c r="N165" s="21"/>
      <c r="O165" s="21"/>
      <c r="P165" s="22"/>
      <c r="Q165" s="22"/>
      <c r="R165" s="22"/>
      <c r="S165" s="22"/>
      <c r="T165" s="22"/>
      <c r="U165" s="22"/>
      <c r="V165" s="22"/>
      <c r="W165" s="22"/>
      <c r="X165" s="22"/>
      <c r="Y165" s="22"/>
      <c r="Z165" s="22"/>
      <c r="AA165" s="22"/>
    </row>
    <row r="166">
      <c r="A166" s="89" t="s">
        <v>650</v>
      </c>
      <c r="B166" s="90" t="s">
        <v>664</v>
      </c>
      <c r="C166" s="91" t="s">
        <v>652</v>
      </c>
      <c r="D166" s="89" t="s">
        <v>665</v>
      </c>
      <c r="E166" s="14" t="s">
        <v>17</v>
      </c>
      <c r="F166" s="287">
        <f t="shared" si="8"/>
        <v>3.133333333</v>
      </c>
      <c r="G166" s="64" t="s">
        <v>106</v>
      </c>
      <c r="H166" s="22" t="s">
        <v>184</v>
      </c>
      <c r="I166" s="21" t="s">
        <v>217</v>
      </c>
      <c r="J166" s="21" t="s">
        <v>654</v>
      </c>
      <c r="K166" s="44" t="s">
        <v>655</v>
      </c>
      <c r="L166" s="290" t="s">
        <v>666</v>
      </c>
      <c r="M166" s="21"/>
      <c r="N166" s="21"/>
      <c r="O166" s="21"/>
      <c r="P166" s="22"/>
      <c r="Q166" s="22"/>
      <c r="R166" s="22"/>
      <c r="S166" s="22"/>
      <c r="T166" s="22"/>
      <c r="U166" s="22"/>
      <c r="V166" s="22"/>
      <c r="W166" s="22"/>
      <c r="X166" s="22"/>
      <c r="Y166" s="22"/>
      <c r="Z166" s="22"/>
      <c r="AA166" s="22"/>
    </row>
    <row r="167">
      <c r="A167" s="89" t="s">
        <v>650</v>
      </c>
      <c r="B167" s="90" t="s">
        <v>667</v>
      </c>
      <c r="C167" s="91" t="s">
        <v>652</v>
      </c>
      <c r="D167" s="89" t="s">
        <v>668</v>
      </c>
      <c r="E167" s="14" t="s">
        <v>17</v>
      </c>
      <c r="F167" s="287">
        <f t="shared" si="8"/>
        <v>3.133333333</v>
      </c>
      <c r="G167" s="64" t="s">
        <v>106</v>
      </c>
      <c r="H167" s="22" t="s">
        <v>184</v>
      </c>
      <c r="I167" s="21" t="s">
        <v>217</v>
      </c>
      <c r="J167" s="21" t="s">
        <v>654</v>
      </c>
      <c r="K167" s="44" t="s">
        <v>655</v>
      </c>
      <c r="L167" s="290" t="s">
        <v>669</v>
      </c>
      <c r="M167" s="21"/>
      <c r="N167" s="21"/>
      <c r="O167" s="21"/>
      <c r="P167" s="22"/>
      <c r="Q167" s="22"/>
      <c r="R167" s="22"/>
      <c r="S167" s="22"/>
      <c r="T167" s="22"/>
      <c r="U167" s="22"/>
      <c r="V167" s="22"/>
      <c r="W167" s="22"/>
      <c r="X167" s="22"/>
      <c r="Y167" s="22"/>
      <c r="Z167" s="22"/>
      <c r="AA167" s="22"/>
    </row>
    <row r="168">
      <c r="A168" s="89" t="s">
        <v>650</v>
      </c>
      <c r="B168" s="90" t="s">
        <v>670</v>
      </c>
      <c r="C168" s="91" t="s">
        <v>652</v>
      </c>
      <c r="D168" s="93" t="s">
        <v>671</v>
      </c>
      <c r="E168" s="14" t="s">
        <v>17</v>
      </c>
      <c r="F168" s="287">
        <f t="shared" si="8"/>
        <v>3.133333333</v>
      </c>
      <c r="G168" s="64" t="s">
        <v>106</v>
      </c>
      <c r="H168" s="22" t="s">
        <v>184</v>
      </c>
      <c r="I168" s="21" t="s">
        <v>217</v>
      </c>
      <c r="J168" s="21" t="s">
        <v>654</v>
      </c>
      <c r="K168" s="44" t="s">
        <v>655</v>
      </c>
      <c r="L168" s="290" t="s">
        <v>672</v>
      </c>
      <c r="M168" s="21"/>
      <c r="N168" s="21"/>
      <c r="O168" s="21"/>
      <c r="P168" s="22"/>
      <c r="Q168" s="22"/>
      <c r="R168" s="22"/>
      <c r="S168" s="22"/>
      <c r="T168" s="22"/>
      <c r="U168" s="22"/>
      <c r="V168" s="22"/>
      <c r="W168" s="22"/>
      <c r="X168" s="22"/>
      <c r="Y168" s="22"/>
      <c r="Z168" s="22"/>
      <c r="AA168" s="22"/>
    </row>
    <row r="169">
      <c r="A169" s="89" t="s">
        <v>650</v>
      </c>
      <c r="B169" s="90" t="s">
        <v>673</v>
      </c>
      <c r="C169" s="91" t="s">
        <v>652</v>
      </c>
      <c r="D169" s="89" t="s">
        <v>674</v>
      </c>
      <c r="E169" s="14" t="s">
        <v>17</v>
      </c>
      <c r="F169" s="287">
        <f t="shared" si="8"/>
        <v>3.133333333</v>
      </c>
      <c r="G169" s="64" t="s">
        <v>106</v>
      </c>
      <c r="H169" s="22" t="s">
        <v>184</v>
      </c>
      <c r="I169" s="21" t="s">
        <v>217</v>
      </c>
      <c r="J169" s="21" t="s">
        <v>654</v>
      </c>
      <c r="K169" s="44" t="s">
        <v>655</v>
      </c>
      <c r="L169" s="290" t="s">
        <v>675</v>
      </c>
      <c r="M169" s="21"/>
      <c r="N169" s="21"/>
      <c r="O169" s="21"/>
      <c r="P169" s="22"/>
      <c r="Q169" s="22"/>
      <c r="R169" s="22"/>
      <c r="S169" s="22"/>
      <c r="T169" s="22"/>
      <c r="U169" s="22"/>
      <c r="V169" s="22"/>
      <c r="W169" s="22"/>
      <c r="X169" s="22"/>
      <c r="Y169" s="22"/>
      <c r="Z169" s="22"/>
      <c r="AA169" s="22"/>
    </row>
    <row r="170">
      <c r="A170" s="89" t="s">
        <v>650</v>
      </c>
      <c r="B170" s="90" t="s">
        <v>676</v>
      </c>
      <c r="C170" s="91" t="s">
        <v>652</v>
      </c>
      <c r="D170" s="93" t="s">
        <v>677</v>
      </c>
      <c r="E170" s="14" t="s">
        <v>17</v>
      </c>
      <c r="F170" s="287">
        <f t="shared" si="8"/>
        <v>3.133333333</v>
      </c>
      <c r="G170" s="64" t="s">
        <v>106</v>
      </c>
      <c r="H170" s="22" t="s">
        <v>184</v>
      </c>
      <c r="I170" s="21" t="s">
        <v>217</v>
      </c>
      <c r="J170" s="21" t="s">
        <v>654</v>
      </c>
      <c r="K170" s="44" t="s">
        <v>655</v>
      </c>
      <c r="L170" s="290" t="s">
        <v>678</v>
      </c>
      <c r="M170" s="21"/>
      <c r="N170" s="21"/>
      <c r="O170" s="21"/>
      <c r="P170" s="22"/>
      <c r="Q170" s="22"/>
      <c r="R170" s="22"/>
      <c r="S170" s="22"/>
      <c r="T170" s="22"/>
      <c r="U170" s="22"/>
      <c r="V170" s="22"/>
      <c r="W170" s="22"/>
      <c r="X170" s="22"/>
      <c r="Y170" s="22"/>
      <c r="Z170" s="22"/>
      <c r="AA170" s="22"/>
    </row>
    <row r="171">
      <c r="A171" s="89" t="s">
        <v>650</v>
      </c>
      <c r="B171" s="90" t="s">
        <v>679</v>
      </c>
      <c r="C171" s="91" t="s">
        <v>652</v>
      </c>
      <c r="D171" s="89" t="s">
        <v>680</v>
      </c>
      <c r="E171" s="14" t="s">
        <v>17</v>
      </c>
      <c r="F171" s="287">
        <f t="shared" si="8"/>
        <v>3.133333333</v>
      </c>
      <c r="G171" s="64" t="s">
        <v>106</v>
      </c>
      <c r="H171" s="22" t="s">
        <v>184</v>
      </c>
      <c r="I171" s="21" t="s">
        <v>217</v>
      </c>
      <c r="J171" s="21" t="s">
        <v>654</v>
      </c>
      <c r="K171" s="54" t="s">
        <v>655</v>
      </c>
      <c r="L171" s="290" t="s">
        <v>681</v>
      </c>
      <c r="M171" s="21"/>
      <c r="N171" s="21"/>
      <c r="O171" s="21"/>
      <c r="P171" s="22"/>
      <c r="Q171" s="22"/>
      <c r="R171" s="22"/>
      <c r="S171" s="22"/>
      <c r="T171" s="22"/>
      <c r="U171" s="22"/>
      <c r="V171" s="22"/>
      <c r="W171" s="22"/>
      <c r="X171" s="22"/>
      <c r="Y171" s="22"/>
      <c r="Z171" s="22"/>
      <c r="AA171" s="22"/>
    </row>
    <row r="172">
      <c r="A172" s="89" t="s">
        <v>650</v>
      </c>
      <c r="B172" s="90" t="s">
        <v>682</v>
      </c>
      <c r="C172" s="91" t="s">
        <v>652</v>
      </c>
      <c r="D172" s="93" t="s">
        <v>683</v>
      </c>
      <c r="E172" s="14" t="s">
        <v>17</v>
      </c>
      <c r="F172" s="287">
        <f t="shared" si="8"/>
        <v>3.133333333</v>
      </c>
      <c r="G172" s="64" t="s">
        <v>106</v>
      </c>
      <c r="H172" s="22" t="s">
        <v>184</v>
      </c>
      <c r="I172" s="21" t="s">
        <v>217</v>
      </c>
      <c r="J172" s="21" t="s">
        <v>654</v>
      </c>
      <c r="K172" s="29" t="s">
        <v>655</v>
      </c>
      <c r="L172" s="290" t="s">
        <v>684</v>
      </c>
      <c r="M172" s="21"/>
      <c r="N172" s="21"/>
      <c r="O172" s="21"/>
      <c r="P172" s="22"/>
      <c r="Q172" s="22"/>
      <c r="R172" s="22"/>
      <c r="S172" s="22"/>
      <c r="T172" s="22"/>
      <c r="U172" s="22"/>
      <c r="V172" s="22"/>
      <c r="W172" s="22"/>
      <c r="X172" s="22"/>
      <c r="Y172" s="22"/>
      <c r="Z172" s="22"/>
      <c r="AA172" s="22"/>
    </row>
    <row r="173">
      <c r="A173" s="89" t="s">
        <v>650</v>
      </c>
      <c r="B173" s="90" t="s">
        <v>685</v>
      </c>
      <c r="C173" s="91" t="s">
        <v>652</v>
      </c>
      <c r="D173" s="93" t="s">
        <v>686</v>
      </c>
      <c r="E173" s="14" t="s">
        <v>17</v>
      </c>
      <c r="F173" s="287">
        <f t="shared" si="8"/>
        <v>3.133333333</v>
      </c>
      <c r="G173" s="64" t="s">
        <v>106</v>
      </c>
      <c r="H173" s="22" t="s">
        <v>184</v>
      </c>
      <c r="I173" s="21" t="s">
        <v>217</v>
      </c>
      <c r="J173" s="21" t="s">
        <v>654</v>
      </c>
      <c r="K173" s="44" t="s">
        <v>655</v>
      </c>
      <c r="L173" s="290" t="s">
        <v>687</v>
      </c>
      <c r="M173" s="21"/>
      <c r="N173" s="21"/>
      <c r="O173" s="21"/>
      <c r="P173" s="22"/>
      <c r="Q173" s="22"/>
      <c r="R173" s="22"/>
      <c r="S173" s="22"/>
      <c r="T173" s="22"/>
      <c r="U173" s="22"/>
      <c r="V173" s="22"/>
      <c r="W173" s="22"/>
      <c r="X173" s="22"/>
      <c r="Y173" s="22"/>
      <c r="Z173" s="22"/>
      <c r="AA173" s="22"/>
    </row>
    <row r="174">
      <c r="A174" s="89" t="s">
        <v>650</v>
      </c>
      <c r="B174" s="90" t="s">
        <v>688</v>
      </c>
      <c r="C174" s="91" t="s">
        <v>652</v>
      </c>
      <c r="D174" s="93" t="s">
        <v>689</v>
      </c>
      <c r="E174" s="14" t="s">
        <v>17</v>
      </c>
      <c r="F174" s="287">
        <f t="shared" si="8"/>
        <v>3.133333333</v>
      </c>
      <c r="G174" s="64" t="s">
        <v>106</v>
      </c>
      <c r="H174" s="22" t="s">
        <v>184</v>
      </c>
      <c r="I174" s="21" t="s">
        <v>217</v>
      </c>
      <c r="J174" s="21" t="s">
        <v>654</v>
      </c>
      <c r="K174" s="44" t="s">
        <v>655</v>
      </c>
      <c r="L174" s="290" t="s">
        <v>690</v>
      </c>
      <c r="M174" s="21"/>
      <c r="N174" s="21"/>
      <c r="O174" s="21"/>
      <c r="P174" s="22"/>
      <c r="Q174" s="22"/>
      <c r="R174" s="22"/>
      <c r="S174" s="22"/>
      <c r="T174" s="22"/>
      <c r="U174" s="22"/>
      <c r="V174" s="22"/>
      <c r="W174" s="22"/>
      <c r="X174" s="22"/>
      <c r="Y174" s="22"/>
      <c r="Z174" s="22"/>
      <c r="AA174" s="22"/>
    </row>
    <row r="175">
      <c r="A175" s="89" t="s">
        <v>128</v>
      </c>
      <c r="B175" s="90" t="s">
        <v>691</v>
      </c>
      <c r="C175" s="91" t="s">
        <v>652</v>
      </c>
      <c r="D175" s="93" t="s">
        <v>692</v>
      </c>
      <c r="E175" s="14" t="s">
        <v>17</v>
      </c>
      <c r="F175" s="287">
        <v>3.41</v>
      </c>
      <c r="G175" s="64" t="s">
        <v>106</v>
      </c>
      <c r="H175" s="22" t="s">
        <v>19</v>
      </c>
      <c r="I175" s="21" t="s">
        <v>20</v>
      </c>
      <c r="J175" s="21" t="s">
        <v>693</v>
      </c>
      <c r="K175" s="29" t="s">
        <v>694</v>
      </c>
      <c r="L175" s="290" t="s">
        <v>695</v>
      </c>
      <c r="M175" s="21"/>
      <c r="N175" s="21"/>
      <c r="O175" s="19" t="s">
        <v>696</v>
      </c>
      <c r="P175" s="22"/>
      <c r="Q175" s="22"/>
      <c r="R175" s="22"/>
      <c r="S175" s="22"/>
      <c r="T175" s="22"/>
      <c r="U175" s="22"/>
      <c r="V175" s="22"/>
      <c r="W175" s="22"/>
      <c r="X175" s="22"/>
      <c r="Y175" s="22"/>
      <c r="Z175" s="22"/>
      <c r="AA175" s="22"/>
    </row>
    <row r="176">
      <c r="A176" s="89" t="s">
        <v>28</v>
      </c>
      <c r="B176" s="90" t="s">
        <v>697</v>
      </c>
      <c r="C176" s="91" t="s">
        <v>652</v>
      </c>
      <c r="D176" s="93" t="s">
        <v>698</v>
      </c>
      <c r="E176" s="14" t="s">
        <v>17</v>
      </c>
      <c r="F176" s="287">
        <f>47/15</f>
        <v>3.133333333</v>
      </c>
      <c r="G176" s="64" t="s">
        <v>106</v>
      </c>
      <c r="H176" s="22" t="s">
        <v>184</v>
      </c>
      <c r="I176" s="21" t="s">
        <v>217</v>
      </c>
      <c r="J176" s="21" t="s">
        <v>654</v>
      </c>
      <c r="K176" s="44" t="s">
        <v>655</v>
      </c>
      <c r="L176" s="290" t="s">
        <v>699</v>
      </c>
      <c r="M176" s="21"/>
      <c r="N176" s="21"/>
      <c r="O176" s="21"/>
      <c r="P176" s="22"/>
      <c r="Q176" s="22"/>
      <c r="R176" s="22"/>
      <c r="S176" s="22"/>
      <c r="T176" s="22"/>
      <c r="U176" s="22"/>
      <c r="V176" s="22"/>
      <c r="W176" s="22"/>
      <c r="X176" s="22"/>
      <c r="Y176" s="22"/>
      <c r="Z176" s="22"/>
      <c r="AA176" s="22"/>
    </row>
    <row r="177">
      <c r="A177" s="75" t="s">
        <v>98</v>
      </c>
      <c r="B177" s="73" t="s">
        <v>700</v>
      </c>
      <c r="C177" s="74" t="s">
        <v>701</v>
      </c>
      <c r="D177" s="75" t="s">
        <v>702</v>
      </c>
      <c r="E177" s="14" t="s">
        <v>17</v>
      </c>
      <c r="F177" s="287">
        <f>20.8/1000</f>
        <v>0.0208</v>
      </c>
      <c r="G177" s="16" t="s">
        <v>106</v>
      </c>
      <c r="H177" s="17" t="s">
        <v>19</v>
      </c>
      <c r="I177" s="18" t="s">
        <v>20</v>
      </c>
      <c r="J177" s="18" t="s">
        <v>703</v>
      </c>
      <c r="K177" s="44" t="s">
        <v>704</v>
      </c>
      <c r="L177" s="290" t="s">
        <v>705</v>
      </c>
      <c r="M177" s="21"/>
      <c r="N177" s="21"/>
      <c r="O177" s="19" t="s">
        <v>706</v>
      </c>
      <c r="P177" s="22"/>
      <c r="Q177" s="22"/>
      <c r="R177" s="22"/>
      <c r="S177" s="22"/>
      <c r="T177" s="22"/>
      <c r="U177" s="22"/>
      <c r="V177" s="22"/>
      <c r="W177" s="22"/>
      <c r="X177" s="22"/>
      <c r="Y177" s="22"/>
      <c r="Z177" s="22"/>
      <c r="AA177" s="22"/>
    </row>
    <row r="178">
      <c r="A178" s="75" t="s">
        <v>56</v>
      </c>
      <c r="B178" s="73" t="s">
        <v>707</v>
      </c>
      <c r="C178" s="74" t="s">
        <v>701</v>
      </c>
      <c r="D178" s="75" t="s">
        <v>708</v>
      </c>
      <c r="E178" s="14" t="s">
        <v>17</v>
      </c>
      <c r="F178" s="287">
        <f>73.3/1000</f>
        <v>0.0733</v>
      </c>
      <c r="G178" s="16" t="s">
        <v>106</v>
      </c>
      <c r="H178" s="17" t="s">
        <v>19</v>
      </c>
      <c r="I178" s="18" t="s">
        <v>20</v>
      </c>
      <c r="J178" s="19" t="s">
        <v>709</v>
      </c>
      <c r="K178" s="71" t="s">
        <v>710</v>
      </c>
      <c r="L178" s="290" t="s">
        <v>711</v>
      </c>
      <c r="M178" s="21"/>
      <c r="N178" s="21"/>
      <c r="O178" s="19" t="s">
        <v>712</v>
      </c>
      <c r="P178" s="22"/>
      <c r="Q178" s="22"/>
      <c r="R178" s="22"/>
      <c r="S178" s="22"/>
      <c r="T178" s="22"/>
      <c r="U178" s="22"/>
      <c r="V178" s="22"/>
      <c r="W178" s="22"/>
      <c r="X178" s="22"/>
      <c r="Y178" s="22"/>
      <c r="Z178" s="22"/>
      <c r="AA178" s="22"/>
    </row>
    <row r="179">
      <c r="A179" s="75" t="s">
        <v>713</v>
      </c>
      <c r="B179" s="73" t="s">
        <v>714</v>
      </c>
      <c r="C179" s="74" t="s">
        <v>701</v>
      </c>
      <c r="D179" s="75" t="s">
        <v>715</v>
      </c>
      <c r="E179" s="14" t="s">
        <v>17</v>
      </c>
      <c r="F179" s="287">
        <f>29.9/R179</f>
        <v>0.07666224384</v>
      </c>
      <c r="G179" s="16" t="s">
        <v>106</v>
      </c>
      <c r="H179" s="17" t="s">
        <v>19</v>
      </c>
      <c r="I179" s="18" t="s">
        <v>20</v>
      </c>
      <c r="J179" s="19" t="s">
        <v>716</v>
      </c>
      <c r="K179" s="71" t="s">
        <v>717</v>
      </c>
      <c r="L179" s="290" t="s">
        <v>718</v>
      </c>
      <c r="M179" s="21"/>
      <c r="N179" s="21"/>
      <c r="O179" s="19" t="s">
        <v>719</v>
      </c>
      <c r="P179" s="22">
        <f>3.23*1.61*0.03</f>
        <v>0.156009</v>
      </c>
      <c r="Q179" s="24" t="s">
        <v>17</v>
      </c>
      <c r="R179" s="24">
        <f>2500*P179</f>
        <v>390.0225</v>
      </c>
      <c r="S179" s="22"/>
      <c r="T179" s="22"/>
      <c r="U179" s="22"/>
      <c r="V179" s="22"/>
      <c r="W179" s="22"/>
      <c r="X179" s="22"/>
      <c r="Y179" s="22"/>
      <c r="Z179" s="22"/>
      <c r="AA179" s="22"/>
    </row>
    <row r="180">
      <c r="A180" s="75" t="s">
        <v>13</v>
      </c>
      <c r="B180" s="73" t="s">
        <v>720</v>
      </c>
      <c r="C180" s="74" t="s">
        <v>701</v>
      </c>
      <c r="D180" s="75" t="s">
        <v>721</v>
      </c>
      <c r="E180" s="14" t="s">
        <v>17</v>
      </c>
      <c r="F180" s="287">
        <v>0.0726812763336758</v>
      </c>
      <c r="G180" s="16" t="s">
        <v>18</v>
      </c>
      <c r="H180" s="17" t="s">
        <v>19</v>
      </c>
      <c r="I180" s="18" t="s">
        <v>20</v>
      </c>
      <c r="J180" s="19" t="s">
        <v>722</v>
      </c>
      <c r="K180" s="23" t="s">
        <v>723</v>
      </c>
      <c r="L180" s="290" t="s">
        <v>724</v>
      </c>
      <c r="M180" s="21"/>
      <c r="N180" s="21"/>
      <c r="O180" s="19"/>
      <c r="P180" s="22"/>
      <c r="Q180" s="22"/>
      <c r="R180" s="22"/>
      <c r="S180" s="22"/>
      <c r="T180" s="22"/>
      <c r="U180" s="22"/>
      <c r="V180" s="22"/>
      <c r="W180" s="22"/>
      <c r="X180" s="22"/>
      <c r="Y180" s="22"/>
      <c r="Z180" s="22"/>
      <c r="AA180" s="22"/>
    </row>
    <row r="181">
      <c r="A181" s="75" t="s">
        <v>232</v>
      </c>
      <c r="B181" s="73" t="s">
        <v>725</v>
      </c>
      <c r="C181" s="74" t="s">
        <v>701</v>
      </c>
      <c r="D181" s="75" t="s">
        <v>721</v>
      </c>
      <c r="E181" s="14" t="s">
        <v>17</v>
      </c>
      <c r="F181" s="287">
        <v>0.0129453955744159</v>
      </c>
      <c r="G181" s="16" t="s">
        <v>18</v>
      </c>
      <c r="H181" s="17" t="s">
        <v>19</v>
      </c>
      <c r="I181" s="18" t="s">
        <v>20</v>
      </c>
      <c r="J181" s="18" t="s">
        <v>722</v>
      </c>
      <c r="K181" s="27" t="s">
        <v>726</v>
      </c>
      <c r="L181" s="290" t="s">
        <v>724</v>
      </c>
      <c r="M181" s="21"/>
      <c r="N181" s="21"/>
      <c r="O181" s="21"/>
      <c r="P181" s="22"/>
      <c r="Q181" s="22"/>
      <c r="R181" s="22"/>
      <c r="S181" s="22"/>
      <c r="T181" s="22"/>
      <c r="U181" s="22"/>
      <c r="V181" s="22"/>
      <c r="W181" s="22"/>
      <c r="X181" s="22"/>
      <c r="Y181" s="22"/>
      <c r="Z181" s="22"/>
      <c r="AA181" s="22"/>
    </row>
    <row r="182">
      <c r="A182" s="75" t="s">
        <v>727</v>
      </c>
      <c r="B182" s="73" t="s">
        <v>728</v>
      </c>
      <c r="C182" s="74" t="s">
        <v>701</v>
      </c>
      <c r="D182" s="75" t="s">
        <v>721</v>
      </c>
      <c r="E182" s="14" t="s">
        <v>17</v>
      </c>
      <c r="F182" s="287">
        <v>0.0504574754233054</v>
      </c>
      <c r="G182" s="16" t="s">
        <v>18</v>
      </c>
      <c r="H182" s="17" t="s">
        <v>19</v>
      </c>
      <c r="I182" s="18" t="s">
        <v>20</v>
      </c>
      <c r="J182" s="18" t="s">
        <v>722</v>
      </c>
      <c r="K182" s="27" t="s">
        <v>729</v>
      </c>
      <c r="L182" s="290" t="s">
        <v>724</v>
      </c>
      <c r="M182" s="21"/>
      <c r="N182" s="21"/>
      <c r="O182" s="21"/>
      <c r="P182" s="22"/>
      <c r="Q182" s="22"/>
      <c r="R182" s="22"/>
      <c r="S182" s="22"/>
      <c r="T182" s="22"/>
      <c r="U182" s="22"/>
      <c r="V182" s="22"/>
      <c r="W182" s="22"/>
      <c r="X182" s="22"/>
      <c r="Y182" s="22"/>
      <c r="Z182" s="22"/>
      <c r="AA182" s="22"/>
    </row>
    <row r="183">
      <c r="A183" s="75" t="s">
        <v>28</v>
      </c>
      <c r="B183" s="73" t="s">
        <v>730</v>
      </c>
      <c r="C183" s="74" t="s">
        <v>701</v>
      </c>
      <c r="D183" s="75" t="s">
        <v>731</v>
      </c>
      <c r="E183" s="14" t="s">
        <v>17</v>
      </c>
      <c r="F183" s="287">
        <f t="shared" ref="F183:F184" si="9">73.3/1000</f>
        <v>0.0733</v>
      </c>
      <c r="G183" s="16" t="s">
        <v>106</v>
      </c>
      <c r="H183" s="17" t="s">
        <v>19</v>
      </c>
      <c r="I183" s="18" t="s">
        <v>20</v>
      </c>
      <c r="J183" s="19" t="s">
        <v>709</v>
      </c>
      <c r="K183" s="71" t="s">
        <v>710</v>
      </c>
      <c r="L183" s="289" t="s">
        <v>732</v>
      </c>
      <c r="M183" s="21"/>
      <c r="N183" s="21"/>
      <c r="O183" s="21"/>
      <c r="P183" s="22"/>
      <c r="Q183" s="22"/>
      <c r="R183" s="22"/>
      <c r="S183" s="22"/>
      <c r="T183" s="22"/>
      <c r="U183" s="22"/>
      <c r="V183" s="22"/>
      <c r="W183" s="22"/>
      <c r="X183" s="22"/>
      <c r="Y183" s="22"/>
      <c r="Z183" s="22"/>
      <c r="AA183" s="22"/>
    </row>
    <row r="184">
      <c r="A184" s="75" t="s">
        <v>28</v>
      </c>
      <c r="B184" s="73" t="s">
        <v>733</v>
      </c>
      <c r="C184" s="74" t="s">
        <v>701</v>
      </c>
      <c r="D184" s="75" t="s">
        <v>734</v>
      </c>
      <c r="E184" s="14" t="s">
        <v>17</v>
      </c>
      <c r="F184" s="287">
        <f t="shared" si="9"/>
        <v>0.0733</v>
      </c>
      <c r="G184" s="16" t="s">
        <v>106</v>
      </c>
      <c r="H184" s="22" t="s">
        <v>184</v>
      </c>
      <c r="I184" s="21" t="s">
        <v>217</v>
      </c>
      <c r="J184" s="19" t="s">
        <v>709</v>
      </c>
      <c r="K184" s="71" t="s">
        <v>710</v>
      </c>
      <c r="L184" s="290" t="s">
        <v>735</v>
      </c>
      <c r="M184" s="21"/>
      <c r="N184" s="21"/>
      <c r="O184" s="21"/>
      <c r="P184" s="22"/>
      <c r="Q184" s="22"/>
      <c r="R184" s="22"/>
      <c r="S184" s="22"/>
      <c r="T184" s="22"/>
      <c r="U184" s="22"/>
      <c r="V184" s="22"/>
      <c r="W184" s="22"/>
      <c r="X184" s="22"/>
      <c r="Y184" s="22"/>
      <c r="Z184" s="22"/>
      <c r="AA184" s="22"/>
    </row>
    <row r="185">
      <c r="A185" s="75" t="s">
        <v>56</v>
      </c>
      <c r="B185" s="73" t="s">
        <v>736</v>
      </c>
      <c r="C185" s="74" t="s">
        <v>701</v>
      </c>
      <c r="D185" s="75" t="s">
        <v>737</v>
      </c>
      <c r="E185" s="14" t="s">
        <v>17</v>
      </c>
      <c r="F185" s="287">
        <v>0.12</v>
      </c>
      <c r="G185" s="16" t="s">
        <v>106</v>
      </c>
      <c r="H185" s="17" t="s">
        <v>19</v>
      </c>
      <c r="I185" s="18" t="s">
        <v>20</v>
      </c>
      <c r="J185" s="19" t="s">
        <v>738</v>
      </c>
      <c r="K185" s="71" t="s">
        <v>739</v>
      </c>
      <c r="L185" s="290" t="s">
        <v>740</v>
      </c>
      <c r="M185" s="21"/>
      <c r="N185" s="21"/>
      <c r="O185" s="19" t="s">
        <v>741</v>
      </c>
      <c r="P185" s="22"/>
      <c r="Q185" s="22"/>
      <c r="R185" s="22"/>
      <c r="S185" s="22"/>
      <c r="T185" s="22"/>
      <c r="U185" s="22"/>
      <c r="V185" s="22"/>
      <c r="W185" s="22"/>
      <c r="X185" s="22"/>
      <c r="Y185" s="22"/>
      <c r="Z185" s="22"/>
      <c r="AA185" s="22"/>
    </row>
    <row r="186">
      <c r="A186" s="75" t="s">
        <v>28</v>
      </c>
      <c r="B186" s="73" t="s">
        <v>742</v>
      </c>
      <c r="C186" s="74" t="s">
        <v>701</v>
      </c>
      <c r="D186" s="75" t="s">
        <v>743</v>
      </c>
      <c r="E186" s="14" t="s">
        <v>17</v>
      </c>
      <c r="F186" s="287">
        <f>73.3/1000</f>
        <v>0.0733</v>
      </c>
      <c r="G186" s="16" t="s">
        <v>106</v>
      </c>
      <c r="H186" s="22" t="s">
        <v>184</v>
      </c>
      <c r="I186" s="21" t="s">
        <v>217</v>
      </c>
      <c r="J186" s="19" t="s">
        <v>709</v>
      </c>
      <c r="K186" s="44" t="s">
        <v>704</v>
      </c>
      <c r="L186" s="290" t="s">
        <v>744</v>
      </c>
      <c r="M186" s="21"/>
      <c r="N186" s="21"/>
      <c r="O186" s="21"/>
      <c r="P186" s="22"/>
      <c r="Q186" s="22"/>
      <c r="R186" s="22"/>
      <c r="S186" s="22"/>
      <c r="T186" s="22"/>
      <c r="U186" s="22"/>
      <c r="V186" s="22"/>
      <c r="W186" s="22"/>
      <c r="X186" s="22"/>
      <c r="Y186" s="22"/>
      <c r="Z186" s="22"/>
      <c r="AA186" s="22"/>
    </row>
    <row r="187">
      <c r="A187" s="75" t="s">
        <v>13</v>
      </c>
      <c r="B187" s="73" t="s">
        <v>745</v>
      </c>
      <c r="C187" s="74" t="s">
        <v>701</v>
      </c>
      <c r="D187" s="75" t="s">
        <v>746</v>
      </c>
      <c r="E187" s="14" t="s">
        <v>17</v>
      </c>
      <c r="F187" s="295">
        <f>252.741956474885/2400</f>
        <v>0.1053091485</v>
      </c>
      <c r="G187" s="16" t="s">
        <v>18</v>
      </c>
      <c r="H187" s="17" t="s">
        <v>19</v>
      </c>
      <c r="I187" s="18" t="s">
        <v>20</v>
      </c>
      <c r="J187" s="19" t="s">
        <v>747</v>
      </c>
      <c r="K187" s="20" t="s">
        <v>748</v>
      </c>
      <c r="L187" s="290" t="s">
        <v>749</v>
      </c>
      <c r="M187" s="21"/>
      <c r="N187" s="21"/>
      <c r="O187" s="19" t="s">
        <v>750</v>
      </c>
      <c r="P187" s="22"/>
      <c r="Q187" s="22"/>
      <c r="R187" s="22"/>
      <c r="S187" s="22"/>
      <c r="T187" s="22"/>
      <c r="U187" s="22"/>
      <c r="V187" s="22"/>
      <c r="W187" s="22"/>
      <c r="X187" s="22"/>
      <c r="Y187" s="22"/>
      <c r="Z187" s="22"/>
      <c r="AA187" s="22"/>
    </row>
    <row r="188">
      <c r="A188" s="75" t="s">
        <v>92</v>
      </c>
      <c r="B188" s="73" t="s">
        <v>751</v>
      </c>
      <c r="C188" s="74" t="s">
        <v>701</v>
      </c>
      <c r="D188" s="75" t="s">
        <v>746</v>
      </c>
      <c r="E188" s="14" t="s">
        <v>17</v>
      </c>
      <c r="F188" s="295">
        <f>268.731216754522/2400</f>
        <v>0.1119713403</v>
      </c>
      <c r="G188" s="16" t="s">
        <v>18</v>
      </c>
      <c r="H188" s="17" t="s">
        <v>19</v>
      </c>
      <c r="I188" s="18" t="s">
        <v>20</v>
      </c>
      <c r="J188" s="18" t="s">
        <v>747</v>
      </c>
      <c r="K188" s="20" t="s">
        <v>748</v>
      </c>
      <c r="L188" s="290" t="s">
        <v>749</v>
      </c>
      <c r="M188" s="21"/>
      <c r="N188" s="21"/>
      <c r="O188" s="21"/>
      <c r="P188" s="22"/>
      <c r="Q188" s="22"/>
      <c r="R188" s="22"/>
      <c r="S188" s="22"/>
      <c r="T188" s="22"/>
      <c r="U188" s="22"/>
      <c r="V188" s="22"/>
      <c r="W188" s="22"/>
      <c r="X188" s="22"/>
      <c r="Y188" s="22"/>
      <c r="Z188" s="22"/>
      <c r="AA188" s="22"/>
    </row>
    <row r="189">
      <c r="A189" s="75" t="s">
        <v>752</v>
      </c>
      <c r="B189" s="73" t="s">
        <v>753</v>
      </c>
      <c r="C189" s="74" t="s">
        <v>701</v>
      </c>
      <c r="D189" s="75" t="s">
        <v>746</v>
      </c>
      <c r="E189" s="14" t="s">
        <v>17</v>
      </c>
      <c r="F189" s="295">
        <f>252.982005990235/2400</f>
        <v>0.1054091692</v>
      </c>
      <c r="G189" s="16" t="s">
        <v>18</v>
      </c>
      <c r="H189" s="17" t="s">
        <v>19</v>
      </c>
      <c r="I189" s="18" t="s">
        <v>20</v>
      </c>
      <c r="J189" s="18" t="s">
        <v>747</v>
      </c>
      <c r="K189" s="20" t="s">
        <v>748</v>
      </c>
      <c r="L189" s="290" t="s">
        <v>749</v>
      </c>
      <c r="M189" s="21"/>
      <c r="N189" s="21"/>
      <c r="O189" s="21"/>
      <c r="P189" s="22"/>
      <c r="Q189" s="22"/>
      <c r="R189" s="22"/>
      <c r="S189" s="22"/>
      <c r="T189" s="22"/>
      <c r="U189" s="22"/>
      <c r="V189" s="22"/>
      <c r="W189" s="22"/>
      <c r="X189" s="22"/>
      <c r="Y189" s="22"/>
      <c r="Z189" s="22"/>
      <c r="AA189" s="22"/>
    </row>
    <row r="190">
      <c r="A190" s="75" t="s">
        <v>754</v>
      </c>
      <c r="B190" s="73" t="s">
        <v>755</v>
      </c>
      <c r="C190" s="74" t="s">
        <v>701</v>
      </c>
      <c r="D190" s="75" t="s">
        <v>746</v>
      </c>
      <c r="E190" s="14" t="s">
        <v>17</v>
      </c>
      <c r="F190" s="295">
        <f>356.42139482397/2400</f>
        <v>0.1485089145</v>
      </c>
      <c r="G190" s="16" t="s">
        <v>18</v>
      </c>
      <c r="H190" s="17" t="s">
        <v>19</v>
      </c>
      <c r="I190" s="18" t="s">
        <v>20</v>
      </c>
      <c r="J190" s="18" t="s">
        <v>747</v>
      </c>
      <c r="K190" s="20" t="s">
        <v>748</v>
      </c>
      <c r="L190" s="290" t="s">
        <v>749</v>
      </c>
      <c r="M190" s="21"/>
      <c r="N190" s="21"/>
      <c r="O190" s="21"/>
      <c r="P190" s="22"/>
      <c r="Q190" s="22"/>
      <c r="R190" s="22"/>
      <c r="S190" s="22"/>
      <c r="T190" s="22"/>
      <c r="U190" s="22"/>
      <c r="V190" s="22"/>
      <c r="W190" s="22"/>
      <c r="X190" s="22"/>
      <c r="Y190" s="22"/>
      <c r="Z190" s="22"/>
      <c r="AA190" s="22"/>
    </row>
    <row r="191">
      <c r="A191" s="75" t="s">
        <v>756</v>
      </c>
      <c r="B191" s="73" t="s">
        <v>757</v>
      </c>
      <c r="C191" s="74" t="s">
        <v>701</v>
      </c>
      <c r="D191" s="75" t="s">
        <v>746</v>
      </c>
      <c r="E191" s="14" t="s">
        <v>17</v>
      </c>
      <c r="F191" s="295">
        <f>257.380226104236/2400</f>
        <v>0.1072417609</v>
      </c>
      <c r="G191" s="16" t="s">
        <v>18</v>
      </c>
      <c r="H191" s="17" t="s">
        <v>19</v>
      </c>
      <c r="I191" s="18" t="s">
        <v>20</v>
      </c>
      <c r="J191" s="18" t="s">
        <v>747</v>
      </c>
      <c r="K191" s="20" t="s">
        <v>748</v>
      </c>
      <c r="L191" s="290" t="s">
        <v>749</v>
      </c>
      <c r="M191" s="21"/>
      <c r="N191" s="21"/>
      <c r="O191" s="21"/>
      <c r="P191" s="22"/>
      <c r="Q191" s="22"/>
      <c r="R191" s="22"/>
      <c r="S191" s="22"/>
      <c r="T191" s="22"/>
      <c r="U191" s="22"/>
      <c r="V191" s="22"/>
      <c r="W191" s="22"/>
      <c r="X191" s="22"/>
      <c r="Y191" s="22"/>
      <c r="Z191" s="22"/>
      <c r="AA191" s="22"/>
    </row>
    <row r="192">
      <c r="A192" s="75" t="s">
        <v>460</v>
      </c>
      <c r="B192" s="73" t="s">
        <v>758</v>
      </c>
      <c r="C192" s="74" t="s">
        <v>701</v>
      </c>
      <c r="D192" s="75" t="s">
        <v>759</v>
      </c>
      <c r="E192" s="14" t="s">
        <v>17</v>
      </c>
      <c r="F192" s="295">
        <f>(19.9+2.23+2.35)/R192</f>
        <v>0.7846153846</v>
      </c>
      <c r="G192" s="16" t="s">
        <v>106</v>
      </c>
      <c r="H192" s="17" t="s">
        <v>19</v>
      </c>
      <c r="I192" s="18" t="s">
        <v>20</v>
      </c>
      <c r="J192" s="18" t="s">
        <v>760</v>
      </c>
      <c r="K192" s="44" t="s">
        <v>761</v>
      </c>
      <c r="L192" s="289" t="s">
        <v>762</v>
      </c>
      <c r="M192" s="21"/>
      <c r="N192" s="21"/>
      <c r="O192" s="19" t="s">
        <v>763</v>
      </c>
      <c r="P192" s="22">
        <f>1*0.012</f>
        <v>0.012</v>
      </c>
      <c r="Q192" s="24" t="s">
        <v>17</v>
      </c>
      <c r="R192" s="22">
        <f>2600*P192</f>
        <v>31.2</v>
      </c>
      <c r="S192" s="22"/>
      <c r="T192" s="22"/>
      <c r="U192" s="22"/>
      <c r="V192" s="22"/>
      <c r="W192" s="22"/>
      <c r="X192" s="22"/>
      <c r="Y192" s="22"/>
      <c r="Z192" s="22"/>
      <c r="AA192" s="22"/>
    </row>
    <row r="193">
      <c r="A193" s="75" t="s">
        <v>13</v>
      </c>
      <c r="B193" s="73" t="s">
        <v>764</v>
      </c>
      <c r="C193" s="74" t="s">
        <v>701</v>
      </c>
      <c r="D193" s="75" t="s">
        <v>765</v>
      </c>
      <c r="E193" s="14" t="s">
        <v>17</v>
      </c>
      <c r="F193" s="295">
        <v>0.0171137092089496</v>
      </c>
      <c r="G193" s="16" t="s">
        <v>18</v>
      </c>
      <c r="H193" s="17" t="s">
        <v>19</v>
      </c>
      <c r="I193" s="18" t="s">
        <v>20</v>
      </c>
      <c r="J193" s="19" t="s">
        <v>766</v>
      </c>
      <c r="K193" s="20" t="s">
        <v>767</v>
      </c>
      <c r="L193" s="289" t="s">
        <v>768</v>
      </c>
      <c r="M193" s="21"/>
      <c r="N193" s="21"/>
      <c r="O193" s="21"/>
      <c r="P193" s="22"/>
      <c r="Q193" s="22"/>
      <c r="R193" s="22"/>
      <c r="S193" s="22"/>
      <c r="T193" s="22"/>
      <c r="U193" s="22"/>
      <c r="V193" s="22"/>
      <c r="W193" s="22"/>
      <c r="X193" s="22"/>
      <c r="Y193" s="22"/>
      <c r="Z193" s="22"/>
      <c r="AA193" s="22"/>
    </row>
    <row r="194">
      <c r="A194" s="75" t="s">
        <v>28</v>
      </c>
      <c r="B194" s="73" t="s">
        <v>769</v>
      </c>
      <c r="C194" s="74" t="s">
        <v>701</v>
      </c>
      <c r="D194" s="75" t="s">
        <v>770</v>
      </c>
      <c r="E194" s="14" t="s">
        <v>17</v>
      </c>
      <c r="F194" s="287">
        <f>73.3/1000</f>
        <v>0.0733</v>
      </c>
      <c r="G194" s="16" t="s">
        <v>106</v>
      </c>
      <c r="H194" s="22" t="s">
        <v>184</v>
      </c>
      <c r="I194" s="21" t="s">
        <v>217</v>
      </c>
      <c r="J194" s="19" t="s">
        <v>709</v>
      </c>
      <c r="K194" s="44" t="s">
        <v>704</v>
      </c>
      <c r="L194" s="290" t="s">
        <v>771</v>
      </c>
      <c r="M194" s="21"/>
      <c r="N194" s="21"/>
      <c r="O194" s="21"/>
      <c r="P194" s="22"/>
      <c r="Q194" s="22"/>
      <c r="R194" s="22"/>
      <c r="S194" s="22"/>
      <c r="T194" s="22"/>
      <c r="U194" s="22"/>
      <c r="V194" s="22"/>
      <c r="W194" s="22"/>
      <c r="X194" s="22"/>
      <c r="Y194" s="22"/>
      <c r="Z194" s="22"/>
      <c r="AA194" s="22"/>
    </row>
    <row r="195">
      <c r="A195" s="94" t="s">
        <v>28</v>
      </c>
      <c r="B195" s="95" t="s">
        <v>772</v>
      </c>
      <c r="C195" s="96" t="s">
        <v>773</v>
      </c>
      <c r="D195" s="97" t="s">
        <v>774</v>
      </c>
      <c r="E195" s="14" t="s">
        <v>17</v>
      </c>
      <c r="F195" s="287">
        <v>0.458</v>
      </c>
      <c r="G195" s="16" t="s">
        <v>106</v>
      </c>
      <c r="H195" s="17" t="s">
        <v>184</v>
      </c>
      <c r="I195" s="18" t="s">
        <v>217</v>
      </c>
      <c r="J195" s="21" t="s">
        <v>775</v>
      </c>
      <c r="K195" s="54" t="s">
        <v>776</v>
      </c>
      <c r="L195" s="289" t="s">
        <v>777</v>
      </c>
      <c r="M195" s="21"/>
      <c r="N195" s="21"/>
      <c r="O195" s="19" t="s">
        <v>778</v>
      </c>
      <c r="P195" s="22"/>
      <c r="Q195" s="22"/>
      <c r="R195" s="22"/>
      <c r="S195" s="22"/>
      <c r="T195" s="22"/>
      <c r="U195" s="22"/>
      <c r="V195" s="22"/>
      <c r="W195" s="22"/>
      <c r="X195" s="22"/>
      <c r="Y195" s="22"/>
      <c r="Z195" s="22"/>
      <c r="AA195" s="22"/>
    </row>
    <row r="196">
      <c r="A196" s="98" t="s">
        <v>28</v>
      </c>
      <c r="B196" s="99" t="s">
        <v>779</v>
      </c>
      <c r="C196" s="100" t="s">
        <v>780</v>
      </c>
      <c r="D196" s="98" t="s">
        <v>780</v>
      </c>
      <c r="E196" s="14" t="s">
        <v>17</v>
      </c>
      <c r="F196" s="287">
        <v>3.27</v>
      </c>
      <c r="G196" s="16" t="s">
        <v>18</v>
      </c>
      <c r="H196" s="17" t="s">
        <v>184</v>
      </c>
      <c r="I196" s="18" t="s">
        <v>217</v>
      </c>
      <c r="J196" s="19" t="s">
        <v>781</v>
      </c>
      <c r="K196" s="20" t="s">
        <v>782</v>
      </c>
      <c r="L196" s="290" t="s">
        <v>783</v>
      </c>
      <c r="M196" s="21"/>
      <c r="N196" s="21"/>
      <c r="O196" s="21"/>
      <c r="P196" s="22"/>
      <c r="Q196" s="22"/>
      <c r="R196" s="22"/>
      <c r="S196" s="22"/>
      <c r="T196" s="22"/>
      <c r="U196" s="22"/>
      <c r="V196" s="22"/>
      <c r="W196" s="22"/>
      <c r="X196" s="22"/>
      <c r="Y196" s="22"/>
      <c r="Z196" s="22"/>
      <c r="AA196" s="22"/>
    </row>
    <row r="197">
      <c r="A197" s="21"/>
      <c r="B197" s="22"/>
      <c r="C197" s="64"/>
      <c r="D197" s="22"/>
      <c r="E197" s="22"/>
      <c r="F197" s="309"/>
      <c r="G197" s="22"/>
      <c r="H197" s="22"/>
      <c r="I197" s="21"/>
      <c r="J197" s="22"/>
      <c r="K197" s="21"/>
      <c r="L197" s="310"/>
      <c r="M197" s="22"/>
      <c r="N197" s="21"/>
      <c r="O197" s="22"/>
      <c r="P197" s="22"/>
      <c r="Q197" s="22"/>
      <c r="R197" s="22"/>
      <c r="S197" s="22"/>
      <c r="T197" s="22"/>
      <c r="U197" s="22"/>
      <c r="V197" s="22"/>
      <c r="W197" s="22"/>
      <c r="X197" s="22"/>
      <c r="Y197" s="22"/>
      <c r="Z197" s="22"/>
      <c r="AA197" s="22"/>
    </row>
    <row r="198">
      <c r="A198" s="21"/>
      <c r="B198" s="22"/>
      <c r="C198" s="64"/>
      <c r="D198" s="22"/>
      <c r="E198" s="22"/>
      <c r="F198" s="309"/>
      <c r="G198" s="22"/>
      <c r="H198" s="22"/>
      <c r="I198" s="21"/>
      <c r="J198" s="22"/>
      <c r="K198" s="21"/>
      <c r="L198" s="311"/>
      <c r="M198" s="22"/>
      <c r="N198" s="21"/>
      <c r="O198" s="22"/>
      <c r="P198" s="22"/>
      <c r="Q198" s="22"/>
      <c r="R198" s="22"/>
      <c r="S198" s="22"/>
      <c r="T198" s="22"/>
      <c r="U198" s="22"/>
      <c r="V198" s="22"/>
      <c r="W198" s="22"/>
      <c r="X198" s="22"/>
      <c r="Y198" s="22"/>
      <c r="Z198" s="22"/>
      <c r="AA198" s="22"/>
    </row>
    <row r="199">
      <c r="A199" s="21"/>
      <c r="B199" s="22"/>
      <c r="C199" s="64"/>
      <c r="D199" s="22"/>
      <c r="E199" s="22"/>
      <c r="F199" s="309"/>
      <c r="G199" s="22"/>
      <c r="H199" s="22"/>
      <c r="I199" s="21"/>
      <c r="J199" s="22"/>
      <c r="K199" s="21"/>
      <c r="L199" s="311"/>
      <c r="M199" s="22"/>
      <c r="N199" s="21"/>
      <c r="O199" s="22"/>
      <c r="P199" s="22"/>
      <c r="Q199" s="22"/>
      <c r="R199" s="22"/>
      <c r="S199" s="22"/>
      <c r="T199" s="22"/>
      <c r="U199" s="22"/>
      <c r="V199" s="22"/>
      <c r="W199" s="22"/>
      <c r="X199" s="22"/>
      <c r="Y199" s="22"/>
      <c r="Z199" s="22"/>
      <c r="AA199" s="22"/>
    </row>
    <row r="200">
      <c r="A200" s="21"/>
      <c r="B200" s="22"/>
      <c r="C200" s="64"/>
      <c r="D200" s="22"/>
      <c r="E200" s="22"/>
      <c r="F200" s="309"/>
      <c r="G200" s="22"/>
      <c r="H200" s="22"/>
      <c r="I200" s="21"/>
      <c r="J200" s="22"/>
      <c r="K200" s="21"/>
      <c r="L200" s="311"/>
      <c r="M200" s="22"/>
      <c r="N200" s="21"/>
      <c r="O200" s="22"/>
      <c r="P200" s="22"/>
      <c r="Q200" s="22"/>
      <c r="R200" s="22"/>
      <c r="S200" s="22"/>
      <c r="T200" s="22"/>
      <c r="U200" s="22"/>
      <c r="V200" s="22"/>
      <c r="W200" s="22"/>
      <c r="X200" s="22"/>
      <c r="Y200" s="22"/>
      <c r="Z200" s="22"/>
      <c r="AA200" s="22"/>
    </row>
    <row r="201">
      <c r="A201" s="21"/>
      <c r="B201" s="22"/>
      <c r="C201" s="64"/>
      <c r="D201" s="22"/>
      <c r="E201" s="22"/>
      <c r="F201" s="309"/>
      <c r="G201" s="22"/>
      <c r="H201" s="22"/>
      <c r="I201" s="21"/>
      <c r="J201" s="22"/>
      <c r="K201" s="21"/>
      <c r="L201" s="311"/>
      <c r="M201" s="22"/>
      <c r="N201" s="21"/>
      <c r="O201" s="22"/>
      <c r="P201" s="22"/>
      <c r="Q201" s="22"/>
      <c r="R201" s="22"/>
      <c r="S201" s="22"/>
      <c r="T201" s="22"/>
      <c r="U201" s="22"/>
      <c r="V201" s="22"/>
      <c r="W201" s="22"/>
      <c r="X201" s="22"/>
      <c r="Y201" s="22"/>
      <c r="Z201" s="22"/>
      <c r="AA201" s="22"/>
    </row>
    <row r="202">
      <c r="A202" s="21"/>
      <c r="B202" s="22"/>
      <c r="C202" s="64"/>
      <c r="D202" s="22"/>
      <c r="E202" s="22"/>
      <c r="F202" s="309"/>
      <c r="G202" s="22"/>
      <c r="H202" s="22"/>
      <c r="I202" s="21"/>
      <c r="J202" s="22"/>
      <c r="K202" s="21"/>
      <c r="L202" s="311"/>
      <c r="M202" s="22"/>
      <c r="N202" s="21"/>
      <c r="O202" s="22"/>
      <c r="P202" s="22"/>
      <c r="Q202" s="22"/>
      <c r="R202" s="22"/>
      <c r="S202" s="22"/>
      <c r="T202" s="22"/>
      <c r="U202" s="22"/>
      <c r="V202" s="22"/>
      <c r="W202" s="22"/>
      <c r="X202" s="22"/>
      <c r="Y202" s="22"/>
      <c r="Z202" s="22"/>
      <c r="AA202" s="22"/>
    </row>
    <row r="203">
      <c r="A203" s="21"/>
      <c r="B203" s="22"/>
      <c r="C203" s="64"/>
      <c r="D203" s="22"/>
      <c r="E203" s="22"/>
      <c r="F203" s="309"/>
      <c r="G203" s="22"/>
      <c r="H203" s="22"/>
      <c r="I203" s="21"/>
      <c r="J203" s="22"/>
      <c r="K203" s="21"/>
      <c r="L203" s="311"/>
      <c r="M203" s="22"/>
      <c r="N203" s="21"/>
      <c r="O203" s="22"/>
      <c r="P203" s="22"/>
      <c r="Q203" s="22"/>
      <c r="R203" s="22"/>
      <c r="S203" s="22"/>
      <c r="T203" s="22"/>
      <c r="U203" s="22"/>
      <c r="V203" s="22"/>
      <c r="W203" s="22"/>
      <c r="X203" s="22"/>
      <c r="Y203" s="22"/>
      <c r="Z203" s="22"/>
      <c r="AA203" s="22"/>
    </row>
    <row r="204">
      <c r="A204" s="21"/>
      <c r="B204" s="22"/>
      <c r="C204" s="64"/>
      <c r="D204" s="22"/>
      <c r="E204" s="22"/>
      <c r="F204" s="309"/>
      <c r="G204" s="64"/>
      <c r="H204" s="22"/>
      <c r="I204" s="21"/>
      <c r="J204" s="22"/>
      <c r="K204" s="21"/>
      <c r="L204" s="311"/>
      <c r="M204" s="22"/>
      <c r="N204" s="21"/>
      <c r="O204" s="22"/>
      <c r="P204" s="22"/>
      <c r="Q204" s="22"/>
      <c r="R204" s="22"/>
      <c r="S204" s="22"/>
      <c r="T204" s="22"/>
      <c r="U204" s="22"/>
      <c r="V204" s="22"/>
      <c r="W204" s="22"/>
      <c r="X204" s="22"/>
      <c r="Y204" s="22"/>
      <c r="Z204" s="22"/>
      <c r="AA204" s="22"/>
    </row>
    <row r="205">
      <c r="A205" s="21"/>
      <c r="B205" s="22"/>
      <c r="C205" s="64"/>
      <c r="D205" s="22"/>
      <c r="E205" s="22"/>
      <c r="F205" s="309"/>
      <c r="G205" s="64"/>
      <c r="H205" s="22"/>
      <c r="I205" s="21"/>
      <c r="J205" s="22"/>
      <c r="K205" s="21"/>
      <c r="L205" s="311"/>
      <c r="M205" s="22"/>
      <c r="N205" s="21"/>
      <c r="O205" s="22"/>
      <c r="P205" s="22"/>
      <c r="Q205" s="22"/>
      <c r="R205" s="22"/>
      <c r="S205" s="22"/>
      <c r="T205" s="22"/>
      <c r="U205" s="22"/>
      <c r="V205" s="22"/>
      <c r="W205" s="22"/>
      <c r="X205" s="22"/>
      <c r="Y205" s="22"/>
      <c r="Z205" s="22"/>
      <c r="AA205" s="22"/>
    </row>
    <row r="206">
      <c r="A206" s="21"/>
      <c r="B206" s="22"/>
      <c r="C206" s="64"/>
      <c r="D206" s="22"/>
      <c r="E206" s="22"/>
      <c r="F206" s="309"/>
      <c r="G206" s="64"/>
      <c r="H206" s="22"/>
      <c r="I206" s="21"/>
      <c r="J206" s="22"/>
      <c r="K206" s="21"/>
      <c r="L206" s="311"/>
      <c r="M206" s="22"/>
      <c r="N206" s="21"/>
      <c r="O206" s="22"/>
      <c r="P206" s="22"/>
      <c r="Q206" s="22"/>
      <c r="R206" s="22"/>
      <c r="S206" s="22"/>
      <c r="T206" s="22"/>
      <c r="U206" s="22"/>
      <c r="V206" s="22"/>
      <c r="W206" s="22"/>
      <c r="X206" s="22"/>
      <c r="Y206" s="22"/>
      <c r="Z206" s="22"/>
      <c r="AA206" s="22"/>
    </row>
    <row r="207">
      <c r="A207" s="21"/>
      <c r="B207" s="22"/>
      <c r="C207" s="64"/>
      <c r="D207" s="22"/>
      <c r="E207" s="22"/>
      <c r="F207" s="309"/>
      <c r="G207" s="64"/>
      <c r="H207" s="22"/>
      <c r="I207" s="21"/>
      <c r="J207" s="22"/>
      <c r="K207" s="21"/>
      <c r="L207" s="311"/>
      <c r="M207" s="22"/>
      <c r="N207" s="21"/>
      <c r="O207" s="22"/>
      <c r="P207" s="22"/>
      <c r="Q207" s="22"/>
      <c r="R207" s="22"/>
      <c r="S207" s="22"/>
      <c r="T207" s="22"/>
      <c r="U207" s="22"/>
      <c r="V207" s="22"/>
      <c r="W207" s="22"/>
      <c r="X207" s="22"/>
      <c r="Y207" s="22"/>
      <c r="Z207" s="22"/>
      <c r="AA207" s="22"/>
    </row>
    <row r="208">
      <c r="A208" s="21"/>
      <c r="B208" s="22"/>
      <c r="C208" s="64"/>
      <c r="D208" s="22"/>
      <c r="E208" s="22"/>
      <c r="F208" s="309"/>
      <c r="G208" s="64"/>
      <c r="H208" s="22"/>
      <c r="I208" s="21"/>
      <c r="J208" s="22"/>
      <c r="K208" s="21"/>
      <c r="L208" s="311"/>
      <c r="M208" s="22"/>
      <c r="N208" s="21"/>
      <c r="O208" s="22"/>
      <c r="P208" s="22"/>
      <c r="Q208" s="22"/>
      <c r="R208" s="22"/>
      <c r="S208" s="22"/>
      <c r="T208" s="22"/>
      <c r="U208" s="22"/>
      <c r="V208" s="22"/>
      <c r="W208" s="22"/>
      <c r="X208" s="22"/>
      <c r="Y208" s="22"/>
      <c r="Z208" s="22"/>
      <c r="AA208" s="22"/>
    </row>
    <row r="209">
      <c r="A209" s="21"/>
      <c r="B209" s="22"/>
      <c r="C209" s="64"/>
      <c r="D209" s="22"/>
      <c r="E209" s="22"/>
      <c r="F209" s="309"/>
      <c r="G209" s="64"/>
      <c r="H209" s="22"/>
      <c r="I209" s="21"/>
      <c r="J209" s="22"/>
      <c r="K209" s="21"/>
      <c r="L209" s="311"/>
      <c r="M209" s="22"/>
      <c r="N209" s="21"/>
      <c r="O209" s="22"/>
      <c r="P209" s="22"/>
      <c r="Q209" s="22"/>
      <c r="R209" s="22"/>
      <c r="S209" s="22"/>
      <c r="T209" s="22"/>
      <c r="U209" s="22"/>
      <c r="V209" s="22"/>
      <c r="W209" s="22"/>
      <c r="X209" s="22"/>
      <c r="Y209" s="22"/>
      <c r="Z209" s="22"/>
      <c r="AA209" s="22"/>
    </row>
    <row r="210">
      <c r="A210" s="21"/>
      <c r="B210" s="22"/>
      <c r="C210" s="64"/>
      <c r="D210" s="22"/>
      <c r="E210" s="22"/>
      <c r="F210" s="309"/>
      <c r="G210" s="64"/>
      <c r="H210" s="22"/>
      <c r="I210" s="21"/>
      <c r="J210" s="22"/>
      <c r="K210" s="21"/>
      <c r="L210" s="311"/>
      <c r="M210" s="22"/>
      <c r="N210" s="21"/>
      <c r="O210" s="22"/>
      <c r="P210" s="22"/>
      <c r="Q210" s="22"/>
      <c r="R210" s="22"/>
      <c r="S210" s="22"/>
      <c r="T210" s="22"/>
      <c r="U210" s="22"/>
      <c r="V210" s="22"/>
      <c r="W210" s="22"/>
      <c r="X210" s="22"/>
      <c r="Y210" s="22"/>
      <c r="Z210" s="22"/>
      <c r="AA210" s="22"/>
    </row>
    <row r="211">
      <c r="A211" s="21"/>
      <c r="B211" s="22"/>
      <c r="C211" s="64"/>
      <c r="D211" s="22"/>
      <c r="E211" s="22"/>
      <c r="F211" s="309"/>
      <c r="G211" s="64"/>
      <c r="H211" s="22"/>
      <c r="I211" s="21"/>
      <c r="J211" s="22"/>
      <c r="K211" s="21"/>
      <c r="L211" s="311"/>
      <c r="M211" s="22"/>
      <c r="N211" s="21"/>
      <c r="O211" s="22"/>
      <c r="P211" s="22"/>
      <c r="Q211" s="22"/>
      <c r="R211" s="22"/>
      <c r="S211" s="22"/>
      <c r="T211" s="22"/>
      <c r="U211" s="22"/>
      <c r="V211" s="22"/>
      <c r="W211" s="22"/>
      <c r="X211" s="22"/>
      <c r="Y211" s="22"/>
      <c r="Z211" s="22"/>
      <c r="AA211" s="22"/>
    </row>
    <row r="212">
      <c r="A212" s="21"/>
      <c r="B212" s="22"/>
      <c r="C212" s="64"/>
      <c r="D212" s="22"/>
      <c r="E212" s="22"/>
      <c r="F212" s="309"/>
      <c r="G212" s="64"/>
      <c r="H212" s="22"/>
      <c r="I212" s="21"/>
      <c r="J212" s="22"/>
      <c r="K212" s="21"/>
      <c r="L212" s="311"/>
      <c r="M212" s="22"/>
      <c r="N212" s="21"/>
      <c r="O212" s="22"/>
      <c r="P212" s="22"/>
      <c r="Q212" s="22"/>
      <c r="R212" s="22"/>
      <c r="S212" s="22"/>
      <c r="T212" s="22"/>
      <c r="U212" s="22"/>
      <c r="V212" s="22"/>
      <c r="W212" s="22"/>
      <c r="X212" s="22"/>
      <c r="Y212" s="22"/>
      <c r="Z212" s="22"/>
      <c r="AA212" s="22"/>
    </row>
    <row r="213">
      <c r="A213" s="21"/>
      <c r="B213" s="22"/>
      <c r="C213" s="64"/>
      <c r="D213" s="22"/>
      <c r="E213" s="22"/>
      <c r="F213" s="309"/>
      <c r="G213" s="64"/>
      <c r="H213" s="22"/>
      <c r="I213" s="21"/>
      <c r="J213" s="22"/>
      <c r="K213" s="21"/>
      <c r="L213" s="311"/>
      <c r="M213" s="22"/>
      <c r="N213" s="21"/>
      <c r="O213" s="22"/>
      <c r="P213" s="22"/>
      <c r="Q213" s="22"/>
      <c r="R213" s="22"/>
      <c r="S213" s="22"/>
      <c r="T213" s="22"/>
      <c r="U213" s="22"/>
      <c r="V213" s="22"/>
      <c r="W213" s="22"/>
      <c r="X213" s="22"/>
      <c r="Y213" s="22"/>
      <c r="Z213" s="22"/>
      <c r="AA213" s="22"/>
    </row>
    <row r="214">
      <c r="A214" s="21"/>
      <c r="B214" s="22"/>
      <c r="C214" s="64"/>
      <c r="D214" s="22"/>
      <c r="E214" s="22"/>
      <c r="F214" s="309"/>
      <c r="G214" s="64"/>
      <c r="H214" s="22"/>
      <c r="I214" s="21"/>
      <c r="J214" s="22"/>
      <c r="K214" s="21"/>
      <c r="L214" s="311"/>
      <c r="M214" s="22"/>
      <c r="N214" s="21"/>
      <c r="O214" s="22"/>
      <c r="P214" s="22"/>
      <c r="Q214" s="22"/>
      <c r="R214" s="22"/>
      <c r="S214" s="22"/>
      <c r="T214" s="22"/>
      <c r="U214" s="22"/>
      <c r="V214" s="22"/>
      <c r="W214" s="22"/>
      <c r="X214" s="22"/>
      <c r="Y214" s="22"/>
      <c r="Z214" s="22"/>
      <c r="AA214" s="22"/>
    </row>
    <row r="215">
      <c r="A215" s="21"/>
      <c r="B215" s="22"/>
      <c r="C215" s="64"/>
      <c r="D215" s="22"/>
      <c r="E215" s="22"/>
      <c r="F215" s="309"/>
      <c r="G215" s="64"/>
      <c r="H215" s="22"/>
      <c r="I215" s="21"/>
      <c r="J215" s="22"/>
      <c r="K215" s="21"/>
      <c r="L215" s="311"/>
      <c r="M215" s="22"/>
      <c r="N215" s="21"/>
      <c r="O215" s="22"/>
      <c r="P215" s="22"/>
      <c r="Q215" s="22"/>
      <c r="R215" s="22"/>
      <c r="S215" s="22"/>
      <c r="T215" s="22"/>
      <c r="U215" s="22"/>
      <c r="V215" s="22"/>
      <c r="W215" s="22"/>
      <c r="X215" s="22"/>
      <c r="Y215" s="22"/>
      <c r="Z215" s="22"/>
      <c r="AA215" s="22"/>
    </row>
    <row r="216">
      <c r="A216" s="21"/>
      <c r="B216" s="22"/>
      <c r="C216" s="64"/>
      <c r="D216" s="22"/>
      <c r="E216" s="22"/>
      <c r="F216" s="309"/>
      <c r="G216" s="64"/>
      <c r="H216" s="22"/>
      <c r="I216" s="21"/>
      <c r="J216" s="22"/>
      <c r="K216" s="21"/>
      <c r="L216" s="311"/>
      <c r="M216" s="22"/>
      <c r="N216" s="21"/>
      <c r="O216" s="22"/>
      <c r="P216" s="22"/>
      <c r="Q216" s="22"/>
      <c r="R216" s="22"/>
      <c r="S216" s="22"/>
      <c r="T216" s="22"/>
      <c r="U216" s="22"/>
      <c r="V216" s="22"/>
      <c r="W216" s="22"/>
      <c r="X216" s="22"/>
      <c r="Y216" s="22"/>
      <c r="Z216" s="22"/>
      <c r="AA216" s="22"/>
    </row>
    <row r="217">
      <c r="A217" s="21"/>
      <c r="B217" s="22"/>
      <c r="C217" s="64"/>
      <c r="D217" s="22"/>
      <c r="E217" s="22"/>
      <c r="F217" s="309"/>
      <c r="G217" s="64"/>
      <c r="H217" s="22"/>
      <c r="I217" s="21"/>
      <c r="J217" s="22"/>
      <c r="K217" s="21"/>
      <c r="L217" s="311"/>
      <c r="M217" s="22"/>
      <c r="N217" s="21"/>
      <c r="O217" s="22"/>
      <c r="P217" s="22"/>
      <c r="Q217" s="22"/>
      <c r="R217" s="22"/>
      <c r="S217" s="22"/>
      <c r="T217" s="22"/>
      <c r="U217" s="22"/>
      <c r="V217" s="22"/>
      <c r="W217" s="22"/>
      <c r="X217" s="22"/>
      <c r="Y217" s="22"/>
      <c r="Z217" s="22"/>
      <c r="AA217" s="22"/>
    </row>
    <row r="218">
      <c r="A218" s="21"/>
      <c r="B218" s="22"/>
      <c r="C218" s="64"/>
      <c r="D218" s="22"/>
      <c r="E218" s="22"/>
      <c r="F218" s="309"/>
      <c r="G218" s="64"/>
      <c r="H218" s="22"/>
      <c r="I218" s="21"/>
      <c r="J218" s="22"/>
      <c r="K218" s="21"/>
      <c r="L218" s="311"/>
      <c r="M218" s="22"/>
      <c r="N218" s="21"/>
      <c r="O218" s="22"/>
      <c r="P218" s="22"/>
      <c r="Q218" s="22"/>
      <c r="R218" s="22"/>
      <c r="S218" s="22"/>
      <c r="T218" s="22"/>
      <c r="U218" s="22"/>
      <c r="V218" s="22"/>
      <c r="W218" s="22"/>
      <c r="X218" s="22"/>
      <c r="Y218" s="22"/>
      <c r="Z218" s="22"/>
      <c r="AA218" s="22"/>
    </row>
    <row r="219">
      <c r="A219" s="21"/>
      <c r="B219" s="22"/>
      <c r="C219" s="64"/>
      <c r="D219" s="22"/>
      <c r="E219" s="22"/>
      <c r="F219" s="309"/>
      <c r="G219" s="64"/>
      <c r="H219" s="22"/>
      <c r="I219" s="21"/>
      <c r="J219" s="22"/>
      <c r="K219" s="21"/>
      <c r="L219" s="311"/>
      <c r="M219" s="22"/>
      <c r="N219" s="21"/>
      <c r="O219" s="22"/>
      <c r="P219" s="22"/>
      <c r="Q219" s="22"/>
      <c r="R219" s="22"/>
      <c r="S219" s="22"/>
      <c r="T219" s="22"/>
      <c r="U219" s="22"/>
      <c r="V219" s="22"/>
      <c r="W219" s="22"/>
      <c r="X219" s="22"/>
      <c r="Y219" s="22"/>
      <c r="Z219" s="22"/>
      <c r="AA219" s="22"/>
    </row>
    <row r="220">
      <c r="A220" s="21"/>
      <c r="B220" s="22"/>
      <c r="C220" s="64"/>
      <c r="D220" s="22"/>
      <c r="E220" s="22"/>
      <c r="F220" s="309"/>
      <c r="G220" s="64"/>
      <c r="H220" s="22"/>
      <c r="I220" s="21"/>
      <c r="J220" s="22"/>
      <c r="K220" s="21"/>
      <c r="L220" s="311"/>
      <c r="M220" s="22"/>
      <c r="N220" s="21"/>
      <c r="O220" s="22"/>
      <c r="P220" s="22"/>
      <c r="Q220" s="22"/>
      <c r="R220" s="22"/>
      <c r="S220" s="22"/>
      <c r="T220" s="22"/>
      <c r="U220" s="22"/>
      <c r="V220" s="22"/>
      <c r="W220" s="22"/>
      <c r="X220" s="22"/>
      <c r="Y220" s="22"/>
      <c r="Z220" s="22"/>
      <c r="AA220" s="22"/>
    </row>
    <row r="221">
      <c r="A221" s="21"/>
      <c r="B221" s="22"/>
      <c r="C221" s="64"/>
      <c r="D221" s="22"/>
      <c r="E221" s="22"/>
      <c r="F221" s="309"/>
      <c r="G221" s="64"/>
      <c r="H221" s="22"/>
      <c r="I221" s="21"/>
      <c r="J221" s="22"/>
      <c r="K221" s="21"/>
      <c r="L221" s="311"/>
      <c r="M221" s="22"/>
      <c r="N221" s="21"/>
      <c r="O221" s="22"/>
      <c r="P221" s="22"/>
      <c r="Q221" s="22"/>
      <c r="R221" s="22"/>
      <c r="S221" s="22"/>
      <c r="T221" s="22"/>
      <c r="U221" s="22"/>
      <c r="V221" s="22"/>
      <c r="W221" s="22"/>
      <c r="X221" s="22"/>
      <c r="Y221" s="22"/>
      <c r="Z221" s="22"/>
      <c r="AA221" s="22"/>
    </row>
    <row r="222">
      <c r="A222" s="21"/>
      <c r="B222" s="22"/>
      <c r="C222" s="64"/>
      <c r="D222" s="22"/>
      <c r="E222" s="22"/>
      <c r="F222" s="309"/>
      <c r="G222" s="64"/>
      <c r="H222" s="22"/>
      <c r="I222" s="21"/>
      <c r="J222" s="22"/>
      <c r="K222" s="21"/>
      <c r="L222" s="311"/>
      <c r="M222" s="22"/>
      <c r="N222" s="21"/>
      <c r="O222" s="22"/>
      <c r="P222" s="22"/>
      <c r="Q222" s="22"/>
      <c r="R222" s="22"/>
      <c r="S222" s="22"/>
      <c r="T222" s="22"/>
      <c r="U222" s="22"/>
      <c r="V222" s="22"/>
      <c r="W222" s="22"/>
      <c r="X222" s="22"/>
      <c r="Y222" s="22"/>
      <c r="Z222" s="22"/>
      <c r="AA222" s="22"/>
    </row>
    <row r="223">
      <c r="A223" s="21"/>
      <c r="B223" s="22"/>
      <c r="C223" s="64"/>
      <c r="D223" s="22"/>
      <c r="E223" s="22"/>
      <c r="F223" s="309"/>
      <c r="G223" s="64"/>
      <c r="H223" s="22"/>
      <c r="I223" s="21"/>
      <c r="J223" s="22"/>
      <c r="K223" s="21"/>
      <c r="L223" s="311"/>
      <c r="M223" s="22"/>
      <c r="N223" s="21"/>
      <c r="O223" s="22"/>
      <c r="P223" s="22"/>
      <c r="Q223" s="22"/>
      <c r="R223" s="22"/>
      <c r="S223" s="22"/>
      <c r="T223" s="22"/>
      <c r="U223" s="22"/>
      <c r="V223" s="22"/>
      <c r="W223" s="22"/>
      <c r="X223" s="22"/>
      <c r="Y223" s="22"/>
      <c r="Z223" s="22"/>
      <c r="AA223" s="22"/>
    </row>
    <row r="224">
      <c r="A224" s="21"/>
      <c r="B224" s="22"/>
      <c r="C224" s="64"/>
      <c r="D224" s="22"/>
      <c r="E224" s="22"/>
      <c r="F224" s="309"/>
      <c r="G224" s="64"/>
      <c r="H224" s="22"/>
      <c r="I224" s="21"/>
      <c r="J224" s="22"/>
      <c r="K224" s="21"/>
      <c r="L224" s="311"/>
      <c r="M224" s="22"/>
      <c r="N224" s="21"/>
      <c r="O224" s="22"/>
      <c r="P224" s="22"/>
      <c r="Q224" s="22"/>
      <c r="R224" s="22"/>
      <c r="S224" s="22"/>
      <c r="T224" s="22"/>
      <c r="U224" s="22"/>
      <c r="V224" s="22"/>
      <c r="W224" s="22"/>
      <c r="X224" s="22"/>
      <c r="Y224" s="22"/>
      <c r="Z224" s="22"/>
      <c r="AA224" s="22"/>
    </row>
    <row r="225">
      <c r="A225" s="21"/>
      <c r="B225" s="22"/>
      <c r="C225" s="64"/>
      <c r="D225" s="22"/>
      <c r="E225" s="22"/>
      <c r="F225" s="309"/>
      <c r="G225" s="64"/>
      <c r="H225" s="22"/>
      <c r="I225" s="21"/>
      <c r="J225" s="22"/>
      <c r="K225" s="21"/>
      <c r="L225" s="311"/>
      <c r="M225" s="22"/>
      <c r="N225" s="21"/>
      <c r="O225" s="22"/>
      <c r="P225" s="22"/>
      <c r="Q225" s="22"/>
      <c r="R225" s="22"/>
      <c r="S225" s="22"/>
      <c r="T225" s="22"/>
      <c r="U225" s="22"/>
      <c r="V225" s="22"/>
      <c r="W225" s="22"/>
      <c r="X225" s="22"/>
      <c r="Y225" s="22"/>
      <c r="Z225" s="22"/>
      <c r="AA225" s="22"/>
    </row>
    <row r="226">
      <c r="A226" s="21"/>
      <c r="B226" s="22"/>
      <c r="C226" s="64"/>
      <c r="D226" s="22"/>
      <c r="E226" s="22"/>
      <c r="F226" s="309"/>
      <c r="G226" s="64"/>
      <c r="H226" s="22"/>
      <c r="I226" s="21"/>
      <c r="J226" s="22"/>
      <c r="K226" s="21"/>
      <c r="L226" s="311"/>
      <c r="M226" s="22"/>
      <c r="N226" s="21"/>
      <c r="O226" s="22"/>
      <c r="P226" s="22"/>
      <c r="Q226" s="22"/>
      <c r="R226" s="22"/>
      <c r="S226" s="22"/>
      <c r="T226" s="22"/>
      <c r="U226" s="22"/>
      <c r="V226" s="22"/>
      <c r="W226" s="22"/>
      <c r="X226" s="22"/>
      <c r="Y226" s="22"/>
      <c r="Z226" s="22"/>
      <c r="AA226" s="22"/>
    </row>
    <row r="227">
      <c r="A227" s="21"/>
      <c r="B227" s="22"/>
      <c r="C227" s="64"/>
      <c r="D227" s="22"/>
      <c r="E227" s="22"/>
      <c r="F227" s="309"/>
      <c r="G227" s="64"/>
      <c r="H227" s="22"/>
      <c r="I227" s="21"/>
      <c r="J227" s="22"/>
      <c r="K227" s="21"/>
      <c r="L227" s="311"/>
      <c r="M227" s="22"/>
      <c r="N227" s="21"/>
      <c r="O227" s="22"/>
      <c r="P227" s="22"/>
      <c r="Q227" s="22"/>
      <c r="R227" s="22"/>
      <c r="S227" s="22"/>
      <c r="T227" s="22"/>
      <c r="U227" s="22"/>
      <c r="V227" s="22"/>
      <c r="W227" s="22"/>
      <c r="X227" s="22"/>
      <c r="Y227" s="22"/>
      <c r="Z227" s="22"/>
      <c r="AA227" s="22"/>
    </row>
    <row r="228">
      <c r="A228" s="21"/>
      <c r="B228" s="22"/>
      <c r="C228" s="64"/>
      <c r="D228" s="22"/>
      <c r="E228" s="22"/>
      <c r="F228" s="309"/>
      <c r="G228" s="64"/>
      <c r="H228" s="22"/>
      <c r="I228" s="21"/>
      <c r="J228" s="22"/>
      <c r="K228" s="21"/>
      <c r="L228" s="311"/>
      <c r="M228" s="22"/>
      <c r="N228" s="21"/>
      <c r="O228" s="22"/>
      <c r="P228" s="22"/>
      <c r="Q228" s="22"/>
      <c r="R228" s="22"/>
      <c r="S228" s="22"/>
      <c r="T228" s="22"/>
      <c r="U228" s="22"/>
      <c r="V228" s="22"/>
      <c r="W228" s="22"/>
      <c r="X228" s="22"/>
      <c r="Y228" s="22"/>
      <c r="Z228" s="22"/>
      <c r="AA228" s="22"/>
    </row>
    <row r="229">
      <c r="A229" s="21"/>
      <c r="B229" s="22"/>
      <c r="C229" s="64"/>
      <c r="D229" s="22"/>
      <c r="E229" s="22"/>
      <c r="F229" s="309"/>
      <c r="G229" s="64"/>
      <c r="H229" s="22"/>
      <c r="I229" s="21"/>
      <c r="J229" s="22"/>
      <c r="K229" s="21"/>
      <c r="L229" s="311"/>
      <c r="M229" s="22"/>
      <c r="N229" s="21"/>
      <c r="O229" s="22"/>
      <c r="P229" s="22"/>
      <c r="Q229" s="22"/>
      <c r="R229" s="22"/>
      <c r="S229" s="22"/>
      <c r="T229" s="22"/>
      <c r="U229" s="22"/>
      <c r="V229" s="22"/>
      <c r="W229" s="22"/>
      <c r="X229" s="22"/>
      <c r="Y229" s="22"/>
      <c r="Z229" s="22"/>
      <c r="AA229" s="22"/>
    </row>
    <row r="230">
      <c r="A230" s="21"/>
      <c r="B230" s="22"/>
      <c r="C230" s="64"/>
      <c r="D230" s="22"/>
      <c r="E230" s="22"/>
      <c r="F230" s="309"/>
      <c r="G230" s="64"/>
      <c r="H230" s="22"/>
      <c r="I230" s="21"/>
      <c r="J230" s="22"/>
      <c r="K230" s="21"/>
      <c r="L230" s="311"/>
      <c r="M230" s="22"/>
      <c r="N230" s="21"/>
      <c r="O230" s="22"/>
      <c r="P230" s="22"/>
      <c r="Q230" s="22"/>
      <c r="R230" s="22"/>
      <c r="S230" s="22"/>
      <c r="T230" s="22"/>
      <c r="U230" s="22"/>
      <c r="V230" s="22"/>
      <c r="W230" s="22"/>
      <c r="X230" s="22"/>
      <c r="Y230" s="22"/>
      <c r="Z230" s="22"/>
      <c r="AA230" s="22"/>
    </row>
    <row r="231">
      <c r="A231" s="21"/>
      <c r="B231" s="22"/>
      <c r="C231" s="64"/>
      <c r="D231" s="22"/>
      <c r="E231" s="22"/>
      <c r="F231" s="309"/>
      <c r="G231" s="64"/>
      <c r="H231" s="22"/>
      <c r="I231" s="21"/>
      <c r="J231" s="22"/>
      <c r="K231" s="21"/>
      <c r="L231" s="311"/>
      <c r="M231" s="22"/>
      <c r="N231" s="21"/>
      <c r="O231" s="22"/>
      <c r="P231" s="22"/>
      <c r="Q231" s="22"/>
      <c r="R231" s="22"/>
      <c r="S231" s="22"/>
      <c r="T231" s="22"/>
      <c r="U231" s="22"/>
      <c r="V231" s="22"/>
      <c r="W231" s="22"/>
      <c r="X231" s="22"/>
      <c r="Y231" s="22"/>
      <c r="Z231" s="22"/>
      <c r="AA231" s="22"/>
    </row>
    <row r="232">
      <c r="A232" s="21"/>
      <c r="B232" s="22"/>
      <c r="C232" s="64"/>
      <c r="D232" s="22"/>
      <c r="E232" s="22"/>
      <c r="F232" s="309"/>
      <c r="G232" s="64"/>
      <c r="H232" s="22"/>
      <c r="I232" s="21"/>
      <c r="J232" s="22"/>
      <c r="K232" s="21"/>
      <c r="L232" s="311"/>
      <c r="M232" s="22"/>
      <c r="N232" s="21"/>
      <c r="O232" s="22"/>
      <c r="P232" s="22"/>
      <c r="Q232" s="22"/>
      <c r="R232" s="22"/>
      <c r="S232" s="22"/>
      <c r="T232" s="22"/>
      <c r="U232" s="22"/>
      <c r="V232" s="22"/>
      <c r="W232" s="22"/>
      <c r="X232" s="22"/>
      <c r="Y232" s="22"/>
      <c r="Z232" s="22"/>
      <c r="AA232" s="22"/>
    </row>
    <row r="233">
      <c r="A233" s="21"/>
      <c r="B233" s="22"/>
      <c r="C233" s="64"/>
      <c r="D233" s="22"/>
      <c r="E233" s="22"/>
      <c r="F233" s="309"/>
      <c r="G233" s="64"/>
      <c r="H233" s="22"/>
      <c r="I233" s="21"/>
      <c r="J233" s="22"/>
      <c r="K233" s="21"/>
      <c r="L233" s="311"/>
      <c r="M233" s="22"/>
      <c r="N233" s="21"/>
      <c r="O233" s="22"/>
      <c r="P233" s="22"/>
      <c r="Q233" s="22"/>
      <c r="R233" s="22"/>
      <c r="S233" s="22"/>
      <c r="T233" s="22"/>
      <c r="U233" s="22"/>
      <c r="V233" s="22"/>
      <c r="W233" s="22"/>
      <c r="X233" s="22"/>
      <c r="Y233" s="22"/>
      <c r="Z233" s="22"/>
      <c r="AA233" s="22"/>
    </row>
    <row r="234">
      <c r="A234" s="21"/>
      <c r="B234" s="22"/>
      <c r="C234" s="64"/>
      <c r="D234" s="22"/>
      <c r="E234" s="22"/>
      <c r="F234" s="309"/>
      <c r="G234" s="64"/>
      <c r="H234" s="22"/>
      <c r="I234" s="21"/>
      <c r="J234" s="22"/>
      <c r="K234" s="21"/>
      <c r="L234" s="311"/>
      <c r="M234" s="22"/>
      <c r="N234" s="21"/>
      <c r="O234" s="22"/>
      <c r="P234" s="22"/>
      <c r="Q234" s="22"/>
      <c r="R234" s="22"/>
      <c r="S234" s="22"/>
      <c r="T234" s="22"/>
      <c r="U234" s="22"/>
      <c r="V234" s="22"/>
      <c r="W234" s="22"/>
      <c r="X234" s="22"/>
      <c r="Y234" s="22"/>
      <c r="Z234" s="22"/>
      <c r="AA234" s="22"/>
    </row>
    <row r="235">
      <c r="A235" s="21"/>
      <c r="B235" s="22"/>
      <c r="C235" s="64"/>
      <c r="D235" s="22"/>
      <c r="E235" s="22"/>
      <c r="F235" s="309"/>
      <c r="G235" s="64"/>
      <c r="H235" s="22"/>
      <c r="I235" s="21"/>
      <c r="J235" s="22"/>
      <c r="K235" s="21"/>
      <c r="L235" s="311"/>
      <c r="M235" s="22"/>
      <c r="N235" s="21"/>
      <c r="O235" s="22"/>
      <c r="P235" s="22"/>
      <c r="Q235" s="22"/>
      <c r="R235" s="22"/>
      <c r="S235" s="22"/>
      <c r="T235" s="22"/>
      <c r="U235" s="22"/>
      <c r="V235" s="22"/>
      <c r="W235" s="22"/>
      <c r="X235" s="22"/>
      <c r="Y235" s="22"/>
      <c r="Z235" s="22"/>
      <c r="AA235" s="22"/>
    </row>
    <row r="236">
      <c r="A236" s="21"/>
      <c r="B236" s="22"/>
      <c r="C236" s="64"/>
      <c r="D236" s="22"/>
      <c r="E236" s="22"/>
      <c r="F236" s="309"/>
      <c r="G236" s="64"/>
      <c r="H236" s="22"/>
      <c r="I236" s="21"/>
      <c r="J236" s="22"/>
      <c r="K236" s="21"/>
      <c r="L236" s="311"/>
      <c r="M236" s="22"/>
      <c r="N236" s="21"/>
      <c r="O236" s="22"/>
      <c r="P236" s="22"/>
      <c r="Q236" s="22"/>
      <c r="R236" s="22"/>
      <c r="S236" s="22"/>
      <c r="T236" s="22"/>
      <c r="U236" s="22"/>
      <c r="V236" s="22"/>
      <c r="W236" s="22"/>
      <c r="X236" s="22"/>
      <c r="Y236" s="22"/>
      <c r="Z236" s="22"/>
      <c r="AA236" s="22"/>
    </row>
    <row r="237">
      <c r="A237" s="21"/>
      <c r="B237" s="22"/>
      <c r="C237" s="64"/>
      <c r="D237" s="22"/>
      <c r="E237" s="22"/>
      <c r="F237" s="309"/>
      <c r="G237" s="64"/>
      <c r="H237" s="22"/>
      <c r="I237" s="21"/>
      <c r="J237" s="22"/>
      <c r="K237" s="21"/>
      <c r="L237" s="311"/>
      <c r="M237" s="22"/>
      <c r="N237" s="21"/>
      <c r="O237" s="22"/>
      <c r="P237" s="22"/>
      <c r="Q237" s="22"/>
      <c r="R237" s="22"/>
      <c r="S237" s="22"/>
      <c r="T237" s="22"/>
      <c r="U237" s="22"/>
      <c r="V237" s="22"/>
      <c r="W237" s="22"/>
      <c r="X237" s="22"/>
      <c r="Y237" s="22"/>
      <c r="Z237" s="22"/>
      <c r="AA237" s="22"/>
    </row>
    <row r="238">
      <c r="A238" s="21"/>
      <c r="B238" s="22"/>
      <c r="C238" s="64"/>
      <c r="D238" s="22"/>
      <c r="E238" s="22"/>
      <c r="F238" s="309"/>
      <c r="G238" s="64"/>
      <c r="H238" s="22"/>
      <c r="I238" s="21"/>
      <c r="J238" s="22"/>
      <c r="K238" s="21"/>
      <c r="L238" s="311"/>
      <c r="M238" s="22"/>
      <c r="N238" s="21"/>
      <c r="O238" s="22"/>
      <c r="P238" s="22"/>
      <c r="Q238" s="22"/>
      <c r="R238" s="22"/>
      <c r="S238" s="22"/>
      <c r="T238" s="22"/>
      <c r="U238" s="22"/>
      <c r="V238" s="22"/>
      <c r="W238" s="22"/>
      <c r="X238" s="22"/>
      <c r="Y238" s="22"/>
      <c r="Z238" s="22"/>
      <c r="AA238" s="22"/>
    </row>
    <row r="239">
      <c r="A239" s="21"/>
      <c r="B239" s="22"/>
      <c r="C239" s="64"/>
      <c r="D239" s="22"/>
      <c r="E239" s="22"/>
      <c r="F239" s="309"/>
      <c r="G239" s="64"/>
      <c r="H239" s="22"/>
      <c r="I239" s="21"/>
      <c r="J239" s="22"/>
      <c r="K239" s="21"/>
      <c r="L239" s="311"/>
      <c r="M239" s="22"/>
      <c r="N239" s="21"/>
      <c r="O239" s="22"/>
      <c r="P239" s="22"/>
      <c r="Q239" s="22"/>
      <c r="R239" s="22"/>
      <c r="S239" s="22"/>
      <c r="T239" s="22"/>
      <c r="U239" s="22"/>
      <c r="V239" s="22"/>
      <c r="W239" s="22"/>
      <c r="X239" s="22"/>
      <c r="Y239" s="22"/>
      <c r="Z239" s="22"/>
      <c r="AA239" s="22"/>
    </row>
    <row r="240">
      <c r="A240" s="21"/>
      <c r="B240" s="22"/>
      <c r="C240" s="64"/>
      <c r="D240" s="22"/>
      <c r="E240" s="22"/>
      <c r="F240" s="309"/>
      <c r="G240" s="64"/>
      <c r="H240" s="22"/>
      <c r="I240" s="21"/>
      <c r="J240" s="22"/>
      <c r="K240" s="21"/>
      <c r="L240" s="311"/>
      <c r="M240" s="22"/>
      <c r="N240" s="21"/>
      <c r="O240" s="22"/>
      <c r="P240" s="22"/>
      <c r="Q240" s="22"/>
      <c r="R240" s="22"/>
      <c r="S240" s="22"/>
      <c r="T240" s="22"/>
      <c r="U240" s="22"/>
      <c r="V240" s="22"/>
      <c r="W240" s="22"/>
      <c r="X240" s="22"/>
      <c r="Y240" s="22"/>
      <c r="Z240" s="22"/>
      <c r="AA240" s="22"/>
    </row>
    <row r="241">
      <c r="A241" s="21"/>
      <c r="B241" s="22"/>
      <c r="C241" s="64"/>
      <c r="D241" s="22"/>
      <c r="E241" s="22"/>
      <c r="F241" s="309"/>
      <c r="G241" s="64"/>
      <c r="H241" s="22"/>
      <c r="I241" s="21"/>
      <c r="J241" s="22"/>
      <c r="K241" s="21"/>
      <c r="L241" s="311"/>
      <c r="M241" s="22"/>
      <c r="N241" s="21"/>
      <c r="O241" s="22"/>
      <c r="P241" s="22"/>
      <c r="Q241" s="22"/>
      <c r="R241" s="22"/>
      <c r="S241" s="22"/>
      <c r="T241" s="22"/>
      <c r="U241" s="22"/>
      <c r="V241" s="22"/>
      <c r="W241" s="22"/>
      <c r="X241" s="22"/>
      <c r="Y241" s="22"/>
      <c r="Z241" s="22"/>
      <c r="AA241" s="22"/>
    </row>
    <row r="242">
      <c r="A242" s="21"/>
      <c r="B242" s="22"/>
      <c r="C242" s="64"/>
      <c r="D242" s="22"/>
      <c r="E242" s="22"/>
      <c r="F242" s="309"/>
      <c r="G242" s="64"/>
      <c r="H242" s="22"/>
      <c r="I242" s="21"/>
      <c r="J242" s="22"/>
      <c r="K242" s="21"/>
      <c r="L242" s="311"/>
      <c r="M242" s="22"/>
      <c r="N242" s="21"/>
      <c r="O242" s="22"/>
      <c r="P242" s="22"/>
      <c r="Q242" s="22"/>
      <c r="R242" s="22"/>
      <c r="S242" s="22"/>
      <c r="T242" s="22"/>
      <c r="U242" s="22"/>
      <c r="V242" s="22"/>
      <c r="W242" s="22"/>
      <c r="X242" s="22"/>
      <c r="Y242" s="22"/>
      <c r="Z242" s="22"/>
      <c r="AA242" s="22"/>
    </row>
    <row r="243">
      <c r="A243" s="21"/>
      <c r="B243" s="22"/>
      <c r="C243" s="64"/>
      <c r="D243" s="22"/>
      <c r="E243" s="22"/>
      <c r="F243" s="309"/>
      <c r="G243" s="64"/>
      <c r="H243" s="22"/>
      <c r="I243" s="21"/>
      <c r="J243" s="22"/>
      <c r="K243" s="21"/>
      <c r="L243" s="311"/>
      <c r="M243" s="22"/>
      <c r="N243" s="21"/>
      <c r="O243" s="22"/>
      <c r="P243" s="22"/>
      <c r="Q243" s="22"/>
      <c r="R243" s="22"/>
      <c r="S243" s="22"/>
      <c r="T243" s="22"/>
      <c r="U243" s="22"/>
      <c r="V243" s="22"/>
      <c r="W243" s="22"/>
      <c r="X243" s="22"/>
      <c r="Y243" s="22"/>
      <c r="Z243" s="22"/>
      <c r="AA243" s="22"/>
    </row>
    <row r="244">
      <c r="A244" s="21"/>
      <c r="B244" s="22"/>
      <c r="C244" s="64"/>
      <c r="D244" s="22"/>
      <c r="E244" s="22"/>
      <c r="F244" s="309"/>
      <c r="G244" s="64"/>
      <c r="H244" s="22"/>
      <c r="I244" s="21"/>
      <c r="J244" s="22"/>
      <c r="K244" s="21"/>
      <c r="L244" s="311"/>
      <c r="M244" s="22"/>
      <c r="N244" s="21"/>
      <c r="O244" s="22"/>
      <c r="P244" s="22"/>
      <c r="Q244" s="22"/>
      <c r="R244" s="22"/>
      <c r="S244" s="22"/>
      <c r="T244" s="22"/>
      <c r="U244" s="22"/>
      <c r="V244" s="22"/>
      <c r="W244" s="22"/>
      <c r="X244" s="22"/>
      <c r="Y244" s="22"/>
      <c r="Z244" s="22"/>
      <c r="AA244" s="22"/>
    </row>
    <row r="245">
      <c r="A245" s="21"/>
      <c r="B245" s="22"/>
      <c r="C245" s="64"/>
      <c r="D245" s="22"/>
      <c r="E245" s="22"/>
      <c r="F245" s="309"/>
      <c r="G245" s="64"/>
      <c r="H245" s="22"/>
      <c r="I245" s="21"/>
      <c r="J245" s="22"/>
      <c r="K245" s="21"/>
      <c r="L245" s="311"/>
      <c r="M245" s="22"/>
      <c r="N245" s="21"/>
      <c r="O245" s="22"/>
      <c r="P245" s="22"/>
      <c r="Q245" s="22"/>
      <c r="R245" s="22"/>
      <c r="S245" s="22"/>
      <c r="T245" s="22"/>
      <c r="U245" s="22"/>
      <c r="V245" s="22"/>
      <c r="W245" s="22"/>
      <c r="X245" s="22"/>
      <c r="Y245" s="22"/>
      <c r="Z245" s="22"/>
      <c r="AA245" s="22"/>
    </row>
    <row r="246">
      <c r="A246" s="21"/>
      <c r="B246" s="22"/>
      <c r="C246" s="64"/>
      <c r="D246" s="22"/>
      <c r="E246" s="22"/>
      <c r="F246" s="309"/>
      <c r="G246" s="64"/>
      <c r="H246" s="22"/>
      <c r="I246" s="21"/>
      <c r="J246" s="22"/>
      <c r="K246" s="21"/>
      <c r="L246" s="311"/>
      <c r="M246" s="22"/>
      <c r="N246" s="21"/>
      <c r="O246" s="22"/>
      <c r="P246" s="22"/>
      <c r="Q246" s="22"/>
      <c r="R246" s="22"/>
      <c r="S246" s="22"/>
      <c r="T246" s="22"/>
      <c r="U246" s="22"/>
      <c r="V246" s="22"/>
      <c r="W246" s="22"/>
      <c r="X246" s="22"/>
      <c r="Y246" s="22"/>
      <c r="Z246" s="22"/>
      <c r="AA246" s="22"/>
    </row>
    <row r="247">
      <c r="A247" s="21"/>
      <c r="B247" s="22"/>
      <c r="C247" s="64"/>
      <c r="D247" s="22"/>
      <c r="E247" s="22"/>
      <c r="F247" s="309"/>
      <c r="G247" s="64"/>
      <c r="H247" s="22"/>
      <c r="I247" s="21"/>
      <c r="J247" s="22"/>
      <c r="K247" s="21"/>
      <c r="L247" s="311"/>
      <c r="M247" s="22"/>
      <c r="N247" s="21"/>
      <c r="O247" s="22"/>
      <c r="P247" s="22"/>
      <c r="Q247" s="22"/>
      <c r="R247" s="22"/>
      <c r="S247" s="22"/>
      <c r="T247" s="22"/>
      <c r="U247" s="22"/>
      <c r="V247" s="22"/>
      <c r="W247" s="22"/>
      <c r="X247" s="22"/>
      <c r="Y247" s="22"/>
      <c r="Z247" s="22"/>
      <c r="AA247" s="22"/>
    </row>
    <row r="248">
      <c r="A248" s="21"/>
      <c r="B248" s="22"/>
      <c r="C248" s="64"/>
      <c r="D248" s="22"/>
      <c r="E248" s="22"/>
      <c r="F248" s="309"/>
      <c r="G248" s="64"/>
      <c r="H248" s="22"/>
      <c r="I248" s="21"/>
      <c r="J248" s="22"/>
      <c r="K248" s="21"/>
      <c r="L248" s="311"/>
      <c r="M248" s="22"/>
      <c r="N248" s="21"/>
      <c r="O248" s="22"/>
      <c r="P248" s="22"/>
      <c r="Q248" s="22"/>
      <c r="R248" s="22"/>
      <c r="S248" s="22"/>
      <c r="T248" s="22"/>
      <c r="U248" s="22"/>
      <c r="V248" s="22"/>
      <c r="W248" s="22"/>
      <c r="X248" s="22"/>
      <c r="Y248" s="22"/>
      <c r="Z248" s="22"/>
      <c r="AA248" s="22"/>
    </row>
    <row r="249">
      <c r="A249" s="21"/>
      <c r="B249" s="22"/>
      <c r="C249" s="64"/>
      <c r="D249" s="22"/>
      <c r="E249" s="22"/>
      <c r="F249" s="309"/>
      <c r="G249" s="64"/>
      <c r="H249" s="22"/>
      <c r="I249" s="21"/>
      <c r="J249" s="22"/>
      <c r="K249" s="21"/>
      <c r="L249" s="311"/>
      <c r="M249" s="22"/>
      <c r="N249" s="21"/>
      <c r="O249" s="22"/>
      <c r="P249" s="22"/>
      <c r="Q249" s="22"/>
      <c r="R249" s="22"/>
      <c r="S249" s="22"/>
      <c r="T249" s="22"/>
      <c r="U249" s="22"/>
      <c r="V249" s="22"/>
      <c r="W249" s="22"/>
      <c r="X249" s="22"/>
      <c r="Y249" s="22"/>
      <c r="Z249" s="22"/>
      <c r="AA249" s="22"/>
    </row>
    <row r="250">
      <c r="A250" s="21"/>
      <c r="B250" s="22"/>
      <c r="C250" s="64"/>
      <c r="D250" s="22"/>
      <c r="E250" s="22"/>
      <c r="F250" s="309"/>
      <c r="G250" s="64"/>
      <c r="H250" s="22"/>
      <c r="I250" s="21"/>
      <c r="J250" s="22"/>
      <c r="K250" s="21"/>
      <c r="L250" s="311"/>
      <c r="M250" s="22"/>
      <c r="N250" s="21"/>
      <c r="O250" s="22"/>
      <c r="P250" s="22"/>
      <c r="Q250" s="22"/>
      <c r="R250" s="22"/>
      <c r="S250" s="22"/>
      <c r="T250" s="22"/>
      <c r="U250" s="22"/>
      <c r="V250" s="22"/>
      <c r="W250" s="22"/>
      <c r="X250" s="22"/>
      <c r="Y250" s="22"/>
      <c r="Z250" s="22"/>
      <c r="AA250" s="22"/>
    </row>
    <row r="251">
      <c r="A251" s="21"/>
      <c r="B251" s="22"/>
      <c r="C251" s="64"/>
      <c r="D251" s="22"/>
      <c r="E251" s="22"/>
      <c r="F251" s="309"/>
      <c r="G251" s="64"/>
      <c r="H251" s="22"/>
      <c r="I251" s="21"/>
      <c r="J251" s="22"/>
      <c r="K251" s="21"/>
      <c r="L251" s="311"/>
      <c r="M251" s="22"/>
      <c r="N251" s="21"/>
      <c r="O251" s="22"/>
      <c r="P251" s="22"/>
      <c r="Q251" s="22"/>
      <c r="R251" s="22"/>
      <c r="S251" s="22"/>
      <c r="T251" s="22"/>
      <c r="U251" s="22"/>
      <c r="V251" s="22"/>
      <c r="W251" s="22"/>
      <c r="X251" s="22"/>
      <c r="Y251" s="22"/>
      <c r="Z251" s="22"/>
      <c r="AA251" s="22"/>
    </row>
    <row r="252">
      <c r="A252" s="21"/>
      <c r="B252" s="22"/>
      <c r="C252" s="64"/>
      <c r="D252" s="22"/>
      <c r="E252" s="22"/>
      <c r="F252" s="309"/>
      <c r="G252" s="64"/>
      <c r="H252" s="22"/>
      <c r="I252" s="21"/>
      <c r="J252" s="22"/>
      <c r="K252" s="21"/>
      <c r="L252" s="311"/>
      <c r="M252" s="22"/>
      <c r="N252" s="21"/>
      <c r="O252" s="22"/>
      <c r="P252" s="22"/>
      <c r="Q252" s="22"/>
      <c r="R252" s="22"/>
      <c r="S252" s="22"/>
      <c r="T252" s="22"/>
      <c r="U252" s="22"/>
      <c r="V252" s="22"/>
      <c r="W252" s="22"/>
      <c r="X252" s="22"/>
      <c r="Y252" s="22"/>
      <c r="Z252" s="22"/>
      <c r="AA252" s="22"/>
    </row>
    <row r="253">
      <c r="A253" s="21"/>
      <c r="B253" s="22"/>
      <c r="C253" s="64"/>
      <c r="D253" s="22"/>
      <c r="E253" s="22"/>
      <c r="F253" s="309"/>
      <c r="G253" s="64"/>
      <c r="H253" s="22"/>
      <c r="I253" s="21"/>
      <c r="J253" s="22"/>
      <c r="K253" s="21"/>
      <c r="L253" s="311"/>
      <c r="M253" s="22"/>
      <c r="N253" s="21"/>
      <c r="O253" s="22"/>
      <c r="P253" s="22"/>
      <c r="Q253" s="22"/>
      <c r="R253" s="22"/>
      <c r="S253" s="22"/>
      <c r="T253" s="22"/>
      <c r="U253" s="22"/>
      <c r="V253" s="22"/>
      <c r="W253" s="22"/>
      <c r="X253" s="22"/>
      <c r="Y253" s="22"/>
      <c r="Z253" s="22"/>
      <c r="AA253" s="22"/>
    </row>
    <row r="254">
      <c r="A254" s="21"/>
      <c r="B254" s="22"/>
      <c r="C254" s="64"/>
      <c r="D254" s="22"/>
      <c r="E254" s="22"/>
      <c r="F254" s="309"/>
      <c r="G254" s="64"/>
      <c r="H254" s="22"/>
      <c r="I254" s="21"/>
      <c r="J254" s="22"/>
      <c r="K254" s="21"/>
      <c r="L254" s="311"/>
      <c r="M254" s="22"/>
      <c r="N254" s="21"/>
      <c r="O254" s="22"/>
      <c r="P254" s="22"/>
      <c r="Q254" s="22"/>
      <c r="R254" s="22"/>
      <c r="S254" s="22"/>
      <c r="T254" s="22"/>
      <c r="U254" s="22"/>
      <c r="V254" s="22"/>
      <c r="W254" s="22"/>
      <c r="X254" s="22"/>
      <c r="Y254" s="22"/>
      <c r="Z254" s="22"/>
      <c r="AA254" s="22"/>
    </row>
    <row r="255">
      <c r="A255" s="21"/>
      <c r="B255" s="22"/>
      <c r="C255" s="64"/>
      <c r="D255" s="22"/>
      <c r="E255" s="22"/>
      <c r="F255" s="309"/>
      <c r="G255" s="64"/>
      <c r="H255" s="22"/>
      <c r="I255" s="21"/>
      <c r="J255" s="22"/>
      <c r="K255" s="21"/>
      <c r="L255" s="311"/>
      <c r="M255" s="22"/>
      <c r="N255" s="21"/>
      <c r="O255" s="22"/>
      <c r="P255" s="22"/>
      <c r="Q255" s="22"/>
      <c r="R255" s="22"/>
      <c r="S255" s="22"/>
      <c r="T255" s="22"/>
      <c r="U255" s="22"/>
      <c r="V255" s="22"/>
      <c r="W255" s="22"/>
      <c r="X255" s="22"/>
      <c r="Y255" s="22"/>
      <c r="Z255" s="22"/>
      <c r="AA255" s="22"/>
    </row>
    <row r="256">
      <c r="A256" s="21"/>
      <c r="B256" s="22"/>
      <c r="C256" s="64"/>
      <c r="D256" s="22"/>
      <c r="E256" s="22"/>
      <c r="F256" s="309"/>
      <c r="G256" s="64"/>
      <c r="H256" s="22"/>
      <c r="I256" s="21"/>
      <c r="J256" s="22"/>
      <c r="K256" s="21"/>
      <c r="L256" s="311"/>
      <c r="M256" s="22"/>
      <c r="N256" s="21"/>
      <c r="O256" s="22"/>
      <c r="P256" s="22"/>
      <c r="Q256" s="22"/>
      <c r="R256" s="22"/>
      <c r="S256" s="22"/>
      <c r="T256" s="22"/>
      <c r="U256" s="22"/>
      <c r="V256" s="22"/>
      <c r="W256" s="22"/>
      <c r="X256" s="22"/>
      <c r="Y256" s="22"/>
      <c r="Z256" s="22"/>
      <c r="AA256" s="22"/>
    </row>
    <row r="257">
      <c r="A257" s="21"/>
      <c r="B257" s="22"/>
      <c r="C257" s="64"/>
      <c r="D257" s="22"/>
      <c r="E257" s="22"/>
      <c r="F257" s="309"/>
      <c r="G257" s="64"/>
      <c r="H257" s="22"/>
      <c r="I257" s="21"/>
      <c r="J257" s="22"/>
      <c r="K257" s="21"/>
      <c r="L257" s="311"/>
      <c r="M257" s="22"/>
      <c r="N257" s="21"/>
      <c r="O257" s="22"/>
      <c r="P257" s="22"/>
      <c r="Q257" s="22"/>
      <c r="R257" s="22"/>
      <c r="S257" s="22"/>
      <c r="T257" s="22"/>
      <c r="U257" s="22"/>
      <c r="V257" s="22"/>
      <c r="W257" s="22"/>
      <c r="X257" s="22"/>
      <c r="Y257" s="22"/>
      <c r="Z257" s="22"/>
      <c r="AA257" s="22"/>
    </row>
    <row r="258">
      <c r="A258" s="21"/>
      <c r="B258" s="22"/>
      <c r="C258" s="64"/>
      <c r="D258" s="22"/>
      <c r="E258" s="22"/>
      <c r="F258" s="309"/>
      <c r="G258" s="64"/>
      <c r="H258" s="22"/>
      <c r="I258" s="21"/>
      <c r="J258" s="22"/>
      <c r="K258" s="21"/>
      <c r="L258" s="311"/>
      <c r="M258" s="22"/>
      <c r="N258" s="21"/>
      <c r="O258" s="22"/>
      <c r="P258" s="22"/>
      <c r="Q258" s="22"/>
      <c r="R258" s="22"/>
      <c r="S258" s="22"/>
      <c r="T258" s="22"/>
      <c r="U258" s="22"/>
      <c r="V258" s="22"/>
      <c r="W258" s="22"/>
      <c r="X258" s="22"/>
      <c r="Y258" s="22"/>
      <c r="Z258" s="22"/>
      <c r="AA258" s="22"/>
    </row>
    <row r="259">
      <c r="A259" s="21"/>
      <c r="B259" s="22"/>
      <c r="C259" s="64"/>
      <c r="D259" s="22"/>
      <c r="E259" s="22"/>
      <c r="F259" s="309"/>
      <c r="G259" s="64"/>
      <c r="H259" s="22"/>
      <c r="I259" s="21"/>
      <c r="J259" s="22"/>
      <c r="K259" s="21"/>
      <c r="L259" s="311"/>
      <c r="M259" s="22"/>
      <c r="N259" s="21"/>
      <c r="O259" s="22"/>
      <c r="P259" s="22"/>
      <c r="Q259" s="22"/>
      <c r="R259" s="22"/>
      <c r="S259" s="22"/>
      <c r="T259" s="22"/>
      <c r="U259" s="22"/>
      <c r="V259" s="22"/>
      <c r="W259" s="22"/>
      <c r="X259" s="22"/>
      <c r="Y259" s="22"/>
      <c r="Z259" s="22"/>
      <c r="AA259" s="22"/>
    </row>
    <row r="260">
      <c r="A260" s="21"/>
      <c r="B260" s="22"/>
      <c r="C260" s="64"/>
      <c r="D260" s="22"/>
      <c r="E260" s="22"/>
      <c r="F260" s="309"/>
      <c r="G260" s="64"/>
      <c r="H260" s="22"/>
      <c r="I260" s="21"/>
      <c r="J260" s="22"/>
      <c r="K260" s="21"/>
      <c r="L260" s="311"/>
      <c r="M260" s="22"/>
      <c r="N260" s="21"/>
      <c r="O260" s="22"/>
      <c r="P260" s="22"/>
      <c r="Q260" s="22"/>
      <c r="R260" s="22"/>
      <c r="S260" s="22"/>
      <c r="T260" s="22"/>
      <c r="U260" s="22"/>
      <c r="V260" s="22"/>
      <c r="W260" s="22"/>
      <c r="X260" s="22"/>
      <c r="Y260" s="22"/>
      <c r="Z260" s="22"/>
      <c r="AA260" s="22"/>
    </row>
    <row r="261">
      <c r="A261" s="21"/>
      <c r="B261" s="22"/>
      <c r="C261" s="64"/>
      <c r="D261" s="22"/>
      <c r="E261" s="22"/>
      <c r="F261" s="309"/>
      <c r="G261" s="64"/>
      <c r="H261" s="22"/>
      <c r="I261" s="21"/>
      <c r="J261" s="22"/>
      <c r="K261" s="21"/>
      <c r="L261" s="311"/>
      <c r="M261" s="22"/>
      <c r="N261" s="21"/>
      <c r="O261" s="22"/>
      <c r="P261" s="22"/>
      <c r="Q261" s="22"/>
      <c r="R261" s="22"/>
      <c r="S261" s="22"/>
      <c r="T261" s="22"/>
      <c r="U261" s="22"/>
      <c r="V261" s="22"/>
      <c r="W261" s="22"/>
      <c r="X261" s="22"/>
      <c r="Y261" s="22"/>
      <c r="Z261" s="22"/>
      <c r="AA261" s="22"/>
    </row>
    <row r="262">
      <c r="A262" s="21"/>
      <c r="B262" s="22"/>
      <c r="C262" s="64"/>
      <c r="D262" s="22"/>
      <c r="E262" s="22"/>
      <c r="F262" s="309"/>
      <c r="G262" s="64"/>
      <c r="H262" s="22"/>
      <c r="I262" s="21"/>
      <c r="J262" s="22"/>
      <c r="K262" s="21"/>
      <c r="L262" s="311"/>
      <c r="M262" s="22"/>
      <c r="N262" s="21"/>
      <c r="O262" s="22"/>
      <c r="P262" s="22"/>
      <c r="Q262" s="22"/>
      <c r="R262" s="22"/>
      <c r="S262" s="22"/>
      <c r="T262" s="22"/>
      <c r="U262" s="22"/>
      <c r="V262" s="22"/>
      <c r="W262" s="22"/>
      <c r="X262" s="22"/>
      <c r="Y262" s="22"/>
      <c r="Z262" s="22"/>
      <c r="AA262" s="22"/>
    </row>
    <row r="263">
      <c r="A263" s="21"/>
      <c r="B263" s="22"/>
      <c r="C263" s="64"/>
      <c r="D263" s="22"/>
      <c r="E263" s="22"/>
      <c r="F263" s="309"/>
      <c r="G263" s="64"/>
      <c r="H263" s="22"/>
      <c r="I263" s="21"/>
      <c r="J263" s="22"/>
      <c r="K263" s="21"/>
      <c r="L263" s="311"/>
      <c r="M263" s="22"/>
      <c r="N263" s="21"/>
      <c r="O263" s="22"/>
      <c r="P263" s="22"/>
      <c r="Q263" s="22"/>
      <c r="R263" s="22"/>
      <c r="S263" s="22"/>
      <c r="T263" s="22"/>
      <c r="U263" s="22"/>
      <c r="V263" s="22"/>
      <c r="W263" s="22"/>
      <c r="X263" s="22"/>
      <c r="Y263" s="22"/>
      <c r="Z263" s="22"/>
      <c r="AA263" s="22"/>
    </row>
    <row r="264">
      <c r="A264" s="21"/>
      <c r="B264" s="22"/>
      <c r="C264" s="64"/>
      <c r="D264" s="22"/>
      <c r="E264" s="22"/>
      <c r="F264" s="309"/>
      <c r="G264" s="64"/>
      <c r="H264" s="22"/>
      <c r="I264" s="21"/>
      <c r="J264" s="22"/>
      <c r="K264" s="21"/>
      <c r="L264" s="311"/>
      <c r="M264" s="22"/>
      <c r="N264" s="21"/>
      <c r="O264" s="22"/>
      <c r="P264" s="22"/>
      <c r="Q264" s="22"/>
      <c r="R264" s="22"/>
      <c r="S264" s="22"/>
      <c r="T264" s="22"/>
      <c r="U264" s="22"/>
      <c r="V264" s="22"/>
      <c r="W264" s="22"/>
      <c r="X264" s="22"/>
      <c r="Y264" s="22"/>
      <c r="Z264" s="22"/>
      <c r="AA264" s="22"/>
    </row>
    <row r="265">
      <c r="A265" s="21"/>
      <c r="B265" s="22"/>
      <c r="C265" s="64"/>
      <c r="D265" s="22"/>
      <c r="E265" s="22"/>
      <c r="F265" s="309"/>
      <c r="G265" s="64"/>
      <c r="H265" s="22"/>
      <c r="I265" s="21"/>
      <c r="J265" s="22"/>
      <c r="K265" s="21"/>
      <c r="L265" s="311"/>
      <c r="M265" s="22"/>
      <c r="N265" s="21"/>
      <c r="O265" s="22"/>
      <c r="P265" s="22"/>
      <c r="Q265" s="22"/>
      <c r="R265" s="22"/>
      <c r="S265" s="22"/>
      <c r="T265" s="22"/>
      <c r="U265" s="22"/>
      <c r="V265" s="22"/>
      <c r="W265" s="22"/>
      <c r="X265" s="22"/>
      <c r="Y265" s="22"/>
      <c r="Z265" s="22"/>
      <c r="AA265" s="22"/>
    </row>
    <row r="266">
      <c r="A266" s="21"/>
      <c r="B266" s="22"/>
      <c r="C266" s="64"/>
      <c r="D266" s="22"/>
      <c r="E266" s="22"/>
      <c r="F266" s="309"/>
      <c r="G266" s="64"/>
      <c r="H266" s="22"/>
      <c r="I266" s="21"/>
      <c r="J266" s="22"/>
      <c r="K266" s="21"/>
      <c r="L266" s="311"/>
      <c r="M266" s="22"/>
      <c r="N266" s="21"/>
      <c r="O266" s="22"/>
      <c r="P266" s="22"/>
      <c r="Q266" s="22"/>
      <c r="R266" s="22"/>
      <c r="S266" s="22"/>
      <c r="T266" s="22"/>
      <c r="U266" s="22"/>
      <c r="V266" s="22"/>
      <c r="W266" s="22"/>
      <c r="X266" s="22"/>
      <c r="Y266" s="22"/>
      <c r="Z266" s="22"/>
      <c r="AA266" s="22"/>
    </row>
    <row r="267">
      <c r="A267" s="21"/>
      <c r="B267" s="22"/>
      <c r="C267" s="64"/>
      <c r="D267" s="22"/>
      <c r="E267" s="22"/>
      <c r="F267" s="309"/>
      <c r="G267" s="64"/>
      <c r="H267" s="22"/>
      <c r="I267" s="21"/>
      <c r="J267" s="22"/>
      <c r="K267" s="21"/>
      <c r="L267" s="311"/>
      <c r="M267" s="22"/>
      <c r="N267" s="21"/>
      <c r="O267" s="22"/>
      <c r="P267" s="22"/>
      <c r="Q267" s="22"/>
      <c r="R267" s="22"/>
      <c r="S267" s="22"/>
      <c r="T267" s="22"/>
      <c r="U267" s="22"/>
      <c r="V267" s="22"/>
      <c r="W267" s="22"/>
      <c r="X267" s="22"/>
      <c r="Y267" s="22"/>
      <c r="Z267" s="22"/>
      <c r="AA267" s="22"/>
    </row>
    <row r="268">
      <c r="A268" s="21"/>
      <c r="B268" s="22"/>
      <c r="C268" s="64"/>
      <c r="D268" s="22"/>
      <c r="E268" s="22"/>
      <c r="F268" s="309"/>
      <c r="G268" s="64"/>
      <c r="H268" s="22"/>
      <c r="I268" s="21"/>
      <c r="J268" s="22"/>
      <c r="K268" s="21"/>
      <c r="L268" s="311"/>
      <c r="M268" s="22"/>
      <c r="N268" s="21"/>
      <c r="O268" s="22"/>
      <c r="P268" s="22"/>
      <c r="Q268" s="22"/>
      <c r="R268" s="22"/>
      <c r="S268" s="22"/>
      <c r="T268" s="22"/>
      <c r="U268" s="22"/>
      <c r="V268" s="22"/>
      <c r="W268" s="22"/>
      <c r="X268" s="22"/>
      <c r="Y268" s="22"/>
      <c r="Z268" s="22"/>
      <c r="AA268" s="22"/>
    </row>
    <row r="269">
      <c r="A269" s="21"/>
      <c r="B269" s="22"/>
      <c r="C269" s="64"/>
      <c r="D269" s="22"/>
      <c r="E269" s="22"/>
      <c r="F269" s="309"/>
      <c r="G269" s="64"/>
      <c r="H269" s="22"/>
      <c r="I269" s="21"/>
      <c r="J269" s="22"/>
      <c r="K269" s="21"/>
      <c r="L269" s="311"/>
      <c r="M269" s="22"/>
      <c r="N269" s="21"/>
      <c r="O269" s="22"/>
      <c r="P269" s="22"/>
      <c r="Q269" s="22"/>
      <c r="R269" s="22"/>
      <c r="S269" s="22"/>
      <c r="T269" s="22"/>
      <c r="U269" s="22"/>
      <c r="V269" s="22"/>
      <c r="W269" s="22"/>
      <c r="X269" s="22"/>
      <c r="Y269" s="22"/>
      <c r="Z269" s="22"/>
      <c r="AA269" s="22"/>
    </row>
    <row r="270">
      <c r="A270" s="21"/>
      <c r="B270" s="22"/>
      <c r="C270" s="64"/>
      <c r="D270" s="22"/>
      <c r="E270" s="22"/>
      <c r="F270" s="309"/>
      <c r="G270" s="64"/>
      <c r="H270" s="22"/>
      <c r="I270" s="21"/>
      <c r="J270" s="22"/>
      <c r="K270" s="21"/>
      <c r="L270" s="311"/>
      <c r="M270" s="22"/>
      <c r="N270" s="21"/>
      <c r="O270" s="22"/>
      <c r="P270" s="22"/>
      <c r="Q270" s="22"/>
      <c r="R270" s="22"/>
      <c r="S270" s="22"/>
      <c r="T270" s="22"/>
      <c r="U270" s="22"/>
      <c r="V270" s="22"/>
      <c r="W270" s="22"/>
      <c r="X270" s="22"/>
      <c r="Y270" s="22"/>
      <c r="Z270" s="22"/>
      <c r="AA270" s="22"/>
    </row>
    <row r="271">
      <c r="A271" s="21"/>
      <c r="B271" s="22"/>
      <c r="C271" s="64"/>
      <c r="D271" s="22"/>
      <c r="E271" s="22"/>
      <c r="F271" s="309"/>
      <c r="G271" s="64"/>
      <c r="H271" s="22"/>
      <c r="I271" s="21"/>
      <c r="J271" s="22"/>
      <c r="K271" s="21"/>
      <c r="L271" s="311"/>
      <c r="M271" s="22"/>
      <c r="N271" s="21"/>
      <c r="O271" s="22"/>
      <c r="P271" s="22"/>
      <c r="Q271" s="22"/>
      <c r="R271" s="22"/>
      <c r="S271" s="22"/>
      <c r="T271" s="22"/>
      <c r="U271" s="22"/>
      <c r="V271" s="22"/>
      <c r="W271" s="22"/>
      <c r="X271" s="22"/>
      <c r="Y271" s="22"/>
      <c r="Z271" s="22"/>
      <c r="AA271" s="22"/>
    </row>
    <row r="272">
      <c r="A272" s="21"/>
      <c r="B272" s="22"/>
      <c r="C272" s="64"/>
      <c r="D272" s="22"/>
      <c r="E272" s="22"/>
      <c r="F272" s="309"/>
      <c r="G272" s="64"/>
      <c r="H272" s="22"/>
      <c r="I272" s="21"/>
      <c r="J272" s="22"/>
      <c r="K272" s="21"/>
      <c r="L272" s="311"/>
      <c r="M272" s="22"/>
      <c r="N272" s="21"/>
      <c r="O272" s="22"/>
      <c r="P272" s="22"/>
      <c r="Q272" s="22"/>
      <c r="R272" s="22"/>
      <c r="S272" s="22"/>
      <c r="T272" s="22"/>
      <c r="U272" s="22"/>
      <c r="V272" s="22"/>
      <c r="W272" s="22"/>
      <c r="X272" s="22"/>
      <c r="Y272" s="22"/>
      <c r="Z272" s="22"/>
      <c r="AA272" s="22"/>
    </row>
    <row r="273">
      <c r="A273" s="21"/>
      <c r="B273" s="22"/>
      <c r="C273" s="64"/>
      <c r="D273" s="22"/>
      <c r="E273" s="22"/>
      <c r="F273" s="309"/>
      <c r="G273" s="64"/>
      <c r="H273" s="22"/>
      <c r="I273" s="21"/>
      <c r="J273" s="22"/>
      <c r="K273" s="21"/>
      <c r="L273" s="311"/>
      <c r="M273" s="22"/>
      <c r="N273" s="21"/>
      <c r="O273" s="22"/>
      <c r="P273" s="22"/>
      <c r="Q273" s="22"/>
      <c r="R273" s="22"/>
      <c r="S273" s="22"/>
      <c r="T273" s="22"/>
      <c r="U273" s="22"/>
      <c r="V273" s="22"/>
      <c r="W273" s="22"/>
      <c r="X273" s="22"/>
      <c r="Y273" s="22"/>
      <c r="Z273" s="22"/>
      <c r="AA273" s="22"/>
    </row>
    <row r="274">
      <c r="A274" s="21"/>
      <c r="B274" s="22"/>
      <c r="C274" s="64"/>
      <c r="D274" s="22"/>
      <c r="E274" s="22"/>
      <c r="F274" s="309"/>
      <c r="G274" s="64"/>
      <c r="H274" s="22"/>
      <c r="I274" s="21"/>
      <c r="J274" s="22"/>
      <c r="K274" s="21"/>
      <c r="L274" s="311"/>
      <c r="M274" s="22"/>
      <c r="N274" s="21"/>
      <c r="O274" s="22"/>
      <c r="P274" s="22"/>
      <c r="Q274" s="22"/>
      <c r="R274" s="22"/>
      <c r="S274" s="22"/>
      <c r="T274" s="22"/>
      <c r="U274" s="22"/>
      <c r="V274" s="22"/>
      <c r="W274" s="22"/>
      <c r="X274" s="22"/>
      <c r="Y274" s="22"/>
      <c r="Z274" s="22"/>
      <c r="AA274" s="22"/>
    </row>
    <row r="275">
      <c r="A275" s="21"/>
      <c r="B275" s="22"/>
      <c r="C275" s="64"/>
      <c r="D275" s="22"/>
      <c r="E275" s="22"/>
      <c r="F275" s="309"/>
      <c r="G275" s="64"/>
      <c r="H275" s="22"/>
      <c r="I275" s="21"/>
      <c r="J275" s="22"/>
      <c r="K275" s="21"/>
      <c r="L275" s="311"/>
      <c r="M275" s="22"/>
      <c r="N275" s="21"/>
      <c r="O275" s="22"/>
      <c r="P275" s="22"/>
      <c r="Q275" s="22"/>
      <c r="R275" s="22"/>
      <c r="S275" s="22"/>
      <c r="T275" s="22"/>
      <c r="U275" s="22"/>
      <c r="V275" s="22"/>
      <c r="W275" s="22"/>
      <c r="X275" s="22"/>
      <c r="Y275" s="22"/>
      <c r="Z275" s="22"/>
      <c r="AA275" s="22"/>
    </row>
    <row r="276">
      <c r="A276" s="21"/>
      <c r="B276" s="22"/>
      <c r="C276" s="64"/>
      <c r="D276" s="22"/>
      <c r="E276" s="22"/>
      <c r="F276" s="309"/>
      <c r="G276" s="64"/>
      <c r="H276" s="22"/>
      <c r="I276" s="21"/>
      <c r="J276" s="22"/>
      <c r="K276" s="21"/>
      <c r="L276" s="311"/>
      <c r="M276" s="22"/>
      <c r="N276" s="21"/>
      <c r="O276" s="22"/>
      <c r="P276" s="22"/>
      <c r="Q276" s="22"/>
      <c r="R276" s="22"/>
      <c r="S276" s="22"/>
      <c r="T276" s="22"/>
      <c r="U276" s="22"/>
      <c r="V276" s="22"/>
      <c r="W276" s="22"/>
      <c r="X276" s="22"/>
      <c r="Y276" s="22"/>
      <c r="Z276" s="22"/>
      <c r="AA276" s="22"/>
    </row>
    <row r="277">
      <c r="A277" s="21"/>
      <c r="B277" s="22"/>
      <c r="C277" s="64"/>
      <c r="D277" s="22"/>
      <c r="E277" s="22"/>
      <c r="F277" s="309"/>
      <c r="G277" s="64"/>
      <c r="H277" s="22"/>
      <c r="I277" s="21"/>
      <c r="J277" s="22"/>
      <c r="K277" s="21"/>
      <c r="L277" s="311"/>
      <c r="M277" s="22"/>
      <c r="N277" s="21"/>
      <c r="O277" s="22"/>
      <c r="P277" s="22"/>
      <c r="Q277" s="22"/>
      <c r="R277" s="22"/>
      <c r="S277" s="22"/>
      <c r="T277" s="22"/>
      <c r="U277" s="22"/>
      <c r="V277" s="22"/>
      <c r="W277" s="22"/>
      <c r="X277" s="22"/>
      <c r="Y277" s="22"/>
      <c r="Z277" s="22"/>
      <c r="AA277" s="22"/>
    </row>
    <row r="278">
      <c r="A278" s="21"/>
      <c r="B278" s="22"/>
      <c r="C278" s="64"/>
      <c r="D278" s="22"/>
      <c r="E278" s="22"/>
      <c r="F278" s="309"/>
      <c r="G278" s="64"/>
      <c r="H278" s="22"/>
      <c r="I278" s="21"/>
      <c r="J278" s="22"/>
      <c r="K278" s="21"/>
      <c r="L278" s="311"/>
      <c r="M278" s="22"/>
      <c r="N278" s="21"/>
      <c r="O278" s="22"/>
      <c r="P278" s="22"/>
      <c r="Q278" s="22"/>
      <c r="R278" s="22"/>
      <c r="S278" s="22"/>
      <c r="T278" s="22"/>
      <c r="U278" s="22"/>
      <c r="V278" s="22"/>
      <c r="W278" s="22"/>
      <c r="X278" s="22"/>
      <c r="Y278" s="22"/>
      <c r="Z278" s="22"/>
      <c r="AA278" s="22"/>
    </row>
    <row r="279">
      <c r="A279" s="21"/>
      <c r="B279" s="22"/>
      <c r="C279" s="64"/>
      <c r="D279" s="22"/>
      <c r="E279" s="22"/>
      <c r="F279" s="309"/>
      <c r="G279" s="64"/>
      <c r="H279" s="22"/>
      <c r="I279" s="21"/>
      <c r="J279" s="22"/>
      <c r="K279" s="21"/>
      <c r="L279" s="311"/>
      <c r="M279" s="22"/>
      <c r="N279" s="21"/>
      <c r="O279" s="22"/>
      <c r="P279" s="22"/>
      <c r="Q279" s="22"/>
      <c r="R279" s="22"/>
      <c r="S279" s="22"/>
      <c r="T279" s="22"/>
      <c r="U279" s="22"/>
      <c r="V279" s="22"/>
      <c r="W279" s="22"/>
      <c r="X279" s="22"/>
      <c r="Y279" s="22"/>
      <c r="Z279" s="22"/>
      <c r="AA279" s="22"/>
    </row>
    <row r="280">
      <c r="A280" s="21"/>
      <c r="B280" s="22"/>
      <c r="C280" s="64"/>
      <c r="D280" s="22"/>
      <c r="E280" s="22"/>
      <c r="F280" s="309"/>
      <c r="G280" s="64"/>
      <c r="H280" s="22"/>
      <c r="I280" s="21"/>
      <c r="J280" s="22"/>
      <c r="K280" s="21"/>
      <c r="L280" s="311"/>
      <c r="M280" s="22"/>
      <c r="N280" s="21"/>
      <c r="O280" s="22"/>
      <c r="P280" s="22"/>
      <c r="Q280" s="22"/>
      <c r="R280" s="22"/>
      <c r="S280" s="22"/>
      <c r="T280" s="22"/>
      <c r="U280" s="22"/>
      <c r="V280" s="22"/>
      <c r="W280" s="22"/>
      <c r="X280" s="22"/>
      <c r="Y280" s="22"/>
      <c r="Z280" s="22"/>
      <c r="AA280" s="22"/>
    </row>
    <row r="281">
      <c r="A281" s="21"/>
      <c r="B281" s="22"/>
      <c r="C281" s="64"/>
      <c r="D281" s="22"/>
      <c r="E281" s="22"/>
      <c r="F281" s="309"/>
      <c r="G281" s="64"/>
      <c r="H281" s="22"/>
      <c r="I281" s="21"/>
      <c r="J281" s="22"/>
      <c r="K281" s="21"/>
      <c r="L281" s="311"/>
      <c r="M281" s="22"/>
      <c r="N281" s="21"/>
      <c r="O281" s="22"/>
      <c r="P281" s="22"/>
      <c r="Q281" s="22"/>
      <c r="R281" s="22"/>
      <c r="S281" s="22"/>
      <c r="T281" s="22"/>
      <c r="U281" s="22"/>
      <c r="V281" s="22"/>
      <c r="W281" s="22"/>
      <c r="X281" s="22"/>
      <c r="Y281" s="22"/>
      <c r="Z281" s="22"/>
      <c r="AA281" s="22"/>
    </row>
    <row r="282">
      <c r="A282" s="21"/>
      <c r="B282" s="22"/>
      <c r="C282" s="64"/>
      <c r="D282" s="22"/>
      <c r="E282" s="22"/>
      <c r="F282" s="309"/>
      <c r="G282" s="64"/>
      <c r="H282" s="22"/>
      <c r="I282" s="21"/>
      <c r="J282" s="22"/>
      <c r="K282" s="21"/>
      <c r="L282" s="311"/>
      <c r="M282" s="22"/>
      <c r="N282" s="21"/>
      <c r="O282" s="22"/>
      <c r="P282" s="22"/>
      <c r="Q282" s="22"/>
      <c r="R282" s="22"/>
      <c r="S282" s="22"/>
      <c r="T282" s="22"/>
      <c r="U282" s="22"/>
      <c r="V282" s="22"/>
      <c r="W282" s="22"/>
      <c r="X282" s="22"/>
      <c r="Y282" s="22"/>
      <c r="Z282" s="22"/>
      <c r="AA282" s="22"/>
    </row>
    <row r="283">
      <c r="A283" s="21"/>
      <c r="B283" s="22"/>
      <c r="C283" s="64"/>
      <c r="D283" s="22"/>
      <c r="E283" s="22"/>
      <c r="F283" s="309"/>
      <c r="G283" s="64"/>
      <c r="H283" s="22"/>
      <c r="I283" s="21"/>
      <c r="J283" s="22"/>
      <c r="K283" s="21"/>
      <c r="L283" s="311"/>
      <c r="M283" s="22"/>
      <c r="N283" s="21"/>
      <c r="O283" s="22"/>
      <c r="P283" s="22"/>
      <c r="Q283" s="22"/>
      <c r="R283" s="22"/>
      <c r="S283" s="22"/>
      <c r="T283" s="22"/>
      <c r="U283" s="22"/>
      <c r="V283" s="22"/>
      <c r="W283" s="22"/>
      <c r="X283" s="22"/>
      <c r="Y283" s="22"/>
      <c r="Z283" s="22"/>
      <c r="AA283" s="22"/>
    </row>
    <row r="284">
      <c r="A284" s="21"/>
      <c r="B284" s="22"/>
      <c r="C284" s="64"/>
      <c r="D284" s="22"/>
      <c r="E284" s="22"/>
      <c r="F284" s="309"/>
      <c r="G284" s="64"/>
      <c r="H284" s="22"/>
      <c r="I284" s="21"/>
      <c r="J284" s="22"/>
      <c r="K284" s="21"/>
      <c r="L284" s="311"/>
      <c r="M284" s="22"/>
      <c r="N284" s="21"/>
      <c r="O284" s="22"/>
      <c r="P284" s="22"/>
      <c r="Q284" s="22"/>
      <c r="R284" s="22"/>
      <c r="S284" s="22"/>
      <c r="T284" s="22"/>
      <c r="U284" s="22"/>
      <c r="V284" s="22"/>
      <c r="W284" s="22"/>
      <c r="X284" s="22"/>
      <c r="Y284" s="22"/>
      <c r="Z284" s="22"/>
      <c r="AA284" s="22"/>
    </row>
    <row r="285">
      <c r="A285" s="21"/>
      <c r="B285" s="22"/>
      <c r="C285" s="64"/>
      <c r="D285" s="22"/>
      <c r="E285" s="22"/>
      <c r="F285" s="309"/>
      <c r="G285" s="64"/>
      <c r="H285" s="22"/>
      <c r="I285" s="21"/>
      <c r="J285" s="22"/>
      <c r="K285" s="21"/>
      <c r="L285" s="311"/>
      <c r="M285" s="22"/>
      <c r="N285" s="21"/>
      <c r="O285" s="22"/>
      <c r="P285" s="22"/>
      <c r="Q285" s="22"/>
      <c r="R285" s="22"/>
      <c r="S285" s="22"/>
      <c r="T285" s="22"/>
      <c r="U285" s="22"/>
      <c r="V285" s="22"/>
      <c r="W285" s="22"/>
      <c r="X285" s="22"/>
      <c r="Y285" s="22"/>
      <c r="Z285" s="22"/>
      <c r="AA285" s="22"/>
    </row>
    <row r="286">
      <c r="A286" s="21"/>
      <c r="B286" s="22"/>
      <c r="C286" s="64"/>
      <c r="D286" s="22"/>
      <c r="E286" s="22"/>
      <c r="F286" s="309"/>
      <c r="G286" s="64"/>
      <c r="H286" s="22"/>
      <c r="I286" s="21"/>
      <c r="J286" s="22"/>
      <c r="K286" s="21"/>
      <c r="L286" s="311"/>
      <c r="M286" s="22"/>
      <c r="N286" s="21"/>
      <c r="O286" s="22"/>
      <c r="P286" s="22"/>
      <c r="Q286" s="22"/>
      <c r="R286" s="22"/>
      <c r="S286" s="22"/>
      <c r="T286" s="22"/>
      <c r="U286" s="22"/>
      <c r="V286" s="22"/>
      <c r="W286" s="22"/>
      <c r="X286" s="22"/>
      <c r="Y286" s="22"/>
      <c r="Z286" s="22"/>
      <c r="AA286" s="22"/>
    </row>
    <row r="287">
      <c r="A287" s="21"/>
      <c r="B287" s="22"/>
      <c r="C287" s="64"/>
      <c r="D287" s="22"/>
      <c r="E287" s="22"/>
      <c r="F287" s="309"/>
      <c r="G287" s="64"/>
      <c r="H287" s="22"/>
      <c r="I287" s="21"/>
      <c r="J287" s="22"/>
      <c r="K287" s="21"/>
      <c r="L287" s="311"/>
      <c r="M287" s="22"/>
      <c r="N287" s="21"/>
      <c r="O287" s="22"/>
      <c r="P287" s="22"/>
      <c r="Q287" s="22"/>
      <c r="R287" s="22"/>
      <c r="S287" s="22"/>
      <c r="T287" s="22"/>
      <c r="U287" s="22"/>
      <c r="V287" s="22"/>
      <c r="W287" s="22"/>
      <c r="X287" s="22"/>
      <c r="Y287" s="22"/>
      <c r="Z287" s="22"/>
      <c r="AA287" s="22"/>
    </row>
    <row r="288">
      <c r="A288" s="21"/>
      <c r="B288" s="22"/>
      <c r="C288" s="64"/>
      <c r="D288" s="22"/>
      <c r="E288" s="22"/>
      <c r="F288" s="309"/>
      <c r="G288" s="64"/>
      <c r="H288" s="22"/>
      <c r="I288" s="21"/>
      <c r="J288" s="22"/>
      <c r="K288" s="21"/>
      <c r="L288" s="311"/>
      <c r="M288" s="22"/>
      <c r="N288" s="21"/>
      <c r="O288" s="22"/>
      <c r="P288" s="22"/>
      <c r="Q288" s="22"/>
      <c r="R288" s="22"/>
      <c r="S288" s="22"/>
      <c r="T288" s="22"/>
      <c r="U288" s="22"/>
      <c r="V288" s="22"/>
      <c r="W288" s="22"/>
      <c r="X288" s="22"/>
      <c r="Y288" s="22"/>
      <c r="Z288" s="22"/>
      <c r="AA288" s="22"/>
    </row>
    <row r="289">
      <c r="A289" s="21"/>
      <c r="B289" s="22"/>
      <c r="C289" s="64"/>
      <c r="D289" s="22"/>
      <c r="E289" s="22"/>
      <c r="F289" s="309"/>
      <c r="G289" s="64"/>
      <c r="H289" s="22"/>
      <c r="I289" s="21"/>
      <c r="J289" s="22"/>
      <c r="K289" s="21"/>
      <c r="L289" s="311"/>
      <c r="M289" s="22"/>
      <c r="N289" s="21"/>
      <c r="O289" s="22"/>
      <c r="P289" s="22"/>
      <c r="Q289" s="22"/>
      <c r="R289" s="22"/>
      <c r="S289" s="22"/>
      <c r="T289" s="22"/>
      <c r="U289" s="22"/>
      <c r="V289" s="22"/>
      <c r="W289" s="22"/>
      <c r="X289" s="22"/>
      <c r="Y289" s="22"/>
      <c r="Z289" s="22"/>
      <c r="AA289" s="22"/>
    </row>
    <row r="290">
      <c r="A290" s="21"/>
      <c r="B290" s="22"/>
      <c r="C290" s="64"/>
      <c r="D290" s="22"/>
      <c r="E290" s="22"/>
      <c r="F290" s="309"/>
      <c r="G290" s="64"/>
      <c r="H290" s="22"/>
      <c r="I290" s="21"/>
      <c r="J290" s="22"/>
      <c r="K290" s="21"/>
      <c r="L290" s="311"/>
      <c r="M290" s="22"/>
      <c r="N290" s="21"/>
      <c r="O290" s="22"/>
      <c r="P290" s="22"/>
      <c r="Q290" s="22"/>
      <c r="R290" s="22"/>
      <c r="S290" s="22"/>
      <c r="T290" s="22"/>
      <c r="U290" s="22"/>
      <c r="V290" s="22"/>
      <c r="W290" s="22"/>
      <c r="X290" s="22"/>
      <c r="Y290" s="22"/>
      <c r="Z290" s="22"/>
      <c r="AA290" s="22"/>
    </row>
    <row r="291">
      <c r="A291" s="21"/>
      <c r="B291" s="22"/>
      <c r="C291" s="64"/>
      <c r="D291" s="22"/>
      <c r="E291" s="22"/>
      <c r="F291" s="309"/>
      <c r="G291" s="64"/>
      <c r="H291" s="22"/>
      <c r="I291" s="21"/>
      <c r="J291" s="22"/>
      <c r="K291" s="21"/>
      <c r="L291" s="311"/>
      <c r="M291" s="22"/>
      <c r="N291" s="21"/>
      <c r="O291" s="22"/>
      <c r="P291" s="22"/>
      <c r="Q291" s="22"/>
      <c r="R291" s="22"/>
      <c r="S291" s="22"/>
      <c r="T291" s="22"/>
      <c r="U291" s="22"/>
      <c r="V291" s="22"/>
      <c r="W291" s="22"/>
      <c r="X291" s="22"/>
      <c r="Y291" s="22"/>
      <c r="Z291" s="22"/>
      <c r="AA291" s="22"/>
    </row>
    <row r="292">
      <c r="A292" s="21"/>
      <c r="B292" s="22"/>
      <c r="C292" s="64"/>
      <c r="D292" s="22"/>
      <c r="E292" s="22"/>
      <c r="F292" s="309"/>
      <c r="G292" s="64"/>
      <c r="H292" s="22"/>
      <c r="I292" s="21"/>
      <c r="J292" s="22"/>
      <c r="K292" s="21"/>
      <c r="L292" s="311"/>
      <c r="M292" s="22"/>
      <c r="N292" s="21"/>
      <c r="O292" s="22"/>
      <c r="P292" s="22"/>
      <c r="Q292" s="22"/>
      <c r="R292" s="22"/>
      <c r="S292" s="22"/>
      <c r="T292" s="22"/>
      <c r="U292" s="22"/>
      <c r="V292" s="22"/>
      <c r="W292" s="22"/>
      <c r="X292" s="22"/>
      <c r="Y292" s="22"/>
      <c r="Z292" s="22"/>
      <c r="AA292" s="22"/>
    </row>
    <row r="293">
      <c r="A293" s="21"/>
      <c r="B293" s="22"/>
      <c r="C293" s="64"/>
      <c r="D293" s="22"/>
      <c r="E293" s="22"/>
      <c r="F293" s="309"/>
      <c r="G293" s="64"/>
      <c r="H293" s="22"/>
      <c r="I293" s="21"/>
      <c r="J293" s="22"/>
      <c r="K293" s="21"/>
      <c r="L293" s="311"/>
      <c r="M293" s="22"/>
      <c r="N293" s="21"/>
      <c r="O293" s="22"/>
      <c r="P293" s="22"/>
      <c r="Q293" s="22"/>
      <c r="R293" s="22"/>
      <c r="S293" s="22"/>
      <c r="T293" s="22"/>
      <c r="U293" s="22"/>
      <c r="V293" s="22"/>
      <c r="W293" s="22"/>
      <c r="X293" s="22"/>
      <c r="Y293" s="22"/>
      <c r="Z293" s="22"/>
      <c r="AA293" s="22"/>
    </row>
    <row r="294">
      <c r="A294" s="21"/>
      <c r="B294" s="22"/>
      <c r="C294" s="64"/>
      <c r="D294" s="22"/>
      <c r="E294" s="22"/>
      <c r="F294" s="309"/>
      <c r="G294" s="64"/>
      <c r="H294" s="22"/>
      <c r="I294" s="21"/>
      <c r="J294" s="22"/>
      <c r="K294" s="21"/>
      <c r="L294" s="311"/>
      <c r="M294" s="22"/>
      <c r="N294" s="21"/>
      <c r="O294" s="22"/>
      <c r="P294" s="22"/>
      <c r="Q294" s="22"/>
      <c r="R294" s="22"/>
      <c r="S294" s="22"/>
      <c r="T294" s="22"/>
      <c r="U294" s="22"/>
      <c r="V294" s="22"/>
      <c r="W294" s="22"/>
      <c r="X294" s="22"/>
      <c r="Y294" s="22"/>
      <c r="Z294" s="22"/>
      <c r="AA294" s="22"/>
    </row>
    <row r="295">
      <c r="A295" s="21"/>
      <c r="B295" s="22"/>
      <c r="C295" s="64"/>
      <c r="D295" s="22"/>
      <c r="E295" s="22"/>
      <c r="F295" s="309"/>
      <c r="G295" s="64"/>
      <c r="H295" s="22"/>
      <c r="I295" s="21"/>
      <c r="J295" s="22"/>
      <c r="K295" s="21"/>
      <c r="L295" s="311"/>
      <c r="M295" s="22"/>
      <c r="N295" s="21"/>
      <c r="O295" s="22"/>
      <c r="P295" s="22"/>
      <c r="Q295" s="22"/>
      <c r="R295" s="22"/>
      <c r="S295" s="22"/>
      <c r="T295" s="22"/>
      <c r="U295" s="22"/>
      <c r="V295" s="22"/>
      <c r="W295" s="22"/>
      <c r="X295" s="22"/>
      <c r="Y295" s="22"/>
      <c r="Z295" s="22"/>
      <c r="AA295" s="22"/>
    </row>
    <row r="296">
      <c r="A296" s="21"/>
      <c r="B296" s="22"/>
      <c r="C296" s="64"/>
      <c r="D296" s="22"/>
      <c r="E296" s="22"/>
      <c r="F296" s="309"/>
      <c r="G296" s="64"/>
      <c r="H296" s="22"/>
      <c r="I296" s="21"/>
      <c r="J296" s="22"/>
      <c r="K296" s="21"/>
      <c r="L296" s="311"/>
      <c r="M296" s="22"/>
      <c r="N296" s="21"/>
      <c r="O296" s="22"/>
      <c r="P296" s="22"/>
      <c r="Q296" s="22"/>
      <c r="R296" s="22"/>
      <c r="S296" s="22"/>
      <c r="T296" s="22"/>
      <c r="U296" s="22"/>
      <c r="V296" s="22"/>
      <c r="W296" s="22"/>
      <c r="X296" s="22"/>
      <c r="Y296" s="22"/>
      <c r="Z296" s="22"/>
      <c r="AA296" s="22"/>
    </row>
    <row r="297">
      <c r="A297" s="21"/>
      <c r="B297" s="22"/>
      <c r="C297" s="64"/>
      <c r="D297" s="22"/>
      <c r="E297" s="22"/>
      <c r="F297" s="309"/>
      <c r="G297" s="64"/>
      <c r="H297" s="22"/>
      <c r="I297" s="21"/>
      <c r="J297" s="22"/>
      <c r="K297" s="21"/>
      <c r="L297" s="311"/>
      <c r="M297" s="22"/>
      <c r="N297" s="21"/>
      <c r="O297" s="22"/>
      <c r="P297" s="22"/>
      <c r="Q297" s="22"/>
      <c r="R297" s="22"/>
      <c r="S297" s="22"/>
      <c r="T297" s="22"/>
      <c r="U297" s="22"/>
      <c r="V297" s="22"/>
      <c r="W297" s="22"/>
      <c r="X297" s="22"/>
      <c r="Y297" s="22"/>
      <c r="Z297" s="22"/>
      <c r="AA297" s="22"/>
    </row>
    <row r="298">
      <c r="A298" s="21"/>
      <c r="B298" s="22"/>
      <c r="C298" s="64"/>
      <c r="D298" s="22"/>
      <c r="E298" s="22"/>
      <c r="F298" s="309"/>
      <c r="G298" s="64"/>
      <c r="H298" s="22"/>
      <c r="I298" s="21"/>
      <c r="J298" s="22"/>
      <c r="K298" s="21"/>
      <c r="L298" s="311"/>
      <c r="M298" s="22"/>
      <c r="N298" s="21"/>
      <c r="O298" s="22"/>
      <c r="P298" s="22"/>
      <c r="Q298" s="22"/>
      <c r="R298" s="22"/>
      <c r="S298" s="22"/>
      <c r="T298" s="22"/>
      <c r="U298" s="22"/>
      <c r="V298" s="22"/>
      <c r="W298" s="22"/>
      <c r="X298" s="22"/>
      <c r="Y298" s="22"/>
      <c r="Z298" s="22"/>
      <c r="AA298" s="22"/>
    </row>
    <row r="299">
      <c r="A299" s="21"/>
      <c r="B299" s="22"/>
      <c r="C299" s="64"/>
      <c r="D299" s="22"/>
      <c r="E299" s="22"/>
      <c r="F299" s="309"/>
      <c r="G299" s="64"/>
      <c r="H299" s="22"/>
      <c r="I299" s="21"/>
      <c r="J299" s="22"/>
      <c r="K299" s="21"/>
      <c r="L299" s="311"/>
      <c r="M299" s="22"/>
      <c r="N299" s="21"/>
      <c r="O299" s="22"/>
      <c r="P299" s="22"/>
      <c r="Q299" s="22"/>
      <c r="R299" s="22"/>
      <c r="S299" s="22"/>
      <c r="T299" s="22"/>
      <c r="U299" s="22"/>
      <c r="V299" s="22"/>
      <c r="W299" s="22"/>
      <c r="X299" s="22"/>
      <c r="Y299" s="22"/>
      <c r="Z299" s="22"/>
      <c r="AA299" s="22"/>
    </row>
    <row r="300">
      <c r="A300" s="21"/>
      <c r="B300" s="22"/>
      <c r="C300" s="64"/>
      <c r="D300" s="22"/>
      <c r="E300" s="22"/>
      <c r="F300" s="309"/>
      <c r="G300" s="64"/>
      <c r="H300" s="22"/>
      <c r="I300" s="21"/>
      <c r="J300" s="22"/>
      <c r="K300" s="21"/>
      <c r="L300" s="311"/>
      <c r="M300" s="22"/>
      <c r="N300" s="21"/>
      <c r="O300" s="22"/>
      <c r="P300" s="22"/>
      <c r="Q300" s="22"/>
      <c r="R300" s="22"/>
      <c r="S300" s="22"/>
      <c r="T300" s="22"/>
      <c r="U300" s="22"/>
      <c r="V300" s="22"/>
      <c r="W300" s="22"/>
      <c r="X300" s="22"/>
      <c r="Y300" s="22"/>
      <c r="Z300" s="22"/>
      <c r="AA300" s="22"/>
    </row>
    <row r="301">
      <c r="A301" s="21"/>
      <c r="B301" s="22"/>
      <c r="C301" s="64"/>
      <c r="D301" s="22"/>
      <c r="E301" s="22"/>
      <c r="F301" s="309"/>
      <c r="G301" s="64"/>
      <c r="H301" s="22"/>
      <c r="I301" s="21"/>
      <c r="J301" s="22"/>
      <c r="K301" s="21"/>
      <c r="L301" s="311"/>
      <c r="M301" s="22"/>
      <c r="N301" s="21"/>
      <c r="O301" s="22"/>
      <c r="P301" s="22"/>
      <c r="Q301" s="22"/>
      <c r="R301" s="22"/>
      <c r="S301" s="22"/>
      <c r="T301" s="22"/>
      <c r="U301" s="22"/>
      <c r="V301" s="22"/>
      <c r="W301" s="22"/>
      <c r="X301" s="22"/>
      <c r="Y301" s="22"/>
      <c r="Z301" s="22"/>
      <c r="AA301" s="22"/>
    </row>
    <row r="302">
      <c r="A302" s="21"/>
      <c r="B302" s="22"/>
      <c r="C302" s="64"/>
      <c r="D302" s="22"/>
      <c r="E302" s="22"/>
      <c r="F302" s="309"/>
      <c r="G302" s="64"/>
      <c r="H302" s="22"/>
      <c r="I302" s="21"/>
      <c r="J302" s="22"/>
      <c r="K302" s="21"/>
      <c r="L302" s="311"/>
      <c r="M302" s="22"/>
      <c r="N302" s="21"/>
      <c r="O302" s="22"/>
      <c r="P302" s="22"/>
      <c r="Q302" s="22"/>
      <c r="R302" s="22"/>
      <c r="S302" s="22"/>
      <c r="T302" s="22"/>
      <c r="U302" s="22"/>
      <c r="V302" s="22"/>
      <c r="W302" s="22"/>
      <c r="X302" s="22"/>
      <c r="Y302" s="22"/>
      <c r="Z302" s="22"/>
      <c r="AA302" s="22"/>
    </row>
    <row r="303">
      <c r="A303" s="21"/>
      <c r="B303" s="22"/>
      <c r="C303" s="64"/>
      <c r="D303" s="22"/>
      <c r="E303" s="22"/>
      <c r="F303" s="309"/>
      <c r="G303" s="64"/>
      <c r="H303" s="22"/>
      <c r="I303" s="21"/>
      <c r="J303" s="22"/>
      <c r="K303" s="21"/>
      <c r="L303" s="311"/>
      <c r="M303" s="22"/>
      <c r="N303" s="21"/>
      <c r="O303" s="22"/>
      <c r="P303" s="22"/>
      <c r="Q303" s="22"/>
      <c r="R303" s="22"/>
      <c r="S303" s="22"/>
      <c r="T303" s="22"/>
      <c r="U303" s="22"/>
      <c r="V303" s="22"/>
      <c r="W303" s="22"/>
      <c r="X303" s="22"/>
      <c r="Y303" s="22"/>
      <c r="Z303" s="22"/>
      <c r="AA303" s="22"/>
    </row>
    <row r="304">
      <c r="A304" s="21"/>
      <c r="B304" s="22"/>
      <c r="C304" s="64"/>
      <c r="D304" s="22"/>
      <c r="E304" s="22"/>
      <c r="F304" s="309"/>
      <c r="G304" s="64"/>
      <c r="H304" s="22"/>
      <c r="I304" s="21"/>
      <c r="J304" s="22"/>
      <c r="K304" s="21"/>
      <c r="L304" s="311"/>
      <c r="M304" s="22"/>
      <c r="N304" s="21"/>
      <c r="O304" s="22"/>
      <c r="P304" s="22"/>
      <c r="Q304" s="22"/>
      <c r="R304" s="22"/>
      <c r="S304" s="22"/>
      <c r="T304" s="22"/>
      <c r="U304" s="22"/>
      <c r="V304" s="22"/>
      <c r="W304" s="22"/>
      <c r="X304" s="22"/>
      <c r="Y304" s="22"/>
      <c r="Z304" s="22"/>
      <c r="AA304" s="22"/>
    </row>
    <row r="305">
      <c r="A305" s="21"/>
      <c r="B305" s="22"/>
      <c r="C305" s="64"/>
      <c r="D305" s="22"/>
      <c r="E305" s="22"/>
      <c r="F305" s="309"/>
      <c r="G305" s="64"/>
      <c r="H305" s="22"/>
      <c r="I305" s="21"/>
      <c r="J305" s="22"/>
      <c r="K305" s="21"/>
      <c r="L305" s="311"/>
      <c r="M305" s="22"/>
      <c r="N305" s="21"/>
      <c r="O305" s="22"/>
      <c r="P305" s="22"/>
      <c r="Q305" s="22"/>
      <c r="R305" s="22"/>
      <c r="S305" s="22"/>
      <c r="T305" s="22"/>
      <c r="U305" s="22"/>
      <c r="V305" s="22"/>
      <c r="W305" s="22"/>
      <c r="X305" s="22"/>
      <c r="Y305" s="22"/>
      <c r="Z305" s="22"/>
      <c r="AA305" s="22"/>
    </row>
    <row r="306">
      <c r="A306" s="21"/>
      <c r="B306" s="22"/>
      <c r="C306" s="64"/>
      <c r="D306" s="22"/>
      <c r="E306" s="22"/>
      <c r="F306" s="309"/>
      <c r="G306" s="64"/>
      <c r="H306" s="22"/>
      <c r="I306" s="21"/>
      <c r="J306" s="22"/>
      <c r="K306" s="21"/>
      <c r="L306" s="311"/>
      <c r="M306" s="22"/>
      <c r="N306" s="21"/>
      <c r="O306" s="22"/>
      <c r="P306" s="22"/>
      <c r="Q306" s="22"/>
      <c r="R306" s="22"/>
      <c r="S306" s="22"/>
      <c r="T306" s="22"/>
      <c r="U306" s="22"/>
      <c r="V306" s="22"/>
      <c r="W306" s="22"/>
      <c r="X306" s="22"/>
      <c r="Y306" s="22"/>
      <c r="Z306" s="22"/>
      <c r="AA306" s="22"/>
    </row>
    <row r="307">
      <c r="A307" s="21"/>
      <c r="B307" s="22"/>
      <c r="C307" s="64"/>
      <c r="D307" s="22"/>
      <c r="E307" s="22"/>
      <c r="F307" s="309"/>
      <c r="G307" s="64"/>
      <c r="H307" s="22"/>
      <c r="I307" s="21"/>
      <c r="J307" s="22"/>
      <c r="K307" s="21"/>
      <c r="L307" s="311"/>
      <c r="M307" s="22"/>
      <c r="N307" s="21"/>
      <c r="O307" s="22"/>
      <c r="P307" s="22"/>
      <c r="Q307" s="22"/>
      <c r="R307" s="22"/>
      <c r="S307" s="22"/>
      <c r="T307" s="22"/>
      <c r="U307" s="22"/>
      <c r="V307" s="22"/>
      <c r="W307" s="22"/>
      <c r="X307" s="22"/>
      <c r="Y307" s="22"/>
      <c r="Z307" s="22"/>
      <c r="AA307" s="22"/>
    </row>
    <row r="308">
      <c r="A308" s="21"/>
      <c r="B308" s="22"/>
      <c r="C308" s="64"/>
      <c r="D308" s="22"/>
      <c r="E308" s="22"/>
      <c r="F308" s="309"/>
      <c r="G308" s="64"/>
      <c r="H308" s="22"/>
      <c r="I308" s="21"/>
      <c r="J308" s="22"/>
      <c r="K308" s="21"/>
      <c r="L308" s="311"/>
      <c r="M308" s="22"/>
      <c r="N308" s="21"/>
      <c r="O308" s="22"/>
      <c r="P308" s="22"/>
      <c r="Q308" s="22"/>
      <c r="R308" s="22"/>
      <c r="S308" s="22"/>
      <c r="T308" s="22"/>
      <c r="U308" s="22"/>
      <c r="V308" s="22"/>
      <c r="W308" s="22"/>
      <c r="X308" s="22"/>
      <c r="Y308" s="22"/>
      <c r="Z308" s="22"/>
      <c r="AA308" s="22"/>
    </row>
    <row r="309">
      <c r="A309" s="21"/>
      <c r="B309" s="22"/>
      <c r="C309" s="64"/>
      <c r="D309" s="22"/>
      <c r="E309" s="22"/>
      <c r="F309" s="309"/>
      <c r="G309" s="64"/>
      <c r="H309" s="22"/>
      <c r="I309" s="21"/>
      <c r="J309" s="22"/>
      <c r="K309" s="21"/>
      <c r="L309" s="311"/>
      <c r="M309" s="22"/>
      <c r="N309" s="21"/>
      <c r="O309" s="22"/>
      <c r="P309" s="22"/>
      <c r="Q309" s="22"/>
      <c r="R309" s="22"/>
      <c r="S309" s="22"/>
      <c r="T309" s="22"/>
      <c r="U309" s="22"/>
      <c r="V309" s="22"/>
      <c r="W309" s="22"/>
      <c r="X309" s="22"/>
      <c r="Y309" s="22"/>
      <c r="Z309" s="22"/>
      <c r="AA309" s="22"/>
    </row>
    <row r="310">
      <c r="A310" s="21"/>
      <c r="B310" s="22"/>
      <c r="C310" s="64"/>
      <c r="D310" s="22"/>
      <c r="E310" s="22"/>
      <c r="F310" s="309"/>
      <c r="G310" s="64"/>
      <c r="H310" s="22"/>
      <c r="I310" s="21"/>
      <c r="J310" s="22"/>
      <c r="K310" s="21"/>
      <c r="L310" s="311"/>
      <c r="M310" s="22"/>
      <c r="N310" s="21"/>
      <c r="O310" s="22"/>
      <c r="P310" s="22"/>
      <c r="Q310" s="22"/>
      <c r="R310" s="22"/>
      <c r="S310" s="22"/>
      <c r="T310" s="22"/>
      <c r="U310" s="22"/>
      <c r="V310" s="22"/>
      <c r="W310" s="22"/>
      <c r="X310" s="22"/>
      <c r="Y310" s="22"/>
      <c r="Z310" s="22"/>
      <c r="AA310" s="22"/>
    </row>
    <row r="311">
      <c r="A311" s="21"/>
      <c r="B311" s="22"/>
      <c r="C311" s="64"/>
      <c r="D311" s="22"/>
      <c r="E311" s="22"/>
      <c r="F311" s="309"/>
      <c r="G311" s="64"/>
      <c r="H311" s="22"/>
      <c r="I311" s="21"/>
      <c r="J311" s="22"/>
      <c r="K311" s="21"/>
      <c r="L311" s="311"/>
      <c r="M311" s="22"/>
      <c r="N311" s="21"/>
      <c r="O311" s="22"/>
      <c r="P311" s="22"/>
      <c r="Q311" s="22"/>
      <c r="R311" s="22"/>
      <c r="S311" s="22"/>
      <c r="T311" s="22"/>
      <c r="U311" s="22"/>
      <c r="V311" s="22"/>
      <c r="W311" s="22"/>
      <c r="X311" s="22"/>
      <c r="Y311" s="22"/>
      <c r="Z311" s="22"/>
      <c r="AA311" s="22"/>
    </row>
    <row r="312">
      <c r="A312" s="21"/>
      <c r="B312" s="22"/>
      <c r="C312" s="64"/>
      <c r="D312" s="22"/>
      <c r="E312" s="22"/>
      <c r="F312" s="309"/>
      <c r="G312" s="64"/>
      <c r="H312" s="22"/>
      <c r="I312" s="21"/>
      <c r="J312" s="22"/>
      <c r="K312" s="21"/>
      <c r="L312" s="311"/>
      <c r="M312" s="22"/>
      <c r="N312" s="21"/>
      <c r="O312" s="22"/>
      <c r="P312" s="22"/>
      <c r="Q312" s="22"/>
      <c r="R312" s="22"/>
      <c r="S312" s="22"/>
      <c r="T312" s="22"/>
      <c r="U312" s="22"/>
      <c r="V312" s="22"/>
      <c r="W312" s="22"/>
      <c r="X312" s="22"/>
      <c r="Y312" s="22"/>
      <c r="Z312" s="22"/>
      <c r="AA312" s="22"/>
    </row>
    <row r="313">
      <c r="A313" s="21"/>
      <c r="B313" s="22"/>
      <c r="C313" s="64"/>
      <c r="D313" s="22"/>
      <c r="E313" s="22"/>
      <c r="F313" s="309"/>
      <c r="G313" s="64"/>
      <c r="H313" s="22"/>
      <c r="I313" s="21"/>
      <c r="J313" s="22"/>
      <c r="K313" s="21"/>
      <c r="L313" s="311"/>
      <c r="M313" s="22"/>
      <c r="N313" s="21"/>
      <c r="O313" s="22"/>
      <c r="P313" s="22"/>
      <c r="Q313" s="22"/>
      <c r="R313" s="22"/>
      <c r="S313" s="22"/>
      <c r="T313" s="22"/>
      <c r="U313" s="22"/>
      <c r="V313" s="22"/>
      <c r="W313" s="22"/>
      <c r="X313" s="22"/>
      <c r="Y313" s="22"/>
      <c r="Z313" s="22"/>
      <c r="AA313" s="22"/>
    </row>
    <row r="314">
      <c r="A314" s="21"/>
      <c r="B314" s="22"/>
      <c r="C314" s="64"/>
      <c r="D314" s="22"/>
      <c r="E314" s="22"/>
      <c r="F314" s="309"/>
      <c r="G314" s="64"/>
      <c r="H314" s="22"/>
      <c r="I314" s="21"/>
      <c r="J314" s="22"/>
      <c r="K314" s="21"/>
      <c r="L314" s="311"/>
      <c r="M314" s="22"/>
      <c r="N314" s="21"/>
      <c r="O314" s="22"/>
      <c r="P314" s="22"/>
      <c r="Q314" s="22"/>
      <c r="R314" s="22"/>
      <c r="S314" s="22"/>
      <c r="T314" s="22"/>
      <c r="U314" s="22"/>
      <c r="V314" s="22"/>
      <c r="W314" s="22"/>
      <c r="X314" s="22"/>
      <c r="Y314" s="22"/>
      <c r="Z314" s="22"/>
      <c r="AA314" s="22"/>
    </row>
    <row r="315">
      <c r="A315" s="21"/>
      <c r="B315" s="22"/>
      <c r="C315" s="64"/>
      <c r="D315" s="22"/>
      <c r="E315" s="22"/>
      <c r="F315" s="309"/>
      <c r="G315" s="64"/>
      <c r="H315" s="22"/>
      <c r="I315" s="21"/>
      <c r="J315" s="22"/>
      <c r="K315" s="21"/>
      <c r="L315" s="311"/>
      <c r="M315" s="22"/>
      <c r="N315" s="21"/>
      <c r="O315" s="22"/>
      <c r="P315" s="22"/>
      <c r="Q315" s="22"/>
      <c r="R315" s="22"/>
      <c r="S315" s="22"/>
      <c r="T315" s="22"/>
      <c r="U315" s="22"/>
      <c r="V315" s="22"/>
      <c r="W315" s="22"/>
      <c r="X315" s="22"/>
      <c r="Y315" s="22"/>
      <c r="Z315" s="22"/>
      <c r="AA315" s="22"/>
    </row>
    <row r="316">
      <c r="A316" s="21"/>
      <c r="B316" s="22"/>
      <c r="C316" s="64"/>
      <c r="D316" s="22"/>
      <c r="E316" s="22"/>
      <c r="F316" s="309"/>
      <c r="G316" s="64"/>
      <c r="H316" s="22"/>
      <c r="I316" s="21"/>
      <c r="J316" s="22"/>
      <c r="K316" s="21"/>
      <c r="L316" s="311"/>
      <c r="M316" s="22"/>
      <c r="N316" s="21"/>
      <c r="O316" s="22"/>
      <c r="P316" s="22"/>
      <c r="Q316" s="22"/>
      <c r="R316" s="22"/>
      <c r="S316" s="22"/>
      <c r="T316" s="22"/>
      <c r="U316" s="22"/>
      <c r="V316" s="22"/>
      <c r="W316" s="22"/>
      <c r="X316" s="22"/>
      <c r="Y316" s="22"/>
      <c r="Z316" s="22"/>
      <c r="AA316" s="22"/>
    </row>
    <row r="317">
      <c r="A317" s="21"/>
      <c r="B317" s="22"/>
      <c r="C317" s="64"/>
      <c r="D317" s="22"/>
      <c r="E317" s="22"/>
      <c r="F317" s="309"/>
      <c r="G317" s="64"/>
      <c r="H317" s="22"/>
      <c r="I317" s="21"/>
      <c r="J317" s="22"/>
      <c r="K317" s="21"/>
      <c r="L317" s="311"/>
      <c r="M317" s="22"/>
      <c r="N317" s="21"/>
      <c r="O317" s="22"/>
      <c r="P317" s="22"/>
      <c r="Q317" s="22"/>
      <c r="R317" s="22"/>
      <c r="S317" s="22"/>
      <c r="T317" s="22"/>
      <c r="U317" s="22"/>
      <c r="V317" s="22"/>
      <c r="W317" s="22"/>
      <c r="X317" s="22"/>
      <c r="Y317" s="22"/>
      <c r="Z317" s="22"/>
      <c r="AA317" s="22"/>
    </row>
    <row r="318">
      <c r="A318" s="21"/>
      <c r="B318" s="22"/>
      <c r="C318" s="64"/>
      <c r="D318" s="22"/>
      <c r="E318" s="22"/>
      <c r="F318" s="309"/>
      <c r="G318" s="64"/>
      <c r="H318" s="22"/>
      <c r="I318" s="21"/>
      <c r="J318" s="22"/>
      <c r="K318" s="21"/>
      <c r="L318" s="311"/>
      <c r="M318" s="22"/>
      <c r="N318" s="21"/>
      <c r="O318" s="22"/>
      <c r="P318" s="22"/>
      <c r="Q318" s="22"/>
      <c r="R318" s="22"/>
      <c r="S318" s="22"/>
      <c r="T318" s="22"/>
      <c r="U318" s="22"/>
      <c r="V318" s="22"/>
      <c r="W318" s="22"/>
      <c r="X318" s="22"/>
      <c r="Y318" s="22"/>
      <c r="Z318" s="22"/>
      <c r="AA318" s="22"/>
    </row>
    <row r="319">
      <c r="A319" s="21"/>
      <c r="B319" s="22"/>
      <c r="C319" s="64"/>
      <c r="D319" s="22"/>
      <c r="E319" s="22"/>
      <c r="F319" s="309"/>
      <c r="G319" s="64"/>
      <c r="H319" s="22"/>
      <c r="I319" s="21"/>
      <c r="J319" s="22"/>
      <c r="K319" s="21"/>
      <c r="L319" s="311"/>
      <c r="M319" s="22"/>
      <c r="N319" s="21"/>
      <c r="O319" s="22"/>
      <c r="P319" s="22"/>
      <c r="Q319" s="22"/>
      <c r="R319" s="22"/>
      <c r="S319" s="22"/>
      <c r="T319" s="22"/>
      <c r="U319" s="22"/>
      <c r="V319" s="22"/>
      <c r="W319" s="22"/>
      <c r="X319" s="22"/>
      <c r="Y319" s="22"/>
      <c r="Z319" s="22"/>
      <c r="AA319" s="22"/>
    </row>
    <row r="320">
      <c r="A320" s="21"/>
      <c r="B320" s="22"/>
      <c r="C320" s="64"/>
      <c r="D320" s="22"/>
      <c r="E320" s="22"/>
      <c r="F320" s="309"/>
      <c r="G320" s="64"/>
      <c r="H320" s="22"/>
      <c r="I320" s="21"/>
      <c r="J320" s="22"/>
      <c r="K320" s="21"/>
      <c r="L320" s="311"/>
      <c r="M320" s="22"/>
      <c r="N320" s="21"/>
      <c r="O320" s="22"/>
      <c r="P320" s="22"/>
      <c r="Q320" s="22"/>
      <c r="R320" s="22"/>
      <c r="S320" s="22"/>
      <c r="T320" s="22"/>
      <c r="U320" s="22"/>
      <c r="V320" s="22"/>
      <c r="W320" s="22"/>
      <c r="X320" s="22"/>
      <c r="Y320" s="22"/>
      <c r="Z320" s="22"/>
      <c r="AA320" s="22"/>
    </row>
    <row r="321">
      <c r="A321" s="21"/>
      <c r="B321" s="22"/>
      <c r="C321" s="64"/>
      <c r="D321" s="22"/>
      <c r="E321" s="22"/>
      <c r="F321" s="309"/>
      <c r="G321" s="64"/>
      <c r="H321" s="22"/>
      <c r="I321" s="21"/>
      <c r="J321" s="22"/>
      <c r="K321" s="21"/>
      <c r="L321" s="311"/>
      <c r="M321" s="22"/>
      <c r="N321" s="21"/>
      <c r="O321" s="22"/>
      <c r="P321" s="22"/>
      <c r="Q321" s="22"/>
      <c r="R321" s="22"/>
      <c r="S321" s="22"/>
      <c r="T321" s="22"/>
      <c r="U321" s="22"/>
      <c r="V321" s="22"/>
      <c r="W321" s="22"/>
      <c r="X321" s="22"/>
      <c r="Y321" s="22"/>
      <c r="Z321" s="22"/>
      <c r="AA321" s="22"/>
    </row>
    <row r="322">
      <c r="A322" s="21"/>
      <c r="B322" s="22"/>
      <c r="C322" s="64"/>
      <c r="D322" s="22"/>
      <c r="E322" s="22"/>
      <c r="F322" s="309"/>
      <c r="G322" s="64"/>
      <c r="H322" s="22"/>
      <c r="I322" s="21"/>
      <c r="J322" s="22"/>
      <c r="K322" s="21"/>
      <c r="L322" s="311"/>
      <c r="M322" s="22"/>
      <c r="N322" s="21"/>
      <c r="O322" s="22"/>
      <c r="P322" s="22"/>
      <c r="Q322" s="22"/>
      <c r="R322" s="22"/>
      <c r="S322" s="22"/>
      <c r="T322" s="22"/>
      <c r="U322" s="22"/>
      <c r="V322" s="22"/>
      <c r="W322" s="22"/>
      <c r="X322" s="22"/>
      <c r="Y322" s="22"/>
      <c r="Z322" s="22"/>
      <c r="AA322" s="22"/>
    </row>
    <row r="323">
      <c r="A323" s="21"/>
      <c r="B323" s="22"/>
      <c r="C323" s="64"/>
      <c r="D323" s="22"/>
      <c r="E323" s="22"/>
      <c r="F323" s="309"/>
      <c r="G323" s="64"/>
      <c r="H323" s="22"/>
      <c r="I323" s="21"/>
      <c r="J323" s="22"/>
      <c r="K323" s="21"/>
      <c r="L323" s="311"/>
      <c r="M323" s="22"/>
      <c r="N323" s="21"/>
      <c r="O323" s="22"/>
      <c r="P323" s="22"/>
      <c r="Q323" s="22"/>
      <c r="R323" s="22"/>
      <c r="S323" s="22"/>
      <c r="T323" s="22"/>
      <c r="U323" s="22"/>
      <c r="V323" s="22"/>
      <c r="W323" s="22"/>
      <c r="X323" s="22"/>
      <c r="Y323" s="22"/>
      <c r="Z323" s="22"/>
      <c r="AA323" s="22"/>
    </row>
    <row r="324">
      <c r="A324" s="21"/>
      <c r="B324" s="22"/>
      <c r="C324" s="64"/>
      <c r="D324" s="22"/>
      <c r="E324" s="22"/>
      <c r="F324" s="309"/>
      <c r="G324" s="64"/>
      <c r="H324" s="22"/>
      <c r="I324" s="21"/>
      <c r="J324" s="22"/>
      <c r="K324" s="21"/>
      <c r="L324" s="311"/>
      <c r="M324" s="22"/>
      <c r="N324" s="21"/>
      <c r="O324" s="22"/>
      <c r="P324" s="22"/>
      <c r="Q324" s="22"/>
      <c r="R324" s="22"/>
      <c r="S324" s="22"/>
      <c r="T324" s="22"/>
      <c r="U324" s="22"/>
      <c r="V324" s="22"/>
      <c r="W324" s="22"/>
      <c r="X324" s="22"/>
      <c r="Y324" s="22"/>
      <c r="Z324" s="22"/>
      <c r="AA324" s="22"/>
    </row>
    <row r="325">
      <c r="A325" s="21"/>
      <c r="B325" s="22"/>
      <c r="C325" s="64"/>
      <c r="D325" s="22"/>
      <c r="E325" s="22"/>
      <c r="F325" s="309"/>
      <c r="G325" s="64"/>
      <c r="H325" s="22"/>
      <c r="I325" s="21"/>
      <c r="J325" s="22"/>
      <c r="K325" s="21"/>
      <c r="L325" s="311"/>
      <c r="M325" s="22"/>
      <c r="N325" s="21"/>
      <c r="O325" s="22"/>
      <c r="P325" s="22"/>
      <c r="Q325" s="22"/>
      <c r="R325" s="22"/>
      <c r="S325" s="22"/>
      <c r="T325" s="22"/>
      <c r="U325" s="22"/>
      <c r="V325" s="22"/>
      <c r="W325" s="22"/>
      <c r="X325" s="22"/>
      <c r="Y325" s="22"/>
      <c r="Z325" s="22"/>
      <c r="AA325" s="22"/>
    </row>
    <row r="326">
      <c r="A326" s="21"/>
      <c r="B326" s="22"/>
      <c r="C326" s="64"/>
      <c r="D326" s="22"/>
      <c r="E326" s="22"/>
      <c r="F326" s="309"/>
      <c r="G326" s="64"/>
      <c r="H326" s="22"/>
      <c r="I326" s="21"/>
      <c r="J326" s="22"/>
      <c r="K326" s="21"/>
      <c r="L326" s="311"/>
      <c r="M326" s="22"/>
      <c r="N326" s="21"/>
      <c r="O326" s="22"/>
      <c r="P326" s="22"/>
      <c r="Q326" s="22"/>
      <c r="R326" s="22"/>
      <c r="S326" s="22"/>
      <c r="T326" s="22"/>
      <c r="U326" s="22"/>
      <c r="V326" s="22"/>
      <c r="W326" s="22"/>
      <c r="X326" s="22"/>
      <c r="Y326" s="22"/>
      <c r="Z326" s="22"/>
      <c r="AA326" s="22"/>
    </row>
    <row r="327">
      <c r="A327" s="21"/>
      <c r="B327" s="22"/>
      <c r="C327" s="64"/>
      <c r="D327" s="22"/>
      <c r="E327" s="22"/>
      <c r="F327" s="309"/>
      <c r="G327" s="64"/>
      <c r="H327" s="22"/>
      <c r="I327" s="21"/>
      <c r="J327" s="22"/>
      <c r="K327" s="21"/>
      <c r="L327" s="311"/>
      <c r="M327" s="22"/>
      <c r="N327" s="21"/>
      <c r="O327" s="22"/>
      <c r="P327" s="22"/>
      <c r="Q327" s="22"/>
      <c r="R327" s="22"/>
      <c r="S327" s="22"/>
      <c r="T327" s="22"/>
      <c r="U327" s="22"/>
      <c r="V327" s="22"/>
      <c r="W327" s="22"/>
      <c r="X327" s="22"/>
      <c r="Y327" s="22"/>
      <c r="Z327" s="22"/>
      <c r="AA327" s="22"/>
    </row>
    <row r="328">
      <c r="A328" s="21"/>
      <c r="B328" s="22"/>
      <c r="C328" s="64"/>
      <c r="D328" s="22"/>
      <c r="E328" s="22"/>
      <c r="F328" s="309"/>
      <c r="G328" s="64"/>
      <c r="H328" s="22"/>
      <c r="I328" s="21"/>
      <c r="J328" s="22"/>
      <c r="K328" s="21"/>
      <c r="L328" s="311"/>
      <c r="M328" s="22"/>
      <c r="N328" s="21"/>
      <c r="O328" s="22"/>
      <c r="P328" s="22"/>
      <c r="Q328" s="22"/>
      <c r="R328" s="22"/>
      <c r="S328" s="22"/>
      <c r="T328" s="22"/>
      <c r="U328" s="22"/>
      <c r="V328" s="22"/>
      <c r="W328" s="22"/>
      <c r="X328" s="22"/>
      <c r="Y328" s="22"/>
      <c r="Z328" s="22"/>
      <c r="AA328" s="22"/>
    </row>
    <row r="329">
      <c r="A329" s="21"/>
      <c r="B329" s="22"/>
      <c r="C329" s="64"/>
      <c r="D329" s="22"/>
      <c r="E329" s="22"/>
      <c r="F329" s="309"/>
      <c r="G329" s="64"/>
      <c r="H329" s="22"/>
      <c r="I329" s="21"/>
      <c r="J329" s="22"/>
      <c r="K329" s="21"/>
      <c r="L329" s="311"/>
      <c r="M329" s="22"/>
      <c r="N329" s="21"/>
      <c r="O329" s="22"/>
      <c r="P329" s="22"/>
      <c r="Q329" s="22"/>
      <c r="R329" s="22"/>
      <c r="S329" s="22"/>
      <c r="T329" s="22"/>
      <c r="U329" s="22"/>
      <c r="V329" s="22"/>
      <c r="W329" s="22"/>
      <c r="X329" s="22"/>
      <c r="Y329" s="22"/>
      <c r="Z329" s="22"/>
      <c r="AA329" s="22"/>
    </row>
    <row r="330">
      <c r="A330" s="21"/>
      <c r="B330" s="22"/>
      <c r="C330" s="64"/>
      <c r="D330" s="22"/>
      <c r="E330" s="22"/>
      <c r="F330" s="309"/>
      <c r="G330" s="64"/>
      <c r="H330" s="22"/>
      <c r="I330" s="21"/>
      <c r="J330" s="22"/>
      <c r="K330" s="21"/>
      <c r="L330" s="311"/>
      <c r="M330" s="22"/>
      <c r="N330" s="21"/>
      <c r="O330" s="22"/>
      <c r="P330" s="22"/>
      <c r="Q330" s="22"/>
      <c r="R330" s="22"/>
      <c r="S330" s="22"/>
      <c r="T330" s="22"/>
      <c r="U330" s="22"/>
      <c r="V330" s="22"/>
      <c r="W330" s="22"/>
      <c r="X330" s="22"/>
      <c r="Y330" s="22"/>
      <c r="Z330" s="22"/>
      <c r="AA330" s="22"/>
    </row>
    <row r="331">
      <c r="A331" s="21"/>
      <c r="B331" s="22"/>
      <c r="C331" s="64"/>
      <c r="D331" s="22"/>
      <c r="E331" s="22"/>
      <c r="F331" s="309"/>
      <c r="G331" s="64"/>
      <c r="H331" s="22"/>
      <c r="I331" s="21"/>
      <c r="J331" s="22"/>
      <c r="K331" s="21"/>
      <c r="L331" s="311"/>
      <c r="M331" s="22"/>
      <c r="N331" s="21"/>
      <c r="O331" s="22"/>
      <c r="P331" s="22"/>
      <c r="Q331" s="22"/>
      <c r="R331" s="22"/>
      <c r="S331" s="22"/>
      <c r="T331" s="22"/>
      <c r="U331" s="22"/>
      <c r="V331" s="22"/>
      <c r="W331" s="22"/>
      <c r="X331" s="22"/>
      <c r="Y331" s="22"/>
      <c r="Z331" s="22"/>
      <c r="AA331" s="22"/>
    </row>
    <row r="332">
      <c r="A332" s="21"/>
      <c r="B332" s="22"/>
      <c r="C332" s="64"/>
      <c r="D332" s="22"/>
      <c r="E332" s="22"/>
      <c r="F332" s="309"/>
      <c r="G332" s="64"/>
      <c r="H332" s="22"/>
      <c r="I332" s="21"/>
      <c r="J332" s="22"/>
      <c r="K332" s="21"/>
      <c r="L332" s="311"/>
      <c r="M332" s="22"/>
      <c r="N332" s="21"/>
      <c r="O332" s="22"/>
      <c r="P332" s="22"/>
      <c r="Q332" s="22"/>
      <c r="R332" s="22"/>
      <c r="S332" s="22"/>
      <c r="T332" s="22"/>
      <c r="U332" s="22"/>
      <c r="V332" s="22"/>
      <c r="W332" s="22"/>
      <c r="X332" s="22"/>
      <c r="Y332" s="22"/>
      <c r="Z332" s="22"/>
      <c r="AA332" s="22"/>
    </row>
    <row r="333">
      <c r="A333" s="21"/>
      <c r="B333" s="22"/>
      <c r="C333" s="64"/>
      <c r="D333" s="22"/>
      <c r="E333" s="22"/>
      <c r="F333" s="309"/>
      <c r="G333" s="64"/>
      <c r="H333" s="22"/>
      <c r="I333" s="21"/>
      <c r="J333" s="22"/>
      <c r="K333" s="21"/>
      <c r="L333" s="311"/>
      <c r="M333" s="22"/>
      <c r="N333" s="21"/>
      <c r="O333" s="22"/>
      <c r="P333" s="22"/>
      <c r="Q333" s="22"/>
      <c r="R333" s="22"/>
      <c r="S333" s="22"/>
      <c r="T333" s="22"/>
      <c r="U333" s="22"/>
      <c r="V333" s="22"/>
      <c r="W333" s="22"/>
      <c r="X333" s="22"/>
      <c r="Y333" s="22"/>
      <c r="Z333" s="22"/>
      <c r="AA333" s="22"/>
    </row>
    <row r="334">
      <c r="A334" s="21"/>
      <c r="B334" s="22"/>
      <c r="C334" s="64"/>
      <c r="D334" s="22"/>
      <c r="E334" s="22"/>
      <c r="F334" s="309"/>
      <c r="G334" s="64"/>
      <c r="H334" s="22"/>
      <c r="I334" s="21"/>
      <c r="J334" s="22"/>
      <c r="K334" s="21"/>
      <c r="L334" s="311"/>
      <c r="M334" s="22"/>
      <c r="N334" s="21"/>
      <c r="O334" s="22"/>
      <c r="P334" s="22"/>
      <c r="Q334" s="22"/>
      <c r="R334" s="22"/>
      <c r="S334" s="22"/>
      <c r="T334" s="22"/>
      <c r="U334" s="22"/>
      <c r="V334" s="22"/>
      <c r="W334" s="22"/>
      <c r="X334" s="22"/>
      <c r="Y334" s="22"/>
      <c r="Z334" s="22"/>
      <c r="AA334" s="22"/>
    </row>
    <row r="335">
      <c r="A335" s="21"/>
      <c r="B335" s="22"/>
      <c r="C335" s="64"/>
      <c r="D335" s="22"/>
      <c r="E335" s="22"/>
      <c r="F335" s="309"/>
      <c r="G335" s="64"/>
      <c r="H335" s="22"/>
      <c r="I335" s="21"/>
      <c r="J335" s="22"/>
      <c r="K335" s="21"/>
      <c r="L335" s="311"/>
      <c r="M335" s="22"/>
      <c r="N335" s="21"/>
      <c r="O335" s="22"/>
      <c r="P335" s="22"/>
      <c r="Q335" s="22"/>
      <c r="R335" s="22"/>
      <c r="S335" s="22"/>
      <c r="T335" s="22"/>
      <c r="U335" s="22"/>
      <c r="V335" s="22"/>
      <c r="W335" s="22"/>
      <c r="X335" s="22"/>
      <c r="Y335" s="22"/>
      <c r="Z335" s="22"/>
      <c r="AA335" s="22"/>
    </row>
    <row r="336">
      <c r="A336" s="21"/>
      <c r="B336" s="22"/>
      <c r="C336" s="64"/>
      <c r="D336" s="22"/>
      <c r="E336" s="22"/>
      <c r="F336" s="309"/>
      <c r="G336" s="64"/>
      <c r="H336" s="22"/>
      <c r="I336" s="21"/>
      <c r="J336" s="22"/>
      <c r="K336" s="21"/>
      <c r="L336" s="311"/>
      <c r="M336" s="22"/>
      <c r="N336" s="21"/>
      <c r="O336" s="22"/>
      <c r="P336" s="22"/>
      <c r="Q336" s="22"/>
      <c r="R336" s="22"/>
      <c r="S336" s="22"/>
      <c r="T336" s="22"/>
      <c r="U336" s="22"/>
      <c r="V336" s="22"/>
      <c r="W336" s="22"/>
      <c r="X336" s="22"/>
      <c r="Y336" s="22"/>
      <c r="Z336" s="22"/>
      <c r="AA336" s="22"/>
    </row>
    <row r="337">
      <c r="A337" s="21"/>
      <c r="B337" s="22"/>
      <c r="C337" s="64"/>
      <c r="D337" s="22"/>
      <c r="E337" s="22"/>
      <c r="F337" s="309"/>
      <c r="G337" s="64"/>
      <c r="H337" s="22"/>
      <c r="I337" s="21"/>
      <c r="J337" s="22"/>
      <c r="K337" s="21"/>
      <c r="L337" s="311"/>
      <c r="M337" s="22"/>
      <c r="N337" s="21"/>
      <c r="O337" s="22"/>
      <c r="P337" s="22"/>
      <c r="Q337" s="22"/>
      <c r="R337" s="22"/>
      <c r="S337" s="22"/>
      <c r="T337" s="22"/>
      <c r="U337" s="22"/>
      <c r="V337" s="22"/>
      <c r="W337" s="22"/>
      <c r="X337" s="22"/>
      <c r="Y337" s="22"/>
      <c r="Z337" s="22"/>
      <c r="AA337" s="22"/>
    </row>
    <row r="338">
      <c r="A338" s="21"/>
      <c r="B338" s="22"/>
      <c r="C338" s="64"/>
      <c r="D338" s="22"/>
      <c r="E338" s="22"/>
      <c r="F338" s="309"/>
      <c r="G338" s="64"/>
      <c r="H338" s="22"/>
      <c r="I338" s="21"/>
      <c r="J338" s="22"/>
      <c r="K338" s="21"/>
      <c r="L338" s="311"/>
      <c r="M338" s="22"/>
      <c r="N338" s="21"/>
      <c r="O338" s="22"/>
      <c r="P338" s="22"/>
      <c r="Q338" s="22"/>
      <c r="R338" s="22"/>
      <c r="S338" s="22"/>
      <c r="T338" s="22"/>
      <c r="U338" s="22"/>
      <c r="V338" s="22"/>
      <c r="W338" s="22"/>
      <c r="X338" s="22"/>
      <c r="Y338" s="22"/>
      <c r="Z338" s="22"/>
      <c r="AA338" s="22"/>
    </row>
    <row r="339">
      <c r="A339" s="21"/>
      <c r="B339" s="22"/>
      <c r="C339" s="64"/>
      <c r="D339" s="22"/>
      <c r="E339" s="22"/>
      <c r="F339" s="309"/>
      <c r="G339" s="64"/>
      <c r="H339" s="22"/>
      <c r="I339" s="21"/>
      <c r="J339" s="22"/>
      <c r="K339" s="21"/>
      <c r="L339" s="311"/>
      <c r="M339" s="22"/>
      <c r="N339" s="21"/>
      <c r="O339" s="22"/>
      <c r="P339" s="22"/>
      <c r="Q339" s="22"/>
      <c r="R339" s="22"/>
      <c r="S339" s="22"/>
      <c r="T339" s="22"/>
      <c r="U339" s="22"/>
      <c r="V339" s="22"/>
      <c r="W339" s="22"/>
      <c r="X339" s="22"/>
      <c r="Y339" s="22"/>
      <c r="Z339" s="22"/>
      <c r="AA339" s="22"/>
    </row>
    <row r="340">
      <c r="A340" s="21"/>
      <c r="B340" s="22"/>
      <c r="C340" s="64"/>
      <c r="D340" s="22"/>
      <c r="E340" s="22"/>
      <c r="F340" s="309"/>
      <c r="G340" s="64"/>
      <c r="H340" s="22"/>
      <c r="I340" s="21"/>
      <c r="J340" s="22"/>
      <c r="K340" s="21"/>
      <c r="L340" s="311"/>
      <c r="M340" s="22"/>
      <c r="N340" s="21"/>
      <c r="O340" s="22"/>
      <c r="P340" s="22"/>
      <c r="Q340" s="22"/>
      <c r="R340" s="22"/>
      <c r="S340" s="22"/>
      <c r="T340" s="22"/>
      <c r="U340" s="22"/>
      <c r="V340" s="22"/>
      <c r="W340" s="22"/>
      <c r="X340" s="22"/>
      <c r="Y340" s="22"/>
      <c r="Z340" s="22"/>
      <c r="AA340" s="22"/>
    </row>
    <row r="341">
      <c r="A341" s="21"/>
      <c r="B341" s="22"/>
      <c r="C341" s="64"/>
      <c r="D341" s="22"/>
      <c r="E341" s="22"/>
      <c r="F341" s="309"/>
      <c r="G341" s="64"/>
      <c r="H341" s="22"/>
      <c r="I341" s="21"/>
      <c r="J341" s="22"/>
      <c r="K341" s="21"/>
      <c r="L341" s="311"/>
      <c r="M341" s="22"/>
      <c r="N341" s="21"/>
      <c r="O341" s="22"/>
      <c r="P341" s="22"/>
      <c r="Q341" s="22"/>
      <c r="R341" s="22"/>
      <c r="S341" s="22"/>
      <c r="T341" s="22"/>
      <c r="U341" s="22"/>
      <c r="V341" s="22"/>
      <c r="W341" s="22"/>
      <c r="X341" s="22"/>
      <c r="Y341" s="22"/>
      <c r="Z341" s="22"/>
      <c r="AA341" s="22"/>
    </row>
    <row r="342">
      <c r="A342" s="21"/>
      <c r="B342" s="22"/>
      <c r="C342" s="64"/>
      <c r="D342" s="22"/>
      <c r="E342" s="22"/>
      <c r="F342" s="309"/>
      <c r="G342" s="64"/>
      <c r="H342" s="22"/>
      <c r="I342" s="21"/>
      <c r="J342" s="22"/>
      <c r="K342" s="21"/>
      <c r="L342" s="311"/>
      <c r="M342" s="22"/>
      <c r="N342" s="21"/>
      <c r="O342" s="22"/>
      <c r="P342" s="22"/>
      <c r="Q342" s="22"/>
      <c r="R342" s="22"/>
      <c r="S342" s="22"/>
      <c r="T342" s="22"/>
      <c r="U342" s="22"/>
      <c r="V342" s="22"/>
      <c r="W342" s="22"/>
      <c r="X342" s="22"/>
      <c r="Y342" s="22"/>
      <c r="Z342" s="22"/>
      <c r="AA342" s="22"/>
    </row>
    <row r="343">
      <c r="A343" s="21"/>
      <c r="B343" s="22"/>
      <c r="C343" s="64"/>
      <c r="D343" s="22"/>
      <c r="E343" s="22"/>
      <c r="F343" s="309"/>
      <c r="G343" s="64"/>
      <c r="H343" s="22"/>
      <c r="I343" s="21"/>
      <c r="J343" s="22"/>
      <c r="K343" s="21"/>
      <c r="L343" s="311"/>
      <c r="M343" s="22"/>
      <c r="N343" s="21"/>
      <c r="O343" s="22"/>
      <c r="P343" s="22"/>
      <c r="Q343" s="22"/>
      <c r="R343" s="22"/>
      <c r="S343" s="22"/>
      <c r="T343" s="22"/>
      <c r="U343" s="22"/>
      <c r="V343" s="22"/>
      <c r="W343" s="22"/>
      <c r="X343" s="22"/>
      <c r="Y343" s="22"/>
      <c r="Z343" s="22"/>
      <c r="AA343" s="22"/>
    </row>
    <row r="344">
      <c r="A344" s="21"/>
      <c r="B344" s="22"/>
      <c r="C344" s="64"/>
      <c r="D344" s="22"/>
      <c r="E344" s="22"/>
      <c r="F344" s="309"/>
      <c r="G344" s="64"/>
      <c r="H344" s="22"/>
      <c r="I344" s="21"/>
      <c r="J344" s="22"/>
      <c r="K344" s="21"/>
      <c r="L344" s="311"/>
      <c r="M344" s="22"/>
      <c r="N344" s="21"/>
      <c r="O344" s="22"/>
      <c r="P344" s="22"/>
      <c r="Q344" s="22"/>
      <c r="R344" s="22"/>
      <c r="S344" s="22"/>
      <c r="T344" s="22"/>
      <c r="U344" s="22"/>
      <c r="V344" s="22"/>
      <c r="W344" s="22"/>
      <c r="X344" s="22"/>
      <c r="Y344" s="22"/>
      <c r="Z344" s="22"/>
      <c r="AA344" s="22"/>
    </row>
    <row r="345">
      <c r="A345" s="21"/>
      <c r="B345" s="22"/>
      <c r="C345" s="64"/>
      <c r="D345" s="22"/>
      <c r="E345" s="22"/>
      <c r="F345" s="309"/>
      <c r="G345" s="64"/>
      <c r="H345" s="22"/>
      <c r="I345" s="21"/>
      <c r="J345" s="22"/>
      <c r="K345" s="21"/>
      <c r="L345" s="311"/>
      <c r="M345" s="22"/>
      <c r="N345" s="21"/>
      <c r="O345" s="22"/>
      <c r="P345" s="22"/>
      <c r="Q345" s="22"/>
      <c r="R345" s="22"/>
      <c r="S345" s="22"/>
      <c r="T345" s="22"/>
      <c r="U345" s="22"/>
      <c r="V345" s="22"/>
      <c r="W345" s="22"/>
      <c r="X345" s="22"/>
      <c r="Y345" s="22"/>
      <c r="Z345" s="22"/>
      <c r="AA345" s="22"/>
    </row>
    <row r="346">
      <c r="A346" s="21"/>
      <c r="B346" s="22"/>
      <c r="C346" s="64"/>
      <c r="D346" s="22"/>
      <c r="E346" s="22"/>
      <c r="F346" s="309"/>
      <c r="G346" s="64"/>
      <c r="H346" s="22"/>
      <c r="I346" s="21"/>
      <c r="J346" s="22"/>
      <c r="K346" s="21"/>
      <c r="L346" s="311"/>
      <c r="M346" s="22"/>
      <c r="N346" s="21"/>
      <c r="O346" s="22"/>
      <c r="P346" s="22"/>
      <c r="Q346" s="22"/>
      <c r="R346" s="22"/>
      <c r="S346" s="22"/>
      <c r="T346" s="22"/>
      <c r="U346" s="22"/>
      <c r="V346" s="22"/>
      <c r="W346" s="22"/>
      <c r="X346" s="22"/>
      <c r="Y346" s="22"/>
      <c r="Z346" s="22"/>
      <c r="AA346" s="22"/>
    </row>
    <row r="347">
      <c r="A347" s="21"/>
      <c r="B347" s="22"/>
      <c r="C347" s="64"/>
      <c r="D347" s="22"/>
      <c r="E347" s="22"/>
      <c r="F347" s="309"/>
      <c r="G347" s="64"/>
      <c r="H347" s="22"/>
      <c r="I347" s="21"/>
      <c r="J347" s="22"/>
      <c r="K347" s="21"/>
      <c r="L347" s="311"/>
      <c r="M347" s="22"/>
      <c r="N347" s="21"/>
      <c r="O347" s="22"/>
      <c r="P347" s="22"/>
      <c r="Q347" s="22"/>
      <c r="R347" s="22"/>
      <c r="S347" s="22"/>
      <c r="T347" s="22"/>
      <c r="U347" s="22"/>
      <c r="V347" s="22"/>
      <c r="W347" s="22"/>
      <c r="X347" s="22"/>
      <c r="Y347" s="22"/>
      <c r="Z347" s="22"/>
      <c r="AA347" s="22"/>
    </row>
    <row r="348">
      <c r="A348" s="21"/>
      <c r="B348" s="22"/>
      <c r="C348" s="64"/>
      <c r="D348" s="22"/>
      <c r="E348" s="22"/>
      <c r="F348" s="309"/>
      <c r="G348" s="64"/>
      <c r="H348" s="22"/>
      <c r="I348" s="21"/>
      <c r="J348" s="22"/>
      <c r="K348" s="21"/>
      <c r="L348" s="311"/>
      <c r="M348" s="22"/>
      <c r="N348" s="21"/>
      <c r="O348" s="22"/>
      <c r="P348" s="22"/>
      <c r="Q348" s="22"/>
      <c r="R348" s="22"/>
      <c r="S348" s="22"/>
      <c r="T348" s="22"/>
      <c r="U348" s="22"/>
      <c r="V348" s="22"/>
      <c r="W348" s="22"/>
      <c r="X348" s="22"/>
      <c r="Y348" s="22"/>
      <c r="Z348" s="22"/>
      <c r="AA348" s="22"/>
    </row>
    <row r="349">
      <c r="A349" s="21"/>
      <c r="B349" s="22"/>
      <c r="C349" s="64"/>
      <c r="D349" s="22"/>
      <c r="E349" s="22"/>
      <c r="F349" s="309"/>
      <c r="G349" s="64"/>
      <c r="H349" s="22"/>
      <c r="I349" s="21"/>
      <c r="J349" s="22"/>
      <c r="K349" s="21"/>
      <c r="L349" s="311"/>
      <c r="M349" s="22"/>
      <c r="N349" s="21"/>
      <c r="O349" s="22"/>
      <c r="P349" s="22"/>
      <c r="Q349" s="22"/>
      <c r="R349" s="22"/>
      <c r="S349" s="22"/>
      <c r="T349" s="22"/>
      <c r="U349" s="22"/>
      <c r="V349" s="22"/>
      <c r="W349" s="22"/>
      <c r="X349" s="22"/>
      <c r="Y349" s="22"/>
      <c r="Z349" s="22"/>
      <c r="AA349" s="22"/>
    </row>
    <row r="350">
      <c r="A350" s="21"/>
      <c r="B350" s="22"/>
      <c r="C350" s="64"/>
      <c r="D350" s="22"/>
      <c r="E350" s="22"/>
      <c r="F350" s="309"/>
      <c r="G350" s="64"/>
      <c r="H350" s="22"/>
      <c r="I350" s="21"/>
      <c r="J350" s="22"/>
      <c r="K350" s="21"/>
      <c r="L350" s="311"/>
      <c r="M350" s="22"/>
      <c r="N350" s="21"/>
      <c r="O350" s="22"/>
      <c r="P350" s="22"/>
      <c r="Q350" s="22"/>
      <c r="R350" s="22"/>
      <c r="S350" s="22"/>
      <c r="T350" s="22"/>
      <c r="U350" s="22"/>
      <c r="V350" s="22"/>
      <c r="W350" s="22"/>
      <c r="X350" s="22"/>
      <c r="Y350" s="22"/>
      <c r="Z350" s="22"/>
      <c r="AA350" s="22"/>
    </row>
    <row r="351">
      <c r="A351" s="21"/>
      <c r="B351" s="22"/>
      <c r="C351" s="64"/>
      <c r="D351" s="22"/>
      <c r="E351" s="22"/>
      <c r="F351" s="309"/>
      <c r="G351" s="64"/>
      <c r="H351" s="22"/>
      <c r="I351" s="21"/>
      <c r="J351" s="22"/>
      <c r="K351" s="21"/>
      <c r="L351" s="311"/>
      <c r="M351" s="22"/>
      <c r="N351" s="21"/>
      <c r="O351" s="22"/>
      <c r="P351" s="22"/>
      <c r="Q351" s="22"/>
      <c r="R351" s="22"/>
      <c r="S351" s="22"/>
      <c r="T351" s="22"/>
      <c r="U351" s="22"/>
      <c r="V351" s="22"/>
      <c r="W351" s="22"/>
      <c r="X351" s="22"/>
      <c r="Y351" s="22"/>
      <c r="Z351" s="22"/>
      <c r="AA351" s="22"/>
    </row>
    <row r="352">
      <c r="A352" s="21"/>
      <c r="B352" s="22"/>
      <c r="C352" s="64"/>
      <c r="D352" s="22"/>
      <c r="E352" s="22"/>
      <c r="F352" s="309"/>
      <c r="G352" s="64"/>
      <c r="H352" s="22"/>
      <c r="I352" s="21"/>
      <c r="J352" s="22"/>
      <c r="K352" s="21"/>
      <c r="L352" s="311"/>
      <c r="M352" s="22"/>
      <c r="N352" s="21"/>
      <c r="O352" s="22"/>
      <c r="P352" s="22"/>
      <c r="Q352" s="22"/>
      <c r="R352" s="22"/>
      <c r="S352" s="22"/>
      <c r="T352" s="22"/>
      <c r="U352" s="22"/>
      <c r="V352" s="22"/>
      <c r="W352" s="22"/>
      <c r="X352" s="22"/>
      <c r="Y352" s="22"/>
      <c r="Z352" s="22"/>
      <c r="AA352" s="22"/>
    </row>
    <row r="353">
      <c r="A353" s="21"/>
      <c r="B353" s="22"/>
      <c r="C353" s="64"/>
      <c r="D353" s="22"/>
      <c r="E353" s="22"/>
      <c r="F353" s="309"/>
      <c r="G353" s="64"/>
      <c r="H353" s="22"/>
      <c r="I353" s="21"/>
      <c r="J353" s="22"/>
      <c r="K353" s="21"/>
      <c r="L353" s="311"/>
      <c r="M353" s="22"/>
      <c r="N353" s="21"/>
      <c r="O353" s="22"/>
      <c r="P353" s="22"/>
      <c r="Q353" s="22"/>
      <c r="R353" s="22"/>
      <c r="S353" s="22"/>
      <c r="T353" s="22"/>
      <c r="U353" s="22"/>
      <c r="V353" s="22"/>
      <c r="W353" s="22"/>
      <c r="X353" s="22"/>
      <c r="Y353" s="22"/>
      <c r="Z353" s="22"/>
      <c r="AA353" s="22"/>
    </row>
    <row r="354">
      <c r="A354" s="21"/>
      <c r="B354" s="22"/>
      <c r="C354" s="64"/>
      <c r="D354" s="22"/>
      <c r="E354" s="22"/>
      <c r="F354" s="309"/>
      <c r="G354" s="64"/>
      <c r="H354" s="22"/>
      <c r="I354" s="21"/>
      <c r="J354" s="22"/>
      <c r="K354" s="21"/>
      <c r="L354" s="311"/>
      <c r="M354" s="22"/>
      <c r="N354" s="21"/>
      <c r="O354" s="22"/>
      <c r="P354" s="22"/>
      <c r="Q354" s="22"/>
      <c r="R354" s="22"/>
      <c r="S354" s="22"/>
      <c r="T354" s="22"/>
      <c r="U354" s="22"/>
      <c r="V354" s="22"/>
      <c r="W354" s="22"/>
      <c r="X354" s="22"/>
      <c r="Y354" s="22"/>
      <c r="Z354" s="22"/>
      <c r="AA354" s="22"/>
    </row>
    <row r="355">
      <c r="A355" s="21"/>
      <c r="B355" s="22"/>
      <c r="C355" s="64"/>
      <c r="D355" s="22"/>
      <c r="E355" s="22"/>
      <c r="F355" s="309"/>
      <c r="G355" s="64"/>
      <c r="H355" s="22"/>
      <c r="I355" s="21"/>
      <c r="J355" s="22"/>
      <c r="K355" s="21"/>
      <c r="L355" s="311"/>
      <c r="M355" s="22"/>
      <c r="N355" s="21"/>
      <c r="O355" s="22"/>
      <c r="P355" s="22"/>
      <c r="Q355" s="22"/>
      <c r="R355" s="22"/>
      <c r="S355" s="22"/>
      <c r="T355" s="22"/>
      <c r="U355" s="22"/>
      <c r="V355" s="22"/>
      <c r="W355" s="22"/>
      <c r="X355" s="22"/>
      <c r="Y355" s="22"/>
      <c r="Z355" s="22"/>
      <c r="AA355" s="22"/>
    </row>
    <row r="356">
      <c r="A356" s="21"/>
      <c r="B356" s="22"/>
      <c r="C356" s="64"/>
      <c r="D356" s="22"/>
      <c r="E356" s="22"/>
      <c r="F356" s="309"/>
      <c r="G356" s="64"/>
      <c r="H356" s="22"/>
      <c r="I356" s="21"/>
      <c r="J356" s="22"/>
      <c r="K356" s="21"/>
      <c r="L356" s="311"/>
      <c r="M356" s="22"/>
      <c r="N356" s="21"/>
      <c r="O356" s="22"/>
      <c r="P356" s="22"/>
      <c r="Q356" s="22"/>
      <c r="R356" s="22"/>
      <c r="S356" s="22"/>
      <c r="T356" s="22"/>
      <c r="U356" s="22"/>
      <c r="V356" s="22"/>
      <c r="W356" s="22"/>
      <c r="X356" s="22"/>
      <c r="Y356" s="22"/>
      <c r="Z356" s="22"/>
      <c r="AA356" s="22"/>
    </row>
    <row r="357">
      <c r="A357" s="21"/>
      <c r="B357" s="22"/>
      <c r="C357" s="64"/>
      <c r="D357" s="22"/>
      <c r="E357" s="22"/>
      <c r="F357" s="309"/>
      <c r="G357" s="64"/>
      <c r="H357" s="22"/>
      <c r="I357" s="21"/>
      <c r="J357" s="22"/>
      <c r="K357" s="21"/>
      <c r="L357" s="311"/>
      <c r="M357" s="22"/>
      <c r="N357" s="21"/>
      <c r="O357" s="22"/>
      <c r="P357" s="22"/>
      <c r="Q357" s="22"/>
      <c r="R357" s="22"/>
      <c r="S357" s="22"/>
      <c r="T357" s="22"/>
      <c r="U357" s="22"/>
      <c r="V357" s="22"/>
      <c r="W357" s="22"/>
      <c r="X357" s="22"/>
      <c r="Y357" s="22"/>
      <c r="Z357" s="22"/>
      <c r="AA357" s="22"/>
    </row>
    <row r="358">
      <c r="A358" s="21"/>
      <c r="B358" s="22"/>
      <c r="C358" s="64"/>
      <c r="D358" s="22"/>
      <c r="E358" s="22"/>
      <c r="F358" s="309"/>
      <c r="G358" s="64"/>
      <c r="H358" s="22"/>
      <c r="I358" s="21"/>
      <c r="J358" s="22"/>
      <c r="K358" s="21"/>
      <c r="L358" s="311"/>
      <c r="M358" s="22"/>
      <c r="N358" s="21"/>
      <c r="O358" s="22"/>
      <c r="P358" s="22"/>
      <c r="Q358" s="22"/>
      <c r="R358" s="22"/>
      <c r="S358" s="22"/>
      <c r="T358" s="22"/>
      <c r="U358" s="22"/>
      <c r="V358" s="22"/>
      <c r="W358" s="22"/>
      <c r="X358" s="22"/>
      <c r="Y358" s="22"/>
      <c r="Z358" s="22"/>
      <c r="AA358" s="22"/>
    </row>
    <row r="359">
      <c r="A359" s="21"/>
      <c r="B359" s="22"/>
      <c r="C359" s="64"/>
      <c r="D359" s="22"/>
      <c r="E359" s="22"/>
      <c r="F359" s="309"/>
      <c r="G359" s="64"/>
      <c r="H359" s="22"/>
      <c r="I359" s="21"/>
      <c r="J359" s="22"/>
      <c r="K359" s="21"/>
      <c r="L359" s="311"/>
      <c r="M359" s="22"/>
      <c r="N359" s="21"/>
      <c r="O359" s="22"/>
      <c r="P359" s="22"/>
      <c r="Q359" s="22"/>
      <c r="R359" s="22"/>
      <c r="S359" s="22"/>
      <c r="T359" s="22"/>
      <c r="U359" s="22"/>
      <c r="V359" s="22"/>
      <c r="W359" s="22"/>
      <c r="X359" s="22"/>
      <c r="Y359" s="22"/>
      <c r="Z359" s="22"/>
      <c r="AA359" s="22"/>
    </row>
    <row r="360">
      <c r="A360" s="21"/>
      <c r="B360" s="22"/>
      <c r="C360" s="64"/>
      <c r="D360" s="22"/>
      <c r="E360" s="22"/>
      <c r="F360" s="309"/>
      <c r="G360" s="64"/>
      <c r="H360" s="22"/>
      <c r="I360" s="21"/>
      <c r="J360" s="22"/>
      <c r="K360" s="21"/>
      <c r="L360" s="311"/>
      <c r="M360" s="22"/>
      <c r="N360" s="21"/>
      <c r="O360" s="22"/>
      <c r="P360" s="22"/>
      <c r="Q360" s="22"/>
      <c r="R360" s="22"/>
      <c r="S360" s="22"/>
      <c r="T360" s="22"/>
      <c r="U360" s="22"/>
      <c r="V360" s="22"/>
      <c r="W360" s="22"/>
      <c r="X360" s="22"/>
      <c r="Y360" s="22"/>
      <c r="Z360" s="22"/>
      <c r="AA360" s="22"/>
    </row>
    <row r="361">
      <c r="A361" s="21"/>
      <c r="B361" s="22"/>
      <c r="C361" s="64"/>
      <c r="D361" s="22"/>
      <c r="E361" s="22"/>
      <c r="F361" s="309"/>
      <c r="G361" s="64"/>
      <c r="H361" s="22"/>
      <c r="I361" s="21"/>
      <c r="J361" s="22"/>
      <c r="K361" s="21"/>
      <c r="L361" s="311"/>
      <c r="M361" s="22"/>
      <c r="N361" s="21"/>
      <c r="O361" s="22"/>
      <c r="P361" s="22"/>
      <c r="Q361" s="22"/>
      <c r="R361" s="22"/>
      <c r="S361" s="22"/>
      <c r="T361" s="22"/>
      <c r="U361" s="22"/>
      <c r="V361" s="22"/>
      <c r="W361" s="22"/>
      <c r="X361" s="22"/>
      <c r="Y361" s="22"/>
      <c r="Z361" s="22"/>
      <c r="AA361" s="22"/>
    </row>
    <row r="362">
      <c r="A362" s="21"/>
      <c r="B362" s="22"/>
      <c r="C362" s="64"/>
      <c r="D362" s="22"/>
      <c r="E362" s="22"/>
      <c r="F362" s="309"/>
      <c r="G362" s="64"/>
      <c r="H362" s="22"/>
      <c r="I362" s="21"/>
      <c r="J362" s="22"/>
      <c r="K362" s="21"/>
      <c r="L362" s="311"/>
      <c r="M362" s="22"/>
      <c r="N362" s="21"/>
      <c r="O362" s="22"/>
      <c r="P362" s="22"/>
      <c r="Q362" s="22"/>
      <c r="R362" s="22"/>
      <c r="S362" s="22"/>
      <c r="T362" s="22"/>
      <c r="U362" s="22"/>
      <c r="V362" s="22"/>
      <c r="W362" s="22"/>
      <c r="X362" s="22"/>
      <c r="Y362" s="22"/>
      <c r="Z362" s="22"/>
      <c r="AA362" s="22"/>
    </row>
    <row r="363">
      <c r="A363" s="21"/>
      <c r="B363" s="22"/>
      <c r="C363" s="64"/>
      <c r="D363" s="22"/>
      <c r="E363" s="22"/>
      <c r="F363" s="309"/>
      <c r="G363" s="64"/>
      <c r="H363" s="22"/>
      <c r="I363" s="21"/>
      <c r="J363" s="22"/>
      <c r="K363" s="21"/>
      <c r="L363" s="311"/>
      <c r="M363" s="22"/>
      <c r="N363" s="21"/>
      <c r="O363" s="22"/>
      <c r="P363" s="22"/>
      <c r="Q363" s="22"/>
      <c r="R363" s="22"/>
      <c r="S363" s="22"/>
      <c r="T363" s="22"/>
      <c r="U363" s="22"/>
      <c r="V363" s="22"/>
      <c r="W363" s="22"/>
      <c r="X363" s="22"/>
      <c r="Y363" s="22"/>
      <c r="Z363" s="22"/>
      <c r="AA363" s="22"/>
    </row>
    <row r="364">
      <c r="A364" s="21"/>
      <c r="B364" s="22"/>
      <c r="C364" s="64"/>
      <c r="D364" s="22"/>
      <c r="E364" s="22"/>
      <c r="F364" s="309"/>
      <c r="G364" s="64"/>
      <c r="H364" s="22"/>
      <c r="I364" s="21"/>
      <c r="J364" s="22"/>
      <c r="K364" s="21"/>
      <c r="L364" s="311"/>
      <c r="M364" s="22"/>
      <c r="N364" s="21"/>
      <c r="O364" s="22"/>
      <c r="P364" s="22"/>
      <c r="Q364" s="22"/>
      <c r="R364" s="22"/>
      <c r="S364" s="22"/>
      <c r="T364" s="22"/>
      <c r="U364" s="22"/>
      <c r="V364" s="22"/>
      <c r="W364" s="22"/>
      <c r="X364" s="22"/>
      <c r="Y364" s="22"/>
      <c r="Z364" s="22"/>
      <c r="AA364" s="22"/>
    </row>
    <row r="365">
      <c r="A365" s="21"/>
      <c r="B365" s="22"/>
      <c r="C365" s="64"/>
      <c r="D365" s="22"/>
      <c r="E365" s="22"/>
      <c r="F365" s="309"/>
      <c r="G365" s="64"/>
      <c r="H365" s="22"/>
      <c r="I365" s="21"/>
      <c r="J365" s="22"/>
      <c r="K365" s="21"/>
      <c r="L365" s="311"/>
      <c r="M365" s="22"/>
      <c r="N365" s="21"/>
      <c r="O365" s="22"/>
      <c r="P365" s="22"/>
      <c r="Q365" s="22"/>
      <c r="R365" s="22"/>
      <c r="S365" s="22"/>
      <c r="T365" s="22"/>
      <c r="U365" s="22"/>
      <c r="V365" s="22"/>
      <c r="W365" s="22"/>
      <c r="X365" s="22"/>
      <c r="Y365" s="22"/>
      <c r="Z365" s="22"/>
      <c r="AA365" s="22"/>
    </row>
    <row r="366">
      <c r="A366" s="21"/>
      <c r="B366" s="22"/>
      <c r="C366" s="64"/>
      <c r="D366" s="22"/>
      <c r="E366" s="22"/>
      <c r="F366" s="309"/>
      <c r="G366" s="64"/>
      <c r="H366" s="22"/>
      <c r="I366" s="21"/>
      <c r="J366" s="22"/>
      <c r="K366" s="21"/>
      <c r="L366" s="311"/>
      <c r="M366" s="22"/>
      <c r="N366" s="21"/>
      <c r="O366" s="22"/>
      <c r="P366" s="22"/>
      <c r="Q366" s="22"/>
      <c r="R366" s="22"/>
      <c r="S366" s="22"/>
      <c r="T366" s="22"/>
      <c r="U366" s="22"/>
      <c r="V366" s="22"/>
      <c r="W366" s="22"/>
      <c r="X366" s="22"/>
      <c r="Y366" s="22"/>
      <c r="Z366" s="22"/>
      <c r="AA366" s="22"/>
    </row>
    <row r="367">
      <c r="A367" s="21"/>
      <c r="B367" s="22"/>
      <c r="C367" s="64"/>
      <c r="D367" s="22"/>
      <c r="E367" s="22"/>
      <c r="F367" s="309"/>
      <c r="G367" s="64"/>
      <c r="H367" s="22"/>
      <c r="I367" s="21"/>
      <c r="J367" s="22"/>
      <c r="K367" s="21"/>
      <c r="L367" s="311"/>
      <c r="M367" s="22"/>
      <c r="N367" s="21"/>
      <c r="O367" s="22"/>
      <c r="P367" s="22"/>
      <c r="Q367" s="22"/>
      <c r="R367" s="22"/>
      <c r="S367" s="22"/>
      <c r="T367" s="22"/>
      <c r="U367" s="22"/>
      <c r="V367" s="22"/>
      <c r="W367" s="22"/>
      <c r="X367" s="22"/>
      <c r="Y367" s="22"/>
      <c r="Z367" s="22"/>
      <c r="AA367" s="22"/>
    </row>
    <row r="368">
      <c r="A368" s="21"/>
      <c r="B368" s="22"/>
      <c r="C368" s="64"/>
      <c r="D368" s="22"/>
      <c r="E368" s="22"/>
      <c r="F368" s="309"/>
      <c r="G368" s="64"/>
      <c r="H368" s="22"/>
      <c r="I368" s="21"/>
      <c r="J368" s="22"/>
      <c r="K368" s="21"/>
      <c r="L368" s="311"/>
      <c r="M368" s="22"/>
      <c r="N368" s="21"/>
      <c r="O368" s="22"/>
      <c r="P368" s="22"/>
      <c r="Q368" s="22"/>
      <c r="R368" s="22"/>
      <c r="S368" s="22"/>
      <c r="T368" s="22"/>
      <c r="U368" s="22"/>
      <c r="V368" s="22"/>
      <c r="W368" s="22"/>
      <c r="X368" s="22"/>
      <c r="Y368" s="22"/>
      <c r="Z368" s="22"/>
      <c r="AA368" s="22"/>
    </row>
    <row r="369">
      <c r="A369" s="21"/>
      <c r="B369" s="22"/>
      <c r="C369" s="64"/>
      <c r="D369" s="22"/>
      <c r="E369" s="22"/>
      <c r="F369" s="309"/>
      <c r="G369" s="64"/>
      <c r="H369" s="22"/>
      <c r="I369" s="21"/>
      <c r="J369" s="22"/>
      <c r="K369" s="21"/>
      <c r="L369" s="311"/>
      <c r="M369" s="22"/>
      <c r="N369" s="21"/>
      <c r="O369" s="22"/>
      <c r="P369" s="22"/>
      <c r="Q369" s="22"/>
      <c r="R369" s="22"/>
      <c r="S369" s="22"/>
      <c r="T369" s="22"/>
      <c r="U369" s="22"/>
      <c r="V369" s="22"/>
      <c r="W369" s="22"/>
      <c r="X369" s="22"/>
      <c r="Y369" s="22"/>
      <c r="Z369" s="22"/>
      <c r="AA369" s="22"/>
    </row>
    <row r="370">
      <c r="A370" s="21"/>
      <c r="B370" s="22"/>
      <c r="C370" s="64"/>
      <c r="D370" s="22"/>
      <c r="E370" s="22"/>
      <c r="F370" s="309"/>
      <c r="G370" s="64"/>
      <c r="H370" s="22"/>
      <c r="I370" s="21"/>
      <c r="J370" s="22"/>
      <c r="K370" s="21"/>
      <c r="L370" s="311"/>
      <c r="M370" s="22"/>
      <c r="N370" s="21"/>
      <c r="O370" s="22"/>
      <c r="P370" s="22"/>
      <c r="Q370" s="22"/>
      <c r="R370" s="22"/>
      <c r="S370" s="22"/>
      <c r="T370" s="22"/>
      <c r="U370" s="22"/>
      <c r="V370" s="22"/>
      <c r="W370" s="22"/>
      <c r="X370" s="22"/>
      <c r="Y370" s="22"/>
      <c r="Z370" s="22"/>
      <c r="AA370" s="22"/>
    </row>
    <row r="371">
      <c r="A371" s="21"/>
      <c r="B371" s="22"/>
      <c r="C371" s="64"/>
      <c r="D371" s="22"/>
      <c r="E371" s="22"/>
      <c r="F371" s="309"/>
      <c r="G371" s="64"/>
      <c r="H371" s="22"/>
      <c r="I371" s="21"/>
      <c r="J371" s="22"/>
      <c r="K371" s="21"/>
      <c r="L371" s="311"/>
      <c r="M371" s="22"/>
      <c r="N371" s="21"/>
      <c r="O371" s="22"/>
      <c r="P371" s="22"/>
      <c r="Q371" s="22"/>
      <c r="R371" s="22"/>
      <c r="S371" s="22"/>
      <c r="T371" s="22"/>
      <c r="U371" s="22"/>
      <c r="V371" s="22"/>
      <c r="W371" s="22"/>
      <c r="X371" s="22"/>
      <c r="Y371" s="22"/>
      <c r="Z371" s="22"/>
      <c r="AA371" s="22"/>
    </row>
    <row r="372">
      <c r="A372" s="21"/>
      <c r="B372" s="22"/>
      <c r="C372" s="64"/>
      <c r="D372" s="22"/>
      <c r="E372" s="22"/>
      <c r="F372" s="309"/>
      <c r="G372" s="64"/>
      <c r="H372" s="22"/>
      <c r="I372" s="21"/>
      <c r="J372" s="22"/>
      <c r="K372" s="21"/>
      <c r="L372" s="311"/>
      <c r="M372" s="22"/>
      <c r="N372" s="21"/>
      <c r="O372" s="22"/>
      <c r="P372" s="22"/>
      <c r="Q372" s="22"/>
      <c r="R372" s="22"/>
      <c r="S372" s="22"/>
      <c r="T372" s="22"/>
      <c r="U372" s="22"/>
      <c r="V372" s="22"/>
      <c r="W372" s="22"/>
      <c r="X372" s="22"/>
      <c r="Y372" s="22"/>
      <c r="Z372" s="22"/>
      <c r="AA372" s="22"/>
    </row>
    <row r="373">
      <c r="A373" s="21"/>
      <c r="B373" s="22"/>
      <c r="C373" s="64"/>
      <c r="D373" s="22"/>
      <c r="E373" s="22"/>
      <c r="F373" s="309"/>
      <c r="G373" s="64"/>
      <c r="H373" s="22"/>
      <c r="I373" s="21"/>
      <c r="J373" s="22"/>
      <c r="K373" s="21"/>
      <c r="L373" s="311"/>
      <c r="M373" s="22"/>
      <c r="N373" s="21"/>
      <c r="O373" s="22"/>
      <c r="P373" s="22"/>
      <c r="Q373" s="22"/>
      <c r="R373" s="22"/>
      <c r="S373" s="22"/>
      <c r="T373" s="22"/>
      <c r="U373" s="22"/>
      <c r="V373" s="22"/>
      <c r="W373" s="22"/>
      <c r="X373" s="22"/>
      <c r="Y373" s="22"/>
      <c r="Z373" s="22"/>
      <c r="AA373" s="22"/>
    </row>
    <row r="374">
      <c r="A374" s="21"/>
      <c r="B374" s="22"/>
      <c r="C374" s="64"/>
      <c r="D374" s="22"/>
      <c r="E374" s="22"/>
      <c r="F374" s="309"/>
      <c r="G374" s="64"/>
      <c r="H374" s="22"/>
      <c r="I374" s="21"/>
      <c r="J374" s="22"/>
      <c r="K374" s="21"/>
      <c r="L374" s="311"/>
      <c r="M374" s="22"/>
      <c r="N374" s="21"/>
      <c r="O374" s="22"/>
      <c r="P374" s="22"/>
      <c r="Q374" s="22"/>
      <c r="R374" s="22"/>
      <c r="S374" s="22"/>
      <c r="T374" s="22"/>
      <c r="U374" s="22"/>
      <c r="V374" s="22"/>
      <c r="W374" s="22"/>
      <c r="X374" s="22"/>
      <c r="Y374" s="22"/>
      <c r="Z374" s="22"/>
      <c r="AA374" s="22"/>
    </row>
    <row r="375">
      <c r="A375" s="21"/>
      <c r="B375" s="22"/>
      <c r="C375" s="64"/>
      <c r="D375" s="22"/>
      <c r="E375" s="22"/>
      <c r="F375" s="309"/>
      <c r="G375" s="64"/>
      <c r="H375" s="22"/>
      <c r="I375" s="21"/>
      <c r="J375" s="22"/>
      <c r="K375" s="21"/>
      <c r="L375" s="311"/>
      <c r="M375" s="22"/>
      <c r="N375" s="21"/>
      <c r="O375" s="22"/>
      <c r="P375" s="22"/>
      <c r="Q375" s="22"/>
      <c r="R375" s="22"/>
      <c r="S375" s="22"/>
      <c r="T375" s="22"/>
      <c r="U375" s="22"/>
      <c r="V375" s="22"/>
      <c r="W375" s="22"/>
      <c r="X375" s="22"/>
      <c r="Y375" s="22"/>
      <c r="Z375" s="22"/>
      <c r="AA375" s="22"/>
    </row>
    <row r="376">
      <c r="A376" s="21"/>
      <c r="B376" s="22"/>
      <c r="C376" s="64"/>
      <c r="D376" s="22"/>
      <c r="E376" s="22"/>
      <c r="F376" s="309"/>
      <c r="G376" s="64"/>
      <c r="H376" s="22"/>
      <c r="I376" s="21"/>
      <c r="J376" s="22"/>
      <c r="K376" s="21"/>
      <c r="L376" s="311"/>
      <c r="M376" s="22"/>
      <c r="N376" s="21"/>
      <c r="O376" s="22"/>
      <c r="P376" s="22"/>
      <c r="Q376" s="22"/>
      <c r="R376" s="22"/>
      <c r="S376" s="22"/>
      <c r="T376" s="22"/>
      <c r="U376" s="22"/>
      <c r="V376" s="22"/>
      <c r="W376" s="22"/>
      <c r="X376" s="22"/>
      <c r="Y376" s="22"/>
      <c r="Z376" s="22"/>
      <c r="AA376" s="22"/>
    </row>
    <row r="377">
      <c r="A377" s="21"/>
      <c r="B377" s="22"/>
      <c r="C377" s="64"/>
      <c r="D377" s="22"/>
      <c r="E377" s="22"/>
      <c r="F377" s="309"/>
      <c r="G377" s="64"/>
      <c r="H377" s="22"/>
      <c r="I377" s="21"/>
      <c r="J377" s="22"/>
      <c r="K377" s="21"/>
      <c r="L377" s="311"/>
      <c r="M377" s="22"/>
      <c r="N377" s="21"/>
      <c r="O377" s="22"/>
      <c r="P377" s="22"/>
      <c r="Q377" s="22"/>
      <c r="R377" s="22"/>
      <c r="S377" s="22"/>
      <c r="T377" s="22"/>
      <c r="U377" s="22"/>
      <c r="V377" s="22"/>
      <c r="W377" s="22"/>
      <c r="X377" s="22"/>
      <c r="Y377" s="22"/>
      <c r="Z377" s="22"/>
      <c r="AA377" s="22"/>
    </row>
    <row r="378">
      <c r="A378" s="21"/>
      <c r="B378" s="22"/>
      <c r="C378" s="64"/>
      <c r="D378" s="22"/>
      <c r="E378" s="22"/>
      <c r="F378" s="309"/>
      <c r="G378" s="64"/>
      <c r="H378" s="22"/>
      <c r="I378" s="21"/>
      <c r="J378" s="22"/>
      <c r="K378" s="21"/>
      <c r="L378" s="311"/>
      <c r="M378" s="22"/>
      <c r="N378" s="21"/>
      <c r="O378" s="22"/>
      <c r="P378" s="22"/>
      <c r="Q378" s="22"/>
      <c r="R378" s="22"/>
      <c r="S378" s="22"/>
      <c r="T378" s="22"/>
      <c r="U378" s="22"/>
      <c r="V378" s="22"/>
      <c r="W378" s="22"/>
      <c r="X378" s="22"/>
      <c r="Y378" s="22"/>
      <c r="Z378" s="22"/>
      <c r="AA378" s="22"/>
    </row>
    <row r="379">
      <c r="A379" s="21"/>
      <c r="B379" s="22"/>
      <c r="C379" s="64"/>
      <c r="D379" s="22"/>
      <c r="E379" s="22"/>
      <c r="F379" s="309"/>
      <c r="G379" s="64"/>
      <c r="H379" s="22"/>
      <c r="I379" s="21"/>
      <c r="J379" s="22"/>
      <c r="K379" s="21"/>
      <c r="L379" s="311"/>
      <c r="M379" s="22"/>
      <c r="N379" s="21"/>
      <c r="O379" s="22"/>
      <c r="P379" s="22"/>
      <c r="Q379" s="22"/>
      <c r="R379" s="22"/>
      <c r="S379" s="22"/>
      <c r="T379" s="22"/>
      <c r="U379" s="22"/>
      <c r="V379" s="22"/>
      <c r="W379" s="22"/>
      <c r="X379" s="22"/>
      <c r="Y379" s="22"/>
      <c r="Z379" s="22"/>
      <c r="AA379" s="22"/>
    </row>
    <row r="380">
      <c r="A380" s="21"/>
      <c r="B380" s="22"/>
      <c r="C380" s="64"/>
      <c r="D380" s="22"/>
      <c r="E380" s="22"/>
      <c r="F380" s="309"/>
      <c r="G380" s="64"/>
      <c r="H380" s="22"/>
      <c r="I380" s="21"/>
      <c r="J380" s="22"/>
      <c r="K380" s="21"/>
      <c r="L380" s="311"/>
      <c r="M380" s="22"/>
      <c r="N380" s="21"/>
      <c r="O380" s="22"/>
      <c r="P380" s="22"/>
      <c r="Q380" s="22"/>
      <c r="R380" s="22"/>
      <c r="S380" s="22"/>
      <c r="T380" s="22"/>
      <c r="U380" s="22"/>
      <c r="V380" s="22"/>
      <c r="W380" s="22"/>
      <c r="X380" s="22"/>
      <c r="Y380" s="22"/>
      <c r="Z380" s="22"/>
      <c r="AA380" s="22"/>
    </row>
    <row r="381">
      <c r="A381" s="21"/>
      <c r="B381" s="22"/>
      <c r="C381" s="64"/>
      <c r="D381" s="22"/>
      <c r="E381" s="22"/>
      <c r="F381" s="309"/>
      <c r="G381" s="64"/>
      <c r="H381" s="22"/>
      <c r="I381" s="21"/>
      <c r="J381" s="22"/>
      <c r="K381" s="21"/>
      <c r="L381" s="311"/>
      <c r="M381" s="22"/>
      <c r="N381" s="21"/>
      <c r="O381" s="22"/>
      <c r="P381" s="22"/>
      <c r="Q381" s="22"/>
      <c r="R381" s="22"/>
      <c r="S381" s="22"/>
      <c r="T381" s="22"/>
      <c r="U381" s="22"/>
      <c r="V381" s="22"/>
      <c r="W381" s="22"/>
      <c r="X381" s="22"/>
      <c r="Y381" s="22"/>
      <c r="Z381" s="22"/>
      <c r="AA381" s="22"/>
    </row>
    <row r="382">
      <c r="A382" s="21"/>
      <c r="B382" s="22"/>
      <c r="C382" s="64"/>
      <c r="D382" s="22"/>
      <c r="E382" s="22"/>
      <c r="F382" s="309"/>
      <c r="G382" s="64"/>
      <c r="H382" s="22"/>
      <c r="I382" s="21"/>
      <c r="J382" s="22"/>
      <c r="K382" s="21"/>
      <c r="L382" s="311"/>
      <c r="M382" s="22"/>
      <c r="N382" s="21"/>
      <c r="O382" s="22"/>
      <c r="P382" s="22"/>
      <c r="Q382" s="22"/>
      <c r="R382" s="22"/>
      <c r="S382" s="22"/>
      <c r="T382" s="22"/>
      <c r="U382" s="22"/>
      <c r="V382" s="22"/>
      <c r="W382" s="22"/>
      <c r="X382" s="22"/>
      <c r="Y382" s="22"/>
      <c r="Z382" s="22"/>
      <c r="AA382" s="22"/>
    </row>
    <row r="383">
      <c r="A383" s="21"/>
      <c r="B383" s="22"/>
      <c r="C383" s="64"/>
      <c r="D383" s="22"/>
      <c r="E383" s="22"/>
      <c r="F383" s="309"/>
      <c r="G383" s="64"/>
      <c r="H383" s="22"/>
      <c r="I383" s="21"/>
      <c r="J383" s="22"/>
      <c r="K383" s="21"/>
      <c r="L383" s="311"/>
      <c r="M383" s="22"/>
      <c r="N383" s="21"/>
      <c r="O383" s="22"/>
      <c r="P383" s="22"/>
      <c r="Q383" s="22"/>
      <c r="R383" s="22"/>
      <c r="S383" s="22"/>
      <c r="T383" s="22"/>
      <c r="U383" s="22"/>
      <c r="V383" s="22"/>
      <c r="W383" s="22"/>
      <c r="X383" s="22"/>
      <c r="Y383" s="22"/>
      <c r="Z383" s="22"/>
      <c r="AA383" s="22"/>
    </row>
    <row r="384">
      <c r="A384" s="21"/>
      <c r="B384" s="22"/>
      <c r="C384" s="64"/>
      <c r="D384" s="22"/>
      <c r="E384" s="22"/>
      <c r="F384" s="309"/>
      <c r="G384" s="64"/>
      <c r="H384" s="22"/>
      <c r="I384" s="21"/>
      <c r="J384" s="22"/>
      <c r="K384" s="21"/>
      <c r="L384" s="311"/>
      <c r="M384" s="22"/>
      <c r="N384" s="21"/>
      <c r="O384" s="22"/>
      <c r="P384" s="22"/>
      <c r="Q384" s="22"/>
      <c r="R384" s="22"/>
      <c r="S384" s="22"/>
      <c r="T384" s="22"/>
      <c r="U384" s="22"/>
      <c r="V384" s="22"/>
      <c r="W384" s="22"/>
      <c r="X384" s="22"/>
      <c r="Y384" s="22"/>
      <c r="Z384" s="22"/>
      <c r="AA384" s="22"/>
    </row>
    <row r="385">
      <c r="A385" s="21"/>
      <c r="B385" s="22"/>
      <c r="C385" s="64"/>
      <c r="D385" s="22"/>
      <c r="E385" s="22"/>
      <c r="F385" s="309"/>
      <c r="G385" s="64"/>
      <c r="H385" s="22"/>
      <c r="I385" s="21"/>
      <c r="J385" s="22"/>
      <c r="K385" s="21"/>
      <c r="L385" s="311"/>
      <c r="M385" s="22"/>
      <c r="N385" s="21"/>
      <c r="O385" s="22"/>
      <c r="P385" s="22"/>
      <c r="Q385" s="22"/>
      <c r="R385" s="22"/>
      <c r="S385" s="22"/>
      <c r="T385" s="22"/>
      <c r="U385" s="22"/>
      <c r="V385" s="22"/>
      <c r="W385" s="22"/>
      <c r="X385" s="22"/>
      <c r="Y385" s="22"/>
      <c r="Z385" s="22"/>
      <c r="AA385" s="22"/>
    </row>
    <row r="386">
      <c r="A386" s="21"/>
      <c r="B386" s="22"/>
      <c r="C386" s="64"/>
      <c r="D386" s="22"/>
      <c r="E386" s="22"/>
      <c r="F386" s="309"/>
      <c r="G386" s="64"/>
      <c r="H386" s="22"/>
      <c r="I386" s="21"/>
      <c r="J386" s="22"/>
      <c r="K386" s="21"/>
      <c r="L386" s="311"/>
      <c r="M386" s="22"/>
      <c r="N386" s="21"/>
      <c r="O386" s="22"/>
      <c r="P386" s="22"/>
      <c r="Q386" s="22"/>
      <c r="R386" s="22"/>
      <c r="S386" s="22"/>
      <c r="T386" s="22"/>
      <c r="U386" s="22"/>
      <c r="V386" s="22"/>
      <c r="W386" s="22"/>
      <c r="X386" s="22"/>
      <c r="Y386" s="22"/>
      <c r="Z386" s="22"/>
      <c r="AA386" s="22"/>
    </row>
    <row r="387">
      <c r="A387" s="21"/>
      <c r="B387" s="22"/>
      <c r="C387" s="64"/>
      <c r="D387" s="22"/>
      <c r="E387" s="22"/>
      <c r="F387" s="309"/>
      <c r="G387" s="64"/>
      <c r="H387" s="22"/>
      <c r="I387" s="21"/>
      <c r="J387" s="22"/>
      <c r="K387" s="21"/>
      <c r="L387" s="311"/>
      <c r="M387" s="22"/>
      <c r="N387" s="21"/>
      <c r="O387" s="22"/>
      <c r="P387" s="22"/>
      <c r="Q387" s="22"/>
      <c r="R387" s="22"/>
      <c r="S387" s="22"/>
      <c r="T387" s="22"/>
      <c r="U387" s="22"/>
      <c r="V387" s="22"/>
      <c r="W387" s="22"/>
      <c r="X387" s="22"/>
      <c r="Y387" s="22"/>
      <c r="Z387" s="22"/>
      <c r="AA387" s="22"/>
    </row>
    <row r="388">
      <c r="A388" s="21"/>
      <c r="B388" s="22"/>
      <c r="C388" s="64"/>
      <c r="D388" s="22"/>
      <c r="E388" s="22"/>
      <c r="F388" s="309"/>
      <c r="G388" s="64"/>
      <c r="H388" s="22"/>
      <c r="I388" s="21"/>
      <c r="J388" s="22"/>
      <c r="K388" s="21"/>
      <c r="L388" s="311"/>
      <c r="M388" s="22"/>
      <c r="N388" s="21"/>
      <c r="O388" s="22"/>
      <c r="P388" s="22"/>
      <c r="Q388" s="22"/>
      <c r="R388" s="22"/>
      <c r="S388" s="22"/>
      <c r="T388" s="22"/>
      <c r="U388" s="22"/>
      <c r="V388" s="22"/>
      <c r="W388" s="22"/>
      <c r="X388" s="22"/>
      <c r="Y388" s="22"/>
      <c r="Z388" s="22"/>
      <c r="AA388" s="22"/>
    </row>
    <row r="389">
      <c r="A389" s="21"/>
      <c r="B389" s="22"/>
      <c r="C389" s="64"/>
      <c r="D389" s="22"/>
      <c r="E389" s="22"/>
      <c r="F389" s="309"/>
      <c r="G389" s="64"/>
      <c r="H389" s="22"/>
      <c r="I389" s="21"/>
      <c r="J389" s="22"/>
      <c r="K389" s="21"/>
      <c r="L389" s="311"/>
      <c r="M389" s="22"/>
      <c r="N389" s="21"/>
      <c r="O389" s="22"/>
      <c r="P389" s="22"/>
      <c r="Q389" s="22"/>
      <c r="R389" s="22"/>
      <c r="S389" s="22"/>
      <c r="T389" s="22"/>
      <c r="U389" s="22"/>
      <c r="V389" s="22"/>
      <c r="W389" s="22"/>
      <c r="X389" s="22"/>
      <c r="Y389" s="22"/>
      <c r="Z389" s="22"/>
      <c r="AA389" s="22"/>
    </row>
    <row r="390">
      <c r="A390" s="21"/>
      <c r="B390" s="22"/>
      <c r="C390" s="64"/>
      <c r="D390" s="22"/>
      <c r="E390" s="22"/>
      <c r="F390" s="309"/>
      <c r="G390" s="64"/>
      <c r="H390" s="22"/>
      <c r="I390" s="21"/>
      <c r="J390" s="22"/>
      <c r="K390" s="21"/>
      <c r="L390" s="311"/>
      <c r="M390" s="22"/>
      <c r="N390" s="21"/>
      <c r="O390" s="22"/>
      <c r="P390" s="22"/>
      <c r="Q390" s="22"/>
      <c r="R390" s="22"/>
      <c r="S390" s="22"/>
      <c r="T390" s="22"/>
      <c r="U390" s="22"/>
      <c r="V390" s="22"/>
      <c r="W390" s="22"/>
      <c r="X390" s="22"/>
      <c r="Y390" s="22"/>
      <c r="Z390" s="22"/>
      <c r="AA390" s="22"/>
    </row>
    <row r="391">
      <c r="A391" s="21"/>
      <c r="B391" s="22"/>
      <c r="C391" s="64"/>
      <c r="D391" s="22"/>
      <c r="E391" s="22"/>
      <c r="F391" s="309"/>
      <c r="G391" s="64"/>
      <c r="H391" s="22"/>
      <c r="I391" s="21"/>
      <c r="J391" s="22"/>
      <c r="K391" s="21"/>
      <c r="L391" s="311"/>
      <c r="M391" s="22"/>
      <c r="N391" s="21"/>
      <c r="O391" s="22"/>
      <c r="P391" s="22"/>
      <c r="Q391" s="22"/>
      <c r="R391" s="22"/>
      <c r="S391" s="22"/>
      <c r="T391" s="22"/>
      <c r="U391" s="22"/>
      <c r="V391" s="22"/>
      <c r="W391" s="22"/>
      <c r="X391" s="22"/>
      <c r="Y391" s="22"/>
      <c r="Z391" s="22"/>
      <c r="AA391" s="22"/>
    </row>
    <row r="392">
      <c r="A392" s="21"/>
      <c r="B392" s="22"/>
      <c r="C392" s="64"/>
      <c r="D392" s="22"/>
      <c r="E392" s="22"/>
      <c r="F392" s="309"/>
      <c r="G392" s="64"/>
      <c r="H392" s="22"/>
      <c r="I392" s="21"/>
      <c r="J392" s="22"/>
      <c r="K392" s="21"/>
      <c r="L392" s="311"/>
      <c r="M392" s="22"/>
      <c r="N392" s="21"/>
      <c r="O392" s="22"/>
      <c r="P392" s="22"/>
      <c r="Q392" s="22"/>
      <c r="R392" s="22"/>
      <c r="S392" s="22"/>
      <c r="T392" s="22"/>
      <c r="U392" s="22"/>
      <c r="V392" s="22"/>
      <c r="W392" s="22"/>
      <c r="X392" s="22"/>
      <c r="Y392" s="22"/>
      <c r="Z392" s="22"/>
      <c r="AA392" s="22"/>
    </row>
    <row r="393">
      <c r="A393" s="21"/>
      <c r="B393" s="22"/>
      <c r="C393" s="64"/>
      <c r="D393" s="22"/>
      <c r="E393" s="22"/>
      <c r="F393" s="309"/>
      <c r="G393" s="64"/>
      <c r="H393" s="22"/>
      <c r="I393" s="21"/>
      <c r="J393" s="22"/>
      <c r="K393" s="21"/>
      <c r="L393" s="311"/>
      <c r="M393" s="22"/>
      <c r="N393" s="21"/>
      <c r="O393" s="22"/>
      <c r="P393" s="22"/>
      <c r="Q393" s="22"/>
      <c r="R393" s="22"/>
      <c r="S393" s="22"/>
      <c r="T393" s="22"/>
      <c r="U393" s="22"/>
      <c r="V393" s="22"/>
      <c r="W393" s="22"/>
      <c r="X393" s="22"/>
      <c r="Y393" s="22"/>
      <c r="Z393" s="22"/>
      <c r="AA393" s="22"/>
    </row>
    <row r="394">
      <c r="A394" s="21"/>
      <c r="B394" s="22"/>
      <c r="C394" s="64"/>
      <c r="D394" s="22"/>
      <c r="E394" s="22"/>
      <c r="F394" s="309"/>
      <c r="G394" s="64"/>
      <c r="H394" s="22"/>
      <c r="I394" s="21"/>
      <c r="J394" s="22"/>
      <c r="K394" s="21"/>
      <c r="L394" s="311"/>
      <c r="M394" s="22"/>
      <c r="N394" s="21"/>
      <c r="O394" s="22"/>
      <c r="P394" s="22"/>
      <c r="Q394" s="22"/>
      <c r="R394" s="22"/>
      <c r="S394" s="22"/>
      <c r="T394" s="22"/>
      <c r="U394" s="22"/>
      <c r="V394" s="22"/>
      <c r="W394" s="22"/>
      <c r="X394" s="22"/>
      <c r="Y394" s="22"/>
      <c r="Z394" s="22"/>
      <c r="AA394" s="22"/>
    </row>
    <row r="395">
      <c r="A395" s="21"/>
      <c r="B395" s="22"/>
      <c r="C395" s="22"/>
      <c r="D395" s="22"/>
      <c r="E395" s="22"/>
      <c r="F395" s="309"/>
      <c r="G395" s="22"/>
      <c r="H395" s="22"/>
      <c r="I395" s="21"/>
      <c r="J395" s="22"/>
      <c r="K395" s="21"/>
      <c r="L395" s="311"/>
      <c r="M395" s="22"/>
      <c r="N395" s="21"/>
      <c r="O395" s="22"/>
      <c r="P395" s="22"/>
      <c r="Q395" s="22"/>
      <c r="R395" s="22"/>
      <c r="S395" s="22"/>
      <c r="T395" s="22"/>
      <c r="U395" s="22"/>
      <c r="V395" s="22"/>
      <c r="W395" s="22"/>
      <c r="X395" s="22"/>
      <c r="Y395" s="22"/>
      <c r="Z395" s="22"/>
      <c r="AA395" s="22"/>
    </row>
    <row r="396">
      <c r="A396" s="21"/>
      <c r="B396" s="22"/>
      <c r="C396" s="22"/>
      <c r="D396" s="22"/>
      <c r="E396" s="22"/>
      <c r="F396" s="309"/>
      <c r="G396" s="22"/>
      <c r="H396" s="22"/>
      <c r="I396" s="21"/>
      <c r="J396" s="22"/>
      <c r="K396" s="21"/>
      <c r="L396" s="311"/>
      <c r="M396" s="22"/>
      <c r="N396" s="21"/>
      <c r="O396" s="22"/>
      <c r="P396" s="22"/>
      <c r="Q396" s="22"/>
      <c r="R396" s="22"/>
      <c r="S396" s="22"/>
      <c r="T396" s="22"/>
      <c r="U396" s="22"/>
      <c r="V396" s="22"/>
      <c r="W396" s="22"/>
      <c r="X396" s="22"/>
      <c r="Y396" s="22"/>
      <c r="Z396" s="22"/>
      <c r="AA396" s="22"/>
    </row>
    <row r="397">
      <c r="A397" s="21"/>
      <c r="B397" s="22"/>
      <c r="C397" s="22"/>
      <c r="D397" s="22"/>
      <c r="E397" s="22"/>
      <c r="F397" s="309"/>
      <c r="G397" s="22"/>
      <c r="H397" s="22"/>
      <c r="I397" s="21"/>
      <c r="J397" s="22"/>
      <c r="K397" s="21"/>
      <c r="L397" s="311"/>
      <c r="M397" s="22"/>
      <c r="N397" s="21"/>
      <c r="O397" s="22"/>
      <c r="P397" s="22"/>
      <c r="Q397" s="22"/>
      <c r="R397" s="22"/>
      <c r="S397" s="22"/>
      <c r="T397" s="22"/>
      <c r="U397" s="22"/>
      <c r="V397" s="22"/>
      <c r="W397" s="22"/>
      <c r="X397" s="22"/>
      <c r="Y397" s="22"/>
      <c r="Z397" s="22"/>
      <c r="AA397" s="22"/>
    </row>
    <row r="398">
      <c r="A398" s="21"/>
      <c r="B398" s="22"/>
      <c r="C398" s="22"/>
      <c r="D398" s="22"/>
      <c r="E398" s="22"/>
      <c r="F398" s="309"/>
      <c r="G398" s="22"/>
      <c r="H398" s="22"/>
      <c r="I398" s="21"/>
      <c r="J398" s="22"/>
      <c r="K398" s="21"/>
      <c r="L398" s="311"/>
      <c r="M398" s="22"/>
      <c r="N398" s="21"/>
      <c r="O398" s="22"/>
      <c r="P398" s="22"/>
      <c r="Q398" s="22"/>
      <c r="R398" s="22"/>
      <c r="S398" s="22"/>
      <c r="T398" s="22"/>
      <c r="U398" s="22"/>
      <c r="V398" s="22"/>
      <c r="W398" s="22"/>
      <c r="X398" s="22"/>
      <c r="Y398" s="22"/>
      <c r="Z398" s="22"/>
      <c r="AA398" s="22"/>
    </row>
    <row r="399">
      <c r="A399" s="21"/>
      <c r="B399" s="22"/>
      <c r="C399" s="22"/>
      <c r="D399" s="22"/>
      <c r="E399" s="22"/>
      <c r="F399" s="309"/>
      <c r="G399" s="22"/>
      <c r="H399" s="22"/>
      <c r="I399" s="21"/>
      <c r="J399" s="22"/>
      <c r="K399" s="21"/>
      <c r="L399" s="311"/>
      <c r="M399" s="22"/>
      <c r="N399" s="21"/>
      <c r="O399" s="22"/>
      <c r="P399" s="22"/>
      <c r="Q399" s="22"/>
      <c r="R399" s="22"/>
      <c r="S399" s="22"/>
      <c r="T399" s="22"/>
      <c r="U399" s="22"/>
      <c r="V399" s="22"/>
      <c r="W399" s="22"/>
      <c r="X399" s="22"/>
      <c r="Y399" s="22"/>
      <c r="Z399" s="22"/>
      <c r="AA399" s="22"/>
    </row>
    <row r="400">
      <c r="A400" s="21"/>
      <c r="B400" s="22"/>
      <c r="C400" s="22"/>
      <c r="D400" s="22"/>
      <c r="E400" s="22"/>
      <c r="F400" s="309"/>
      <c r="G400" s="22"/>
      <c r="H400" s="22"/>
      <c r="I400" s="21"/>
      <c r="J400" s="22"/>
      <c r="K400" s="21"/>
      <c r="L400" s="311"/>
      <c r="M400" s="22"/>
      <c r="N400" s="21"/>
      <c r="O400" s="22"/>
      <c r="P400" s="22"/>
      <c r="Q400" s="22"/>
      <c r="R400" s="22"/>
      <c r="S400" s="22"/>
      <c r="T400" s="22"/>
      <c r="U400" s="22"/>
      <c r="V400" s="22"/>
      <c r="W400" s="22"/>
      <c r="X400" s="22"/>
      <c r="Y400" s="22"/>
      <c r="Z400" s="22"/>
      <c r="AA400" s="22"/>
    </row>
    <row r="401">
      <c r="A401" s="21"/>
      <c r="B401" s="22"/>
      <c r="C401" s="22"/>
      <c r="D401" s="22"/>
      <c r="E401" s="22"/>
      <c r="F401" s="309"/>
      <c r="G401" s="22"/>
      <c r="H401" s="22"/>
      <c r="I401" s="21"/>
      <c r="J401" s="22"/>
      <c r="K401" s="21"/>
      <c r="L401" s="311"/>
      <c r="M401" s="22"/>
      <c r="N401" s="21"/>
      <c r="O401" s="22"/>
      <c r="P401" s="22"/>
      <c r="Q401" s="22"/>
      <c r="R401" s="22"/>
      <c r="S401" s="22"/>
      <c r="T401" s="22"/>
      <c r="U401" s="22"/>
      <c r="V401" s="22"/>
      <c r="W401" s="22"/>
      <c r="X401" s="22"/>
      <c r="Y401" s="22"/>
      <c r="Z401" s="22"/>
      <c r="AA401" s="22"/>
    </row>
    <row r="402">
      <c r="A402" s="21"/>
      <c r="B402" s="22"/>
      <c r="C402" s="22"/>
      <c r="D402" s="22"/>
      <c r="E402" s="22"/>
      <c r="F402" s="309"/>
      <c r="G402" s="22"/>
      <c r="H402" s="22"/>
      <c r="I402" s="21"/>
      <c r="J402" s="22"/>
      <c r="K402" s="21"/>
      <c r="L402" s="311"/>
      <c r="M402" s="22"/>
      <c r="N402" s="21"/>
      <c r="O402" s="22"/>
      <c r="P402" s="22"/>
      <c r="Q402" s="22"/>
      <c r="R402" s="22"/>
      <c r="S402" s="22"/>
      <c r="T402" s="22"/>
      <c r="U402" s="22"/>
      <c r="V402" s="22"/>
      <c r="W402" s="22"/>
      <c r="X402" s="22"/>
      <c r="Y402" s="22"/>
      <c r="Z402" s="22"/>
      <c r="AA402" s="22"/>
    </row>
    <row r="403">
      <c r="A403" s="21"/>
      <c r="B403" s="22"/>
      <c r="C403" s="22"/>
      <c r="D403" s="22"/>
      <c r="E403" s="22"/>
      <c r="F403" s="309"/>
      <c r="G403" s="22"/>
      <c r="H403" s="22"/>
      <c r="I403" s="21"/>
      <c r="J403" s="22"/>
      <c r="K403" s="21"/>
      <c r="L403" s="311"/>
      <c r="M403" s="22"/>
      <c r="N403" s="21"/>
      <c r="O403" s="22"/>
      <c r="P403" s="22"/>
      <c r="Q403" s="22"/>
      <c r="R403" s="22"/>
      <c r="S403" s="22"/>
      <c r="T403" s="22"/>
      <c r="U403" s="22"/>
      <c r="V403" s="22"/>
      <c r="W403" s="22"/>
      <c r="X403" s="22"/>
      <c r="Y403" s="22"/>
      <c r="Z403" s="22"/>
      <c r="AA403" s="22"/>
    </row>
    <row r="404">
      <c r="A404" s="21"/>
      <c r="B404" s="22"/>
      <c r="C404" s="22"/>
      <c r="D404" s="22"/>
      <c r="E404" s="22"/>
      <c r="F404" s="309"/>
      <c r="G404" s="22"/>
      <c r="H404" s="22"/>
      <c r="I404" s="21"/>
      <c r="J404" s="22"/>
      <c r="K404" s="21"/>
      <c r="L404" s="311"/>
      <c r="M404" s="22"/>
      <c r="N404" s="21"/>
      <c r="O404" s="22"/>
      <c r="P404" s="22"/>
      <c r="Q404" s="22"/>
      <c r="R404" s="22"/>
      <c r="S404" s="22"/>
      <c r="T404" s="22"/>
      <c r="U404" s="22"/>
      <c r="V404" s="22"/>
      <c r="W404" s="22"/>
      <c r="X404" s="22"/>
      <c r="Y404" s="22"/>
      <c r="Z404" s="22"/>
      <c r="AA404" s="22"/>
    </row>
    <row r="405">
      <c r="A405" s="21"/>
      <c r="B405" s="22"/>
      <c r="C405" s="22"/>
      <c r="D405" s="22"/>
      <c r="E405" s="22"/>
      <c r="F405" s="309"/>
      <c r="G405" s="22"/>
      <c r="H405" s="22"/>
      <c r="I405" s="21"/>
      <c r="J405" s="22"/>
      <c r="K405" s="21"/>
      <c r="L405" s="311"/>
      <c r="M405" s="22"/>
      <c r="N405" s="21"/>
      <c r="O405" s="22"/>
      <c r="P405" s="22"/>
      <c r="Q405" s="22"/>
      <c r="R405" s="22"/>
      <c r="S405" s="22"/>
      <c r="T405" s="22"/>
      <c r="U405" s="22"/>
      <c r="V405" s="22"/>
      <c r="W405" s="22"/>
      <c r="X405" s="22"/>
      <c r="Y405" s="22"/>
      <c r="Z405" s="22"/>
      <c r="AA405" s="22"/>
    </row>
    <row r="406">
      <c r="A406" s="21"/>
      <c r="B406" s="22"/>
      <c r="C406" s="22"/>
      <c r="D406" s="22"/>
      <c r="E406" s="22"/>
      <c r="F406" s="309"/>
      <c r="G406" s="22"/>
      <c r="H406" s="22"/>
      <c r="I406" s="21"/>
      <c r="J406" s="22"/>
      <c r="K406" s="21"/>
      <c r="L406" s="311"/>
      <c r="M406" s="22"/>
      <c r="N406" s="21"/>
      <c r="O406" s="22"/>
      <c r="P406" s="22"/>
      <c r="Q406" s="22"/>
      <c r="R406" s="22"/>
      <c r="S406" s="22"/>
      <c r="T406" s="22"/>
      <c r="U406" s="22"/>
      <c r="V406" s="22"/>
      <c r="W406" s="22"/>
      <c r="X406" s="22"/>
      <c r="Y406" s="22"/>
      <c r="Z406" s="22"/>
      <c r="AA406" s="22"/>
    </row>
    <row r="407">
      <c r="A407" s="21"/>
      <c r="B407" s="22"/>
      <c r="C407" s="22"/>
      <c r="D407" s="22"/>
      <c r="E407" s="22"/>
      <c r="F407" s="309"/>
      <c r="G407" s="22"/>
      <c r="H407" s="22"/>
      <c r="I407" s="21"/>
      <c r="J407" s="22"/>
      <c r="K407" s="21"/>
      <c r="L407" s="311"/>
      <c r="M407" s="22"/>
      <c r="N407" s="21"/>
      <c r="O407" s="22"/>
      <c r="P407" s="22"/>
      <c r="Q407" s="22"/>
      <c r="R407" s="22"/>
      <c r="S407" s="22"/>
      <c r="T407" s="22"/>
      <c r="U407" s="22"/>
      <c r="V407" s="22"/>
      <c r="W407" s="22"/>
      <c r="X407" s="22"/>
      <c r="Y407" s="22"/>
      <c r="Z407" s="22"/>
      <c r="AA407" s="22"/>
    </row>
    <row r="408">
      <c r="A408" s="21"/>
      <c r="B408" s="22"/>
      <c r="C408" s="22"/>
      <c r="D408" s="22"/>
      <c r="E408" s="22"/>
      <c r="F408" s="309"/>
      <c r="G408" s="22"/>
      <c r="H408" s="22"/>
      <c r="I408" s="21"/>
      <c r="J408" s="22"/>
      <c r="K408" s="21"/>
      <c r="L408" s="311"/>
      <c r="M408" s="22"/>
      <c r="N408" s="21"/>
      <c r="O408" s="22"/>
      <c r="P408" s="22"/>
      <c r="Q408" s="22"/>
      <c r="R408" s="22"/>
      <c r="S408" s="22"/>
      <c r="T408" s="22"/>
      <c r="U408" s="22"/>
      <c r="V408" s="22"/>
      <c r="W408" s="22"/>
      <c r="X408" s="22"/>
      <c r="Y408" s="22"/>
      <c r="Z408" s="22"/>
      <c r="AA408" s="22"/>
    </row>
    <row r="409">
      <c r="A409" s="21"/>
      <c r="B409" s="22"/>
      <c r="C409" s="22"/>
      <c r="D409" s="22"/>
      <c r="E409" s="22"/>
      <c r="F409" s="309"/>
      <c r="G409" s="22"/>
      <c r="H409" s="22"/>
      <c r="I409" s="21"/>
      <c r="J409" s="22"/>
      <c r="K409" s="21"/>
      <c r="L409" s="311"/>
      <c r="M409" s="22"/>
      <c r="N409" s="21"/>
      <c r="O409" s="22"/>
      <c r="P409" s="22"/>
      <c r="Q409" s="22"/>
      <c r="R409" s="22"/>
      <c r="S409" s="22"/>
      <c r="T409" s="22"/>
      <c r="U409" s="22"/>
      <c r="V409" s="22"/>
      <c r="W409" s="22"/>
      <c r="X409" s="22"/>
      <c r="Y409" s="22"/>
      <c r="Z409" s="22"/>
      <c r="AA409" s="22"/>
    </row>
    <row r="410">
      <c r="A410" s="21"/>
      <c r="B410" s="22"/>
      <c r="C410" s="22"/>
      <c r="D410" s="22"/>
      <c r="E410" s="22"/>
      <c r="F410" s="309"/>
      <c r="G410" s="22"/>
      <c r="H410" s="22"/>
      <c r="I410" s="21"/>
      <c r="J410" s="22"/>
      <c r="K410" s="21"/>
      <c r="L410" s="311"/>
      <c r="M410" s="22"/>
      <c r="N410" s="21"/>
      <c r="O410" s="22"/>
      <c r="P410" s="22"/>
      <c r="Q410" s="22"/>
      <c r="R410" s="22"/>
      <c r="S410" s="22"/>
      <c r="T410" s="22"/>
      <c r="U410" s="22"/>
      <c r="V410" s="22"/>
      <c r="W410" s="22"/>
      <c r="X410" s="22"/>
      <c r="Y410" s="22"/>
      <c r="Z410" s="22"/>
      <c r="AA410" s="22"/>
    </row>
    <row r="411">
      <c r="A411" s="21"/>
      <c r="B411" s="22"/>
      <c r="C411" s="22"/>
      <c r="D411" s="22"/>
      <c r="E411" s="22"/>
      <c r="F411" s="309"/>
      <c r="G411" s="22"/>
      <c r="H411" s="22"/>
      <c r="I411" s="21"/>
      <c r="J411" s="22"/>
      <c r="K411" s="21"/>
      <c r="L411" s="311"/>
      <c r="M411" s="22"/>
      <c r="N411" s="21"/>
      <c r="O411" s="22"/>
      <c r="P411" s="22"/>
      <c r="Q411" s="22"/>
      <c r="R411" s="22"/>
      <c r="S411" s="22"/>
      <c r="T411" s="22"/>
      <c r="U411" s="22"/>
      <c r="V411" s="22"/>
      <c r="W411" s="22"/>
      <c r="X411" s="22"/>
      <c r="Y411" s="22"/>
      <c r="Z411" s="22"/>
      <c r="AA411" s="22"/>
    </row>
    <row r="412">
      <c r="A412" s="21"/>
      <c r="B412" s="22"/>
      <c r="C412" s="22"/>
      <c r="D412" s="22"/>
      <c r="E412" s="22"/>
      <c r="F412" s="309"/>
      <c r="G412" s="22"/>
      <c r="H412" s="22"/>
      <c r="I412" s="21"/>
      <c r="J412" s="22"/>
      <c r="K412" s="21"/>
      <c r="L412" s="311"/>
      <c r="M412" s="22"/>
      <c r="N412" s="21"/>
      <c r="O412" s="22"/>
      <c r="P412" s="22"/>
      <c r="Q412" s="22"/>
      <c r="R412" s="22"/>
      <c r="S412" s="22"/>
      <c r="T412" s="22"/>
      <c r="U412" s="22"/>
      <c r="V412" s="22"/>
      <c r="W412" s="22"/>
      <c r="X412" s="22"/>
      <c r="Y412" s="22"/>
      <c r="Z412" s="22"/>
      <c r="AA412" s="22"/>
    </row>
    <row r="413">
      <c r="A413" s="21"/>
      <c r="B413" s="22"/>
      <c r="C413" s="22"/>
      <c r="D413" s="22"/>
      <c r="E413" s="22"/>
      <c r="F413" s="309"/>
      <c r="G413" s="22"/>
      <c r="H413" s="22"/>
      <c r="I413" s="21"/>
      <c r="J413" s="22"/>
      <c r="K413" s="21"/>
      <c r="L413" s="311"/>
      <c r="M413" s="22"/>
      <c r="N413" s="21"/>
      <c r="O413" s="22"/>
      <c r="P413" s="22"/>
      <c r="Q413" s="22"/>
      <c r="R413" s="22"/>
      <c r="S413" s="22"/>
      <c r="T413" s="22"/>
      <c r="U413" s="22"/>
      <c r="V413" s="22"/>
      <c r="W413" s="22"/>
      <c r="X413" s="22"/>
      <c r="Y413" s="22"/>
      <c r="Z413" s="22"/>
      <c r="AA413" s="22"/>
    </row>
    <row r="414">
      <c r="A414" s="21"/>
      <c r="B414" s="22"/>
      <c r="C414" s="22"/>
      <c r="D414" s="22"/>
      <c r="E414" s="22"/>
      <c r="F414" s="309"/>
      <c r="G414" s="22"/>
      <c r="H414" s="22"/>
      <c r="I414" s="21"/>
      <c r="J414" s="22"/>
      <c r="K414" s="21"/>
      <c r="L414" s="311"/>
      <c r="M414" s="22"/>
      <c r="N414" s="21"/>
      <c r="O414" s="22"/>
      <c r="P414" s="22"/>
      <c r="Q414" s="22"/>
      <c r="R414" s="22"/>
      <c r="S414" s="22"/>
      <c r="T414" s="22"/>
      <c r="U414" s="22"/>
      <c r="V414" s="22"/>
      <c r="W414" s="22"/>
      <c r="X414" s="22"/>
      <c r="Y414" s="22"/>
      <c r="Z414" s="22"/>
      <c r="AA414" s="22"/>
    </row>
    <row r="415">
      <c r="A415" s="21"/>
      <c r="B415" s="22"/>
      <c r="C415" s="22"/>
      <c r="D415" s="22"/>
      <c r="E415" s="22"/>
      <c r="F415" s="309"/>
      <c r="G415" s="22"/>
      <c r="H415" s="22"/>
      <c r="I415" s="21"/>
      <c r="J415" s="22"/>
      <c r="K415" s="21"/>
      <c r="L415" s="311"/>
      <c r="M415" s="22"/>
      <c r="N415" s="21"/>
      <c r="O415" s="22"/>
      <c r="P415" s="22"/>
      <c r="Q415" s="22"/>
      <c r="R415" s="22"/>
      <c r="S415" s="22"/>
      <c r="T415" s="22"/>
      <c r="U415" s="22"/>
      <c r="V415" s="22"/>
      <c r="W415" s="22"/>
      <c r="X415" s="22"/>
      <c r="Y415" s="22"/>
      <c r="Z415" s="22"/>
      <c r="AA415" s="22"/>
    </row>
    <row r="416">
      <c r="A416" s="21"/>
      <c r="B416" s="22"/>
      <c r="C416" s="22"/>
      <c r="D416" s="22"/>
      <c r="E416" s="22"/>
      <c r="F416" s="309"/>
      <c r="G416" s="22"/>
      <c r="H416" s="22"/>
      <c r="I416" s="21"/>
      <c r="J416" s="22"/>
      <c r="K416" s="21"/>
      <c r="L416" s="311"/>
      <c r="M416" s="22"/>
      <c r="N416" s="21"/>
      <c r="O416" s="22"/>
      <c r="P416" s="22"/>
      <c r="Q416" s="22"/>
      <c r="R416" s="22"/>
      <c r="S416" s="22"/>
      <c r="T416" s="22"/>
      <c r="U416" s="22"/>
      <c r="V416" s="22"/>
      <c r="W416" s="22"/>
      <c r="X416" s="22"/>
      <c r="Y416" s="22"/>
      <c r="Z416" s="22"/>
      <c r="AA416" s="22"/>
    </row>
    <row r="417">
      <c r="A417" s="21"/>
      <c r="B417" s="22"/>
      <c r="C417" s="22"/>
      <c r="D417" s="22"/>
      <c r="E417" s="22"/>
      <c r="F417" s="309"/>
      <c r="G417" s="22"/>
      <c r="H417" s="22"/>
      <c r="I417" s="21"/>
      <c r="J417" s="22"/>
      <c r="K417" s="21"/>
      <c r="L417" s="311"/>
      <c r="M417" s="22"/>
      <c r="N417" s="21"/>
      <c r="O417" s="22"/>
      <c r="P417" s="22"/>
      <c r="Q417" s="22"/>
      <c r="R417" s="22"/>
      <c r="S417" s="22"/>
      <c r="T417" s="22"/>
      <c r="U417" s="22"/>
      <c r="V417" s="22"/>
      <c r="W417" s="22"/>
      <c r="X417" s="22"/>
      <c r="Y417" s="22"/>
      <c r="Z417" s="22"/>
      <c r="AA417" s="22"/>
    </row>
    <row r="418">
      <c r="A418" s="21"/>
      <c r="B418" s="22"/>
      <c r="C418" s="22"/>
      <c r="D418" s="22"/>
      <c r="E418" s="22"/>
      <c r="F418" s="309"/>
      <c r="G418" s="22"/>
      <c r="H418" s="22"/>
      <c r="I418" s="21"/>
      <c r="J418" s="22"/>
      <c r="K418" s="21"/>
      <c r="L418" s="311"/>
      <c r="M418" s="22"/>
      <c r="N418" s="21"/>
      <c r="O418" s="22"/>
      <c r="P418" s="22"/>
      <c r="Q418" s="22"/>
      <c r="R418" s="22"/>
      <c r="S418" s="22"/>
      <c r="T418" s="22"/>
      <c r="U418" s="22"/>
      <c r="V418" s="22"/>
      <c r="W418" s="22"/>
      <c r="X418" s="22"/>
      <c r="Y418" s="22"/>
      <c r="Z418" s="22"/>
      <c r="AA418" s="22"/>
    </row>
    <row r="419">
      <c r="A419" s="21"/>
      <c r="B419" s="22"/>
      <c r="C419" s="22"/>
      <c r="D419" s="22"/>
      <c r="E419" s="22"/>
      <c r="F419" s="309"/>
      <c r="G419" s="22"/>
      <c r="H419" s="22"/>
      <c r="I419" s="21"/>
      <c r="J419" s="22"/>
      <c r="K419" s="21"/>
      <c r="L419" s="311"/>
      <c r="M419" s="22"/>
      <c r="N419" s="21"/>
      <c r="O419" s="22"/>
      <c r="P419" s="22"/>
      <c r="Q419" s="22"/>
      <c r="R419" s="22"/>
      <c r="S419" s="22"/>
      <c r="T419" s="22"/>
      <c r="U419" s="22"/>
      <c r="V419" s="22"/>
      <c r="W419" s="22"/>
      <c r="X419" s="22"/>
      <c r="Y419" s="22"/>
      <c r="Z419" s="22"/>
      <c r="AA419" s="22"/>
    </row>
    <row r="420">
      <c r="A420" s="21"/>
      <c r="B420" s="22"/>
      <c r="C420" s="22"/>
      <c r="D420" s="22"/>
      <c r="E420" s="22"/>
      <c r="F420" s="309"/>
      <c r="G420" s="22"/>
      <c r="H420" s="22"/>
      <c r="I420" s="21"/>
      <c r="J420" s="22"/>
      <c r="K420" s="21"/>
      <c r="L420" s="311"/>
      <c r="M420" s="22"/>
      <c r="N420" s="21"/>
      <c r="O420" s="22"/>
      <c r="P420" s="22"/>
      <c r="Q420" s="22"/>
      <c r="R420" s="22"/>
      <c r="S420" s="22"/>
      <c r="T420" s="22"/>
      <c r="U420" s="22"/>
      <c r="V420" s="22"/>
      <c r="W420" s="22"/>
      <c r="X420" s="22"/>
      <c r="Y420" s="22"/>
      <c r="Z420" s="22"/>
      <c r="AA420" s="22"/>
    </row>
    <row r="421">
      <c r="A421" s="21"/>
      <c r="B421" s="22"/>
      <c r="C421" s="22"/>
      <c r="D421" s="22"/>
      <c r="E421" s="22"/>
      <c r="F421" s="309"/>
      <c r="G421" s="22"/>
      <c r="H421" s="22"/>
      <c r="I421" s="21"/>
      <c r="J421" s="22"/>
      <c r="K421" s="21"/>
      <c r="L421" s="311"/>
      <c r="M421" s="22"/>
      <c r="N421" s="21"/>
      <c r="O421" s="22"/>
      <c r="P421" s="22"/>
      <c r="Q421" s="22"/>
      <c r="R421" s="22"/>
      <c r="S421" s="22"/>
      <c r="T421" s="22"/>
      <c r="U421" s="22"/>
      <c r="V421" s="22"/>
      <c r="W421" s="22"/>
      <c r="X421" s="22"/>
      <c r="Y421" s="22"/>
      <c r="Z421" s="22"/>
      <c r="AA421" s="22"/>
    </row>
    <row r="422">
      <c r="A422" s="21"/>
      <c r="B422" s="22"/>
      <c r="C422" s="22"/>
      <c r="D422" s="22"/>
      <c r="E422" s="22"/>
      <c r="F422" s="309"/>
      <c r="G422" s="22"/>
      <c r="H422" s="22"/>
      <c r="I422" s="21"/>
      <c r="J422" s="22"/>
      <c r="K422" s="21"/>
      <c r="L422" s="311"/>
      <c r="M422" s="22"/>
      <c r="N422" s="21"/>
      <c r="O422" s="22"/>
      <c r="P422" s="22"/>
      <c r="Q422" s="22"/>
      <c r="R422" s="22"/>
      <c r="S422" s="22"/>
      <c r="T422" s="22"/>
      <c r="U422" s="22"/>
      <c r="V422" s="22"/>
      <c r="W422" s="22"/>
      <c r="X422" s="22"/>
      <c r="Y422" s="22"/>
      <c r="Z422" s="22"/>
      <c r="AA422" s="22"/>
    </row>
    <row r="423">
      <c r="A423" s="21"/>
      <c r="B423" s="22"/>
      <c r="C423" s="22"/>
      <c r="D423" s="22"/>
      <c r="E423" s="22"/>
      <c r="F423" s="309"/>
      <c r="G423" s="22"/>
      <c r="H423" s="22"/>
      <c r="I423" s="21"/>
      <c r="J423" s="22"/>
      <c r="K423" s="21"/>
      <c r="L423" s="311"/>
      <c r="M423" s="22"/>
      <c r="N423" s="21"/>
      <c r="O423" s="22"/>
      <c r="P423" s="22"/>
      <c r="Q423" s="22"/>
      <c r="R423" s="22"/>
      <c r="S423" s="22"/>
      <c r="T423" s="22"/>
      <c r="U423" s="22"/>
      <c r="V423" s="22"/>
      <c r="W423" s="22"/>
      <c r="X423" s="22"/>
      <c r="Y423" s="22"/>
      <c r="Z423" s="22"/>
      <c r="AA423" s="22"/>
    </row>
    <row r="424">
      <c r="A424" s="21"/>
      <c r="B424" s="22"/>
      <c r="C424" s="22"/>
      <c r="D424" s="22"/>
      <c r="E424" s="22"/>
      <c r="F424" s="309"/>
      <c r="G424" s="22"/>
      <c r="H424" s="22"/>
      <c r="I424" s="21"/>
      <c r="J424" s="22"/>
      <c r="K424" s="21"/>
      <c r="L424" s="311"/>
      <c r="M424" s="22"/>
      <c r="N424" s="21"/>
      <c r="O424" s="22"/>
      <c r="P424" s="22"/>
      <c r="Q424" s="22"/>
      <c r="R424" s="22"/>
      <c r="S424" s="22"/>
      <c r="T424" s="22"/>
      <c r="U424" s="22"/>
      <c r="V424" s="22"/>
      <c r="W424" s="22"/>
      <c r="X424" s="22"/>
      <c r="Y424" s="22"/>
      <c r="Z424" s="22"/>
      <c r="AA424" s="22"/>
    </row>
    <row r="425">
      <c r="A425" s="21"/>
      <c r="B425" s="22"/>
      <c r="C425" s="22"/>
      <c r="D425" s="22"/>
      <c r="E425" s="22"/>
      <c r="F425" s="309"/>
      <c r="G425" s="22"/>
      <c r="H425" s="22"/>
      <c r="I425" s="21"/>
      <c r="J425" s="22"/>
      <c r="K425" s="21"/>
      <c r="L425" s="311"/>
      <c r="M425" s="22"/>
      <c r="N425" s="21"/>
      <c r="O425" s="22"/>
      <c r="P425" s="22"/>
      <c r="Q425" s="22"/>
      <c r="R425" s="22"/>
      <c r="S425" s="22"/>
      <c r="T425" s="22"/>
      <c r="U425" s="22"/>
      <c r="V425" s="22"/>
      <c r="W425" s="22"/>
      <c r="X425" s="22"/>
      <c r="Y425" s="22"/>
      <c r="Z425" s="22"/>
      <c r="AA425" s="22"/>
    </row>
    <row r="426">
      <c r="A426" s="21"/>
      <c r="B426" s="22"/>
      <c r="C426" s="22"/>
      <c r="D426" s="22"/>
      <c r="E426" s="22"/>
      <c r="F426" s="309"/>
      <c r="G426" s="22"/>
      <c r="H426" s="22"/>
      <c r="I426" s="21"/>
      <c r="J426" s="22"/>
      <c r="K426" s="21"/>
      <c r="L426" s="311"/>
      <c r="M426" s="22"/>
      <c r="N426" s="21"/>
      <c r="O426" s="22"/>
      <c r="P426" s="22"/>
      <c r="Q426" s="22"/>
      <c r="R426" s="22"/>
      <c r="S426" s="22"/>
      <c r="T426" s="22"/>
      <c r="U426" s="22"/>
      <c r="V426" s="22"/>
      <c r="W426" s="22"/>
      <c r="X426" s="22"/>
      <c r="Y426" s="22"/>
      <c r="Z426" s="22"/>
      <c r="AA426" s="22"/>
    </row>
    <row r="427">
      <c r="A427" s="21"/>
      <c r="B427" s="22"/>
      <c r="C427" s="22"/>
      <c r="D427" s="22"/>
      <c r="E427" s="22"/>
      <c r="F427" s="309"/>
      <c r="G427" s="22"/>
      <c r="H427" s="22"/>
      <c r="I427" s="21"/>
      <c r="J427" s="22"/>
      <c r="K427" s="21"/>
      <c r="L427" s="311"/>
      <c r="M427" s="22"/>
      <c r="N427" s="21"/>
      <c r="O427" s="22"/>
      <c r="P427" s="22"/>
      <c r="Q427" s="22"/>
      <c r="R427" s="22"/>
      <c r="S427" s="22"/>
      <c r="T427" s="22"/>
      <c r="U427" s="22"/>
      <c r="V427" s="22"/>
      <c r="W427" s="22"/>
      <c r="X427" s="22"/>
      <c r="Y427" s="22"/>
      <c r="Z427" s="22"/>
      <c r="AA427" s="22"/>
    </row>
    <row r="428">
      <c r="A428" s="21"/>
      <c r="B428" s="22"/>
      <c r="C428" s="22"/>
      <c r="D428" s="22"/>
      <c r="E428" s="22"/>
      <c r="F428" s="309"/>
      <c r="G428" s="22"/>
      <c r="H428" s="22"/>
      <c r="I428" s="21"/>
      <c r="J428" s="22"/>
      <c r="K428" s="21"/>
      <c r="L428" s="311"/>
      <c r="M428" s="22"/>
      <c r="N428" s="21"/>
      <c r="O428" s="22"/>
      <c r="P428" s="22"/>
      <c r="Q428" s="22"/>
      <c r="R428" s="22"/>
      <c r="S428" s="22"/>
      <c r="T428" s="22"/>
      <c r="U428" s="22"/>
      <c r="V428" s="22"/>
      <c r="W428" s="22"/>
      <c r="X428" s="22"/>
      <c r="Y428" s="22"/>
      <c r="Z428" s="22"/>
      <c r="AA428" s="22"/>
    </row>
    <row r="429">
      <c r="A429" s="21"/>
      <c r="B429" s="22"/>
      <c r="C429" s="22"/>
      <c r="D429" s="22"/>
      <c r="E429" s="22"/>
      <c r="F429" s="309"/>
      <c r="G429" s="22"/>
      <c r="H429" s="22"/>
      <c r="I429" s="21"/>
      <c r="J429" s="22"/>
      <c r="K429" s="21"/>
      <c r="L429" s="311"/>
      <c r="M429" s="22"/>
      <c r="N429" s="21"/>
      <c r="O429" s="22"/>
      <c r="P429" s="22"/>
      <c r="Q429" s="22"/>
      <c r="R429" s="22"/>
      <c r="S429" s="22"/>
      <c r="T429" s="22"/>
      <c r="U429" s="22"/>
      <c r="V429" s="22"/>
      <c r="W429" s="22"/>
      <c r="X429" s="22"/>
      <c r="Y429" s="22"/>
      <c r="Z429" s="22"/>
      <c r="AA429" s="22"/>
    </row>
    <row r="430">
      <c r="A430" s="21"/>
      <c r="B430" s="22"/>
      <c r="C430" s="22"/>
      <c r="D430" s="22"/>
      <c r="E430" s="22"/>
      <c r="F430" s="309"/>
      <c r="G430" s="22"/>
      <c r="H430" s="22"/>
      <c r="I430" s="21"/>
      <c r="J430" s="22"/>
      <c r="K430" s="21"/>
      <c r="L430" s="311"/>
      <c r="M430" s="22"/>
      <c r="N430" s="21"/>
      <c r="O430" s="22"/>
      <c r="P430" s="22"/>
      <c r="Q430" s="22"/>
      <c r="R430" s="22"/>
      <c r="S430" s="22"/>
      <c r="T430" s="22"/>
      <c r="U430" s="22"/>
      <c r="V430" s="22"/>
      <c r="W430" s="22"/>
      <c r="X430" s="22"/>
      <c r="Y430" s="22"/>
      <c r="Z430" s="22"/>
      <c r="AA430" s="22"/>
    </row>
    <row r="431">
      <c r="A431" s="21"/>
      <c r="B431" s="22"/>
      <c r="C431" s="22"/>
      <c r="D431" s="22"/>
      <c r="E431" s="22"/>
      <c r="F431" s="309"/>
      <c r="G431" s="22"/>
      <c r="H431" s="22"/>
      <c r="I431" s="21"/>
      <c r="J431" s="22"/>
      <c r="K431" s="21"/>
      <c r="L431" s="311"/>
      <c r="M431" s="22"/>
      <c r="N431" s="21"/>
      <c r="O431" s="22"/>
      <c r="P431" s="22"/>
      <c r="Q431" s="22"/>
      <c r="R431" s="22"/>
      <c r="S431" s="22"/>
      <c r="T431" s="22"/>
      <c r="U431" s="22"/>
      <c r="V431" s="22"/>
      <c r="W431" s="22"/>
      <c r="X431" s="22"/>
      <c r="Y431" s="22"/>
      <c r="Z431" s="22"/>
      <c r="AA431" s="22"/>
    </row>
    <row r="432">
      <c r="A432" s="21"/>
      <c r="B432" s="22"/>
      <c r="C432" s="22"/>
      <c r="D432" s="22"/>
      <c r="E432" s="22"/>
      <c r="F432" s="309"/>
      <c r="G432" s="22"/>
      <c r="H432" s="22"/>
      <c r="I432" s="21"/>
      <c r="J432" s="22"/>
      <c r="K432" s="21"/>
      <c r="L432" s="311"/>
      <c r="M432" s="22"/>
      <c r="N432" s="21"/>
      <c r="O432" s="22"/>
      <c r="P432" s="22"/>
      <c r="Q432" s="22"/>
      <c r="R432" s="22"/>
      <c r="S432" s="22"/>
      <c r="T432" s="22"/>
      <c r="U432" s="22"/>
      <c r="V432" s="22"/>
      <c r="W432" s="22"/>
      <c r="X432" s="22"/>
      <c r="Y432" s="22"/>
      <c r="Z432" s="22"/>
      <c r="AA432" s="22"/>
    </row>
    <row r="433">
      <c r="A433" s="21"/>
      <c r="B433" s="22"/>
      <c r="C433" s="22"/>
      <c r="D433" s="22"/>
      <c r="E433" s="22"/>
      <c r="F433" s="309"/>
      <c r="G433" s="22"/>
      <c r="H433" s="22"/>
      <c r="I433" s="21"/>
      <c r="J433" s="22"/>
      <c r="K433" s="21"/>
      <c r="L433" s="311"/>
      <c r="M433" s="22"/>
      <c r="N433" s="21"/>
      <c r="O433" s="22"/>
      <c r="P433" s="22"/>
      <c r="Q433" s="22"/>
      <c r="R433" s="22"/>
      <c r="S433" s="22"/>
      <c r="T433" s="22"/>
      <c r="U433" s="22"/>
      <c r="V433" s="22"/>
      <c r="W433" s="22"/>
      <c r="X433" s="22"/>
      <c r="Y433" s="22"/>
      <c r="Z433" s="22"/>
      <c r="AA433" s="22"/>
    </row>
    <row r="434">
      <c r="A434" s="21"/>
      <c r="B434" s="22"/>
      <c r="C434" s="22"/>
      <c r="D434" s="22"/>
      <c r="E434" s="22"/>
      <c r="F434" s="309"/>
      <c r="G434" s="22"/>
      <c r="H434" s="22"/>
      <c r="I434" s="21"/>
      <c r="J434" s="22"/>
      <c r="K434" s="21"/>
      <c r="L434" s="311"/>
      <c r="M434" s="22"/>
      <c r="N434" s="21"/>
      <c r="O434" s="22"/>
      <c r="P434" s="22"/>
      <c r="Q434" s="22"/>
      <c r="R434" s="22"/>
      <c r="S434" s="22"/>
      <c r="T434" s="22"/>
      <c r="U434" s="22"/>
      <c r="V434" s="22"/>
      <c r="W434" s="22"/>
      <c r="X434" s="22"/>
      <c r="Y434" s="22"/>
      <c r="Z434" s="22"/>
      <c r="AA434" s="22"/>
    </row>
    <row r="435">
      <c r="A435" s="21"/>
      <c r="B435" s="22"/>
      <c r="C435" s="22"/>
      <c r="D435" s="22"/>
      <c r="E435" s="22"/>
      <c r="F435" s="309"/>
      <c r="G435" s="22"/>
      <c r="H435" s="22"/>
      <c r="I435" s="21"/>
      <c r="J435" s="22"/>
      <c r="K435" s="21"/>
      <c r="L435" s="311"/>
      <c r="M435" s="22"/>
      <c r="N435" s="21"/>
      <c r="O435" s="22"/>
      <c r="P435" s="22"/>
      <c r="Q435" s="22"/>
      <c r="R435" s="22"/>
      <c r="S435" s="22"/>
      <c r="T435" s="22"/>
      <c r="U435" s="22"/>
      <c r="V435" s="22"/>
      <c r="W435" s="22"/>
      <c r="X435" s="22"/>
      <c r="Y435" s="22"/>
      <c r="Z435" s="22"/>
      <c r="AA435" s="22"/>
    </row>
    <row r="436">
      <c r="A436" s="21"/>
      <c r="B436" s="22"/>
      <c r="C436" s="22"/>
      <c r="D436" s="22"/>
      <c r="E436" s="22"/>
      <c r="F436" s="309"/>
      <c r="G436" s="22"/>
      <c r="H436" s="22"/>
      <c r="I436" s="21"/>
      <c r="J436" s="22"/>
      <c r="K436" s="21"/>
      <c r="L436" s="311"/>
      <c r="M436" s="22"/>
      <c r="N436" s="21"/>
      <c r="O436" s="22"/>
      <c r="P436" s="22"/>
      <c r="Q436" s="22"/>
      <c r="R436" s="22"/>
      <c r="S436" s="22"/>
      <c r="T436" s="22"/>
      <c r="U436" s="22"/>
      <c r="V436" s="22"/>
      <c r="W436" s="22"/>
      <c r="X436" s="22"/>
      <c r="Y436" s="22"/>
      <c r="Z436" s="22"/>
      <c r="AA436" s="22"/>
    </row>
    <row r="437">
      <c r="A437" s="21"/>
      <c r="B437" s="22"/>
      <c r="C437" s="22"/>
      <c r="D437" s="22"/>
      <c r="E437" s="22"/>
      <c r="F437" s="309"/>
      <c r="G437" s="22"/>
      <c r="H437" s="22"/>
      <c r="I437" s="21"/>
      <c r="J437" s="22"/>
      <c r="K437" s="21"/>
      <c r="L437" s="311"/>
      <c r="M437" s="22"/>
      <c r="N437" s="21"/>
      <c r="O437" s="22"/>
      <c r="P437" s="22"/>
      <c r="Q437" s="22"/>
      <c r="R437" s="22"/>
      <c r="S437" s="22"/>
      <c r="T437" s="22"/>
      <c r="U437" s="22"/>
      <c r="V437" s="22"/>
      <c r="W437" s="22"/>
      <c r="X437" s="22"/>
      <c r="Y437" s="22"/>
      <c r="Z437" s="22"/>
      <c r="AA437" s="22"/>
    </row>
    <row r="438">
      <c r="A438" s="21"/>
      <c r="B438" s="22"/>
      <c r="C438" s="22"/>
      <c r="D438" s="22"/>
      <c r="E438" s="22"/>
      <c r="F438" s="309"/>
      <c r="G438" s="22"/>
      <c r="H438" s="22"/>
      <c r="I438" s="21"/>
      <c r="J438" s="22"/>
      <c r="K438" s="21"/>
      <c r="L438" s="311"/>
      <c r="M438" s="22"/>
      <c r="N438" s="21"/>
      <c r="O438" s="22"/>
      <c r="P438" s="22"/>
      <c r="Q438" s="22"/>
      <c r="R438" s="22"/>
      <c r="S438" s="22"/>
      <c r="T438" s="22"/>
      <c r="U438" s="22"/>
      <c r="V438" s="22"/>
      <c r="W438" s="22"/>
      <c r="X438" s="22"/>
      <c r="Y438" s="22"/>
      <c r="Z438" s="22"/>
      <c r="AA438" s="22"/>
    </row>
    <row r="439">
      <c r="A439" s="21"/>
      <c r="B439" s="22"/>
      <c r="C439" s="22"/>
      <c r="D439" s="22"/>
      <c r="E439" s="22"/>
      <c r="F439" s="309"/>
      <c r="G439" s="22"/>
      <c r="H439" s="22"/>
      <c r="I439" s="21"/>
      <c r="J439" s="22"/>
      <c r="K439" s="21"/>
      <c r="L439" s="311"/>
      <c r="M439" s="22"/>
      <c r="N439" s="21"/>
      <c r="O439" s="22"/>
      <c r="P439" s="22"/>
      <c r="Q439" s="22"/>
      <c r="R439" s="22"/>
      <c r="S439" s="22"/>
      <c r="T439" s="22"/>
      <c r="U439" s="22"/>
      <c r="V439" s="22"/>
      <c r="W439" s="22"/>
      <c r="X439" s="22"/>
      <c r="Y439" s="22"/>
      <c r="Z439" s="22"/>
      <c r="AA439" s="22"/>
    </row>
    <row r="440">
      <c r="A440" s="21"/>
      <c r="B440" s="22"/>
      <c r="C440" s="22"/>
      <c r="D440" s="22"/>
      <c r="E440" s="22"/>
      <c r="F440" s="309"/>
      <c r="G440" s="22"/>
      <c r="H440" s="22"/>
      <c r="I440" s="21"/>
      <c r="J440" s="22"/>
      <c r="K440" s="21"/>
      <c r="L440" s="311"/>
      <c r="M440" s="22"/>
      <c r="N440" s="21"/>
      <c r="O440" s="22"/>
      <c r="P440" s="22"/>
      <c r="Q440" s="22"/>
      <c r="R440" s="22"/>
      <c r="S440" s="22"/>
      <c r="T440" s="22"/>
      <c r="U440" s="22"/>
      <c r="V440" s="22"/>
      <c r="W440" s="22"/>
      <c r="X440" s="22"/>
      <c r="Y440" s="22"/>
      <c r="Z440" s="22"/>
      <c r="AA440" s="22"/>
    </row>
    <row r="441">
      <c r="A441" s="21"/>
      <c r="B441" s="22"/>
      <c r="C441" s="22"/>
      <c r="D441" s="22"/>
      <c r="E441" s="22"/>
      <c r="F441" s="309"/>
      <c r="G441" s="22"/>
      <c r="H441" s="22"/>
      <c r="I441" s="21"/>
      <c r="J441" s="22"/>
      <c r="K441" s="21"/>
      <c r="L441" s="311"/>
      <c r="M441" s="22"/>
      <c r="N441" s="21"/>
      <c r="O441" s="22"/>
      <c r="P441" s="22"/>
      <c r="Q441" s="22"/>
      <c r="R441" s="22"/>
      <c r="S441" s="22"/>
      <c r="T441" s="22"/>
      <c r="U441" s="22"/>
      <c r="V441" s="22"/>
      <c r="W441" s="22"/>
      <c r="X441" s="22"/>
      <c r="Y441" s="22"/>
      <c r="Z441" s="22"/>
      <c r="AA441" s="22"/>
    </row>
    <row r="442">
      <c r="A442" s="21"/>
      <c r="B442" s="22"/>
      <c r="C442" s="22"/>
      <c r="D442" s="22"/>
      <c r="E442" s="22"/>
      <c r="F442" s="309"/>
      <c r="G442" s="22"/>
      <c r="H442" s="22"/>
      <c r="I442" s="21"/>
      <c r="J442" s="22"/>
      <c r="K442" s="21"/>
      <c r="L442" s="311"/>
      <c r="M442" s="22"/>
      <c r="N442" s="21"/>
      <c r="O442" s="22"/>
      <c r="P442" s="22"/>
      <c r="Q442" s="22"/>
      <c r="R442" s="22"/>
      <c r="S442" s="22"/>
      <c r="T442" s="22"/>
      <c r="U442" s="22"/>
      <c r="V442" s="22"/>
      <c r="W442" s="22"/>
      <c r="X442" s="22"/>
      <c r="Y442" s="22"/>
      <c r="Z442" s="22"/>
      <c r="AA442" s="22"/>
    </row>
    <row r="443">
      <c r="A443" s="21"/>
      <c r="B443" s="22"/>
      <c r="C443" s="22"/>
      <c r="D443" s="22"/>
      <c r="E443" s="22"/>
      <c r="F443" s="309"/>
      <c r="G443" s="22"/>
      <c r="H443" s="22"/>
      <c r="I443" s="21"/>
      <c r="J443" s="22"/>
      <c r="K443" s="21"/>
      <c r="L443" s="311"/>
      <c r="M443" s="22"/>
      <c r="N443" s="21"/>
      <c r="O443" s="22"/>
      <c r="P443" s="22"/>
      <c r="Q443" s="22"/>
      <c r="R443" s="22"/>
      <c r="S443" s="22"/>
      <c r="T443" s="22"/>
      <c r="U443" s="22"/>
      <c r="V443" s="22"/>
      <c r="W443" s="22"/>
      <c r="X443" s="22"/>
      <c r="Y443" s="22"/>
      <c r="Z443" s="22"/>
      <c r="AA443" s="22"/>
    </row>
    <row r="444">
      <c r="A444" s="21"/>
      <c r="B444" s="22"/>
      <c r="C444" s="22"/>
      <c r="D444" s="22"/>
      <c r="E444" s="22"/>
      <c r="F444" s="309"/>
      <c r="G444" s="22"/>
      <c r="H444" s="22"/>
      <c r="I444" s="21"/>
      <c r="J444" s="22"/>
      <c r="K444" s="21"/>
      <c r="L444" s="311"/>
      <c r="M444" s="22"/>
      <c r="N444" s="21"/>
      <c r="O444" s="22"/>
      <c r="P444" s="22"/>
      <c r="Q444" s="22"/>
      <c r="R444" s="22"/>
      <c r="S444" s="22"/>
      <c r="T444" s="22"/>
      <c r="U444" s="22"/>
      <c r="V444" s="22"/>
      <c r="W444" s="22"/>
      <c r="X444" s="22"/>
      <c r="Y444" s="22"/>
      <c r="Z444" s="22"/>
      <c r="AA444" s="22"/>
    </row>
    <row r="445">
      <c r="A445" s="21"/>
      <c r="B445" s="22"/>
      <c r="C445" s="22"/>
      <c r="D445" s="22"/>
      <c r="E445" s="22"/>
      <c r="F445" s="309"/>
      <c r="G445" s="22"/>
      <c r="H445" s="22"/>
      <c r="I445" s="21"/>
      <c r="J445" s="22"/>
      <c r="K445" s="21"/>
      <c r="L445" s="311"/>
      <c r="M445" s="22"/>
      <c r="N445" s="21"/>
      <c r="O445" s="22"/>
      <c r="P445" s="22"/>
      <c r="Q445" s="22"/>
      <c r="R445" s="22"/>
      <c r="S445" s="22"/>
      <c r="T445" s="22"/>
      <c r="U445" s="22"/>
      <c r="V445" s="22"/>
      <c r="W445" s="22"/>
      <c r="X445" s="22"/>
      <c r="Y445" s="22"/>
      <c r="Z445" s="22"/>
      <c r="AA445" s="22"/>
    </row>
    <row r="446">
      <c r="A446" s="21"/>
      <c r="B446" s="22"/>
      <c r="C446" s="22"/>
      <c r="D446" s="22"/>
      <c r="E446" s="22"/>
      <c r="F446" s="309"/>
      <c r="G446" s="22"/>
      <c r="H446" s="22"/>
      <c r="I446" s="21"/>
      <c r="J446" s="22"/>
      <c r="K446" s="21"/>
      <c r="L446" s="311"/>
      <c r="M446" s="22"/>
      <c r="N446" s="21"/>
      <c r="O446" s="22"/>
      <c r="P446" s="22"/>
      <c r="Q446" s="22"/>
      <c r="R446" s="22"/>
      <c r="S446" s="22"/>
      <c r="T446" s="22"/>
      <c r="U446" s="22"/>
      <c r="V446" s="22"/>
      <c r="W446" s="22"/>
      <c r="X446" s="22"/>
      <c r="Y446" s="22"/>
      <c r="Z446" s="22"/>
      <c r="AA446" s="22"/>
    </row>
    <row r="447">
      <c r="A447" s="21"/>
      <c r="B447" s="22"/>
      <c r="C447" s="22"/>
      <c r="D447" s="22"/>
      <c r="E447" s="22"/>
      <c r="F447" s="309"/>
      <c r="G447" s="22"/>
      <c r="H447" s="22"/>
      <c r="I447" s="21"/>
      <c r="J447" s="22"/>
      <c r="K447" s="21"/>
      <c r="L447" s="311"/>
      <c r="M447" s="22"/>
      <c r="N447" s="21"/>
      <c r="O447" s="22"/>
      <c r="P447" s="22"/>
      <c r="Q447" s="22"/>
      <c r="R447" s="22"/>
      <c r="S447" s="22"/>
      <c r="T447" s="22"/>
      <c r="U447" s="22"/>
      <c r="V447" s="22"/>
      <c r="W447" s="22"/>
      <c r="X447" s="22"/>
      <c r="Y447" s="22"/>
      <c r="Z447" s="22"/>
      <c r="AA447" s="22"/>
    </row>
    <row r="448">
      <c r="A448" s="21"/>
      <c r="B448" s="22"/>
      <c r="C448" s="22"/>
      <c r="D448" s="22"/>
      <c r="E448" s="22"/>
      <c r="F448" s="309"/>
      <c r="G448" s="22"/>
      <c r="H448" s="22"/>
      <c r="I448" s="21"/>
      <c r="J448" s="22"/>
      <c r="K448" s="21"/>
      <c r="L448" s="311"/>
      <c r="M448" s="22"/>
      <c r="N448" s="21"/>
      <c r="O448" s="22"/>
      <c r="P448" s="22"/>
      <c r="Q448" s="22"/>
      <c r="R448" s="22"/>
      <c r="S448" s="22"/>
      <c r="T448" s="22"/>
      <c r="U448" s="22"/>
      <c r="V448" s="22"/>
      <c r="W448" s="22"/>
      <c r="X448" s="22"/>
      <c r="Y448" s="22"/>
      <c r="Z448" s="22"/>
      <c r="AA448" s="22"/>
    </row>
    <row r="449">
      <c r="A449" s="21"/>
      <c r="B449" s="22"/>
      <c r="C449" s="22"/>
      <c r="D449" s="22"/>
      <c r="E449" s="22"/>
      <c r="F449" s="309"/>
      <c r="G449" s="22"/>
      <c r="H449" s="22"/>
      <c r="I449" s="21"/>
      <c r="J449" s="22"/>
      <c r="K449" s="21"/>
      <c r="L449" s="311"/>
      <c r="M449" s="22"/>
      <c r="N449" s="21"/>
      <c r="O449" s="22"/>
      <c r="P449" s="22"/>
      <c r="Q449" s="22"/>
      <c r="R449" s="22"/>
      <c r="S449" s="22"/>
      <c r="T449" s="22"/>
      <c r="U449" s="22"/>
      <c r="V449" s="22"/>
      <c r="W449" s="22"/>
      <c r="X449" s="22"/>
      <c r="Y449" s="22"/>
      <c r="Z449" s="22"/>
      <c r="AA449" s="22"/>
    </row>
    <row r="450">
      <c r="A450" s="21"/>
      <c r="B450" s="22"/>
      <c r="C450" s="22"/>
      <c r="D450" s="22"/>
      <c r="E450" s="22"/>
      <c r="F450" s="309"/>
      <c r="G450" s="22"/>
      <c r="H450" s="22"/>
      <c r="I450" s="21"/>
      <c r="J450" s="22"/>
      <c r="K450" s="21"/>
      <c r="L450" s="311"/>
      <c r="M450" s="22"/>
      <c r="N450" s="21"/>
      <c r="O450" s="22"/>
      <c r="P450" s="22"/>
      <c r="Q450" s="22"/>
      <c r="R450" s="22"/>
      <c r="S450" s="22"/>
      <c r="T450" s="22"/>
      <c r="U450" s="22"/>
      <c r="V450" s="22"/>
      <c r="W450" s="22"/>
      <c r="X450" s="22"/>
      <c r="Y450" s="22"/>
      <c r="Z450" s="22"/>
      <c r="AA450" s="22"/>
    </row>
    <row r="451">
      <c r="A451" s="21"/>
      <c r="B451" s="22"/>
      <c r="C451" s="22"/>
      <c r="D451" s="22"/>
      <c r="E451" s="22"/>
      <c r="F451" s="309"/>
      <c r="G451" s="22"/>
      <c r="H451" s="22"/>
      <c r="I451" s="21"/>
      <c r="J451" s="22"/>
      <c r="K451" s="21"/>
      <c r="L451" s="311"/>
      <c r="M451" s="22"/>
      <c r="N451" s="21"/>
      <c r="O451" s="22"/>
      <c r="P451" s="22"/>
      <c r="Q451" s="22"/>
      <c r="R451" s="22"/>
      <c r="S451" s="22"/>
      <c r="T451" s="22"/>
      <c r="U451" s="22"/>
      <c r="V451" s="22"/>
      <c r="W451" s="22"/>
      <c r="X451" s="22"/>
      <c r="Y451" s="22"/>
      <c r="Z451" s="22"/>
      <c r="AA451" s="22"/>
    </row>
    <row r="452">
      <c r="A452" s="21"/>
      <c r="B452" s="22"/>
      <c r="C452" s="22"/>
      <c r="D452" s="22"/>
      <c r="E452" s="22"/>
      <c r="F452" s="309"/>
      <c r="G452" s="22"/>
      <c r="H452" s="22"/>
      <c r="I452" s="21"/>
      <c r="J452" s="22"/>
      <c r="K452" s="21"/>
      <c r="L452" s="311"/>
      <c r="M452" s="22"/>
      <c r="N452" s="21"/>
      <c r="O452" s="22"/>
      <c r="P452" s="22"/>
      <c r="Q452" s="22"/>
      <c r="R452" s="22"/>
      <c r="S452" s="22"/>
      <c r="T452" s="22"/>
      <c r="U452" s="22"/>
      <c r="V452" s="22"/>
      <c r="W452" s="22"/>
      <c r="X452" s="22"/>
      <c r="Y452" s="22"/>
      <c r="Z452" s="22"/>
      <c r="AA452" s="22"/>
    </row>
    <row r="453">
      <c r="A453" s="21"/>
      <c r="B453" s="22"/>
      <c r="C453" s="22"/>
      <c r="D453" s="22"/>
      <c r="E453" s="22"/>
      <c r="F453" s="309"/>
      <c r="G453" s="22"/>
      <c r="H453" s="22"/>
      <c r="I453" s="21"/>
      <c r="J453" s="22"/>
      <c r="K453" s="21"/>
      <c r="L453" s="311"/>
      <c r="M453" s="22"/>
      <c r="N453" s="21"/>
      <c r="O453" s="22"/>
      <c r="P453" s="22"/>
      <c r="Q453" s="22"/>
      <c r="R453" s="22"/>
      <c r="S453" s="22"/>
      <c r="T453" s="22"/>
      <c r="U453" s="22"/>
      <c r="V453" s="22"/>
      <c r="W453" s="22"/>
      <c r="X453" s="22"/>
      <c r="Y453" s="22"/>
      <c r="Z453" s="22"/>
      <c r="AA453" s="22"/>
    </row>
    <row r="454">
      <c r="A454" s="21"/>
      <c r="B454" s="22"/>
      <c r="C454" s="22"/>
      <c r="D454" s="22"/>
      <c r="E454" s="22"/>
      <c r="F454" s="309"/>
      <c r="G454" s="22"/>
      <c r="H454" s="22"/>
      <c r="I454" s="21"/>
      <c r="J454" s="22"/>
      <c r="K454" s="21"/>
      <c r="L454" s="311"/>
      <c r="M454" s="22"/>
      <c r="N454" s="21"/>
      <c r="O454" s="22"/>
      <c r="P454" s="22"/>
      <c r="Q454" s="22"/>
      <c r="R454" s="22"/>
      <c r="S454" s="22"/>
      <c r="T454" s="22"/>
      <c r="U454" s="22"/>
      <c r="V454" s="22"/>
      <c r="W454" s="22"/>
      <c r="X454" s="22"/>
      <c r="Y454" s="22"/>
      <c r="Z454" s="22"/>
      <c r="AA454" s="22"/>
    </row>
    <row r="455">
      <c r="A455" s="21"/>
      <c r="B455" s="22"/>
      <c r="C455" s="22"/>
      <c r="D455" s="22"/>
      <c r="E455" s="22"/>
      <c r="F455" s="309"/>
      <c r="G455" s="22"/>
      <c r="H455" s="22"/>
      <c r="I455" s="21"/>
      <c r="J455" s="22"/>
      <c r="K455" s="21"/>
      <c r="L455" s="311"/>
      <c r="M455" s="22"/>
      <c r="N455" s="21"/>
      <c r="O455" s="22"/>
      <c r="P455" s="22"/>
      <c r="Q455" s="22"/>
      <c r="R455" s="22"/>
      <c r="S455" s="22"/>
      <c r="T455" s="22"/>
      <c r="U455" s="22"/>
      <c r="V455" s="22"/>
      <c r="W455" s="22"/>
      <c r="X455" s="22"/>
      <c r="Y455" s="22"/>
      <c r="Z455" s="22"/>
      <c r="AA455" s="22"/>
    </row>
    <row r="456">
      <c r="A456" s="21"/>
      <c r="B456" s="22"/>
      <c r="C456" s="22"/>
      <c r="D456" s="22"/>
      <c r="E456" s="22"/>
      <c r="F456" s="309"/>
      <c r="G456" s="22"/>
      <c r="H456" s="22"/>
      <c r="I456" s="21"/>
      <c r="J456" s="22"/>
      <c r="K456" s="21"/>
      <c r="L456" s="311"/>
      <c r="M456" s="22"/>
      <c r="N456" s="21"/>
      <c r="O456" s="22"/>
      <c r="P456" s="22"/>
      <c r="Q456" s="22"/>
      <c r="R456" s="22"/>
      <c r="S456" s="22"/>
      <c r="T456" s="22"/>
      <c r="U456" s="22"/>
      <c r="V456" s="22"/>
      <c r="W456" s="22"/>
      <c r="X456" s="22"/>
      <c r="Y456" s="22"/>
      <c r="Z456" s="22"/>
      <c r="AA456" s="22"/>
    </row>
    <row r="457">
      <c r="A457" s="21"/>
      <c r="B457" s="22"/>
      <c r="C457" s="22"/>
      <c r="D457" s="22"/>
      <c r="E457" s="22"/>
      <c r="F457" s="309"/>
      <c r="G457" s="22"/>
      <c r="H457" s="22"/>
      <c r="I457" s="21"/>
      <c r="J457" s="22"/>
      <c r="K457" s="21"/>
      <c r="L457" s="311"/>
      <c r="M457" s="22"/>
      <c r="N457" s="21"/>
      <c r="O457" s="22"/>
      <c r="P457" s="22"/>
      <c r="Q457" s="22"/>
      <c r="R457" s="22"/>
      <c r="S457" s="22"/>
      <c r="T457" s="22"/>
      <c r="U457" s="22"/>
      <c r="V457" s="22"/>
      <c r="W457" s="22"/>
      <c r="X457" s="22"/>
      <c r="Y457" s="22"/>
      <c r="Z457" s="22"/>
      <c r="AA457" s="22"/>
    </row>
    <row r="458">
      <c r="A458" s="21"/>
      <c r="B458" s="22"/>
      <c r="C458" s="22"/>
      <c r="D458" s="22"/>
      <c r="E458" s="22"/>
      <c r="F458" s="309"/>
      <c r="G458" s="22"/>
      <c r="H458" s="22"/>
      <c r="I458" s="21"/>
      <c r="J458" s="22"/>
      <c r="K458" s="21"/>
      <c r="L458" s="311"/>
      <c r="M458" s="22"/>
      <c r="N458" s="21"/>
      <c r="O458" s="22"/>
      <c r="P458" s="22"/>
      <c r="Q458" s="22"/>
      <c r="R458" s="22"/>
      <c r="S458" s="22"/>
      <c r="T458" s="22"/>
      <c r="U458" s="22"/>
      <c r="V458" s="22"/>
      <c r="W458" s="22"/>
      <c r="X458" s="22"/>
      <c r="Y458" s="22"/>
      <c r="Z458" s="22"/>
      <c r="AA458" s="22"/>
    </row>
    <row r="459">
      <c r="A459" s="21"/>
      <c r="B459" s="22"/>
      <c r="C459" s="22"/>
      <c r="D459" s="22"/>
      <c r="E459" s="22"/>
      <c r="F459" s="309"/>
      <c r="G459" s="22"/>
      <c r="H459" s="22"/>
      <c r="I459" s="21"/>
      <c r="J459" s="22"/>
      <c r="K459" s="21"/>
      <c r="L459" s="311"/>
      <c r="M459" s="22"/>
      <c r="N459" s="21"/>
      <c r="O459" s="22"/>
      <c r="P459" s="22"/>
      <c r="Q459" s="22"/>
      <c r="R459" s="22"/>
      <c r="S459" s="22"/>
      <c r="T459" s="22"/>
      <c r="U459" s="22"/>
      <c r="V459" s="22"/>
      <c r="W459" s="22"/>
      <c r="X459" s="22"/>
      <c r="Y459" s="22"/>
      <c r="Z459" s="22"/>
      <c r="AA459" s="22"/>
    </row>
    <row r="460">
      <c r="A460" s="21"/>
      <c r="B460" s="22"/>
      <c r="C460" s="22"/>
      <c r="D460" s="22"/>
      <c r="E460" s="22"/>
      <c r="F460" s="309"/>
      <c r="G460" s="22"/>
      <c r="H460" s="22"/>
      <c r="I460" s="21"/>
      <c r="J460" s="22"/>
      <c r="K460" s="21"/>
      <c r="L460" s="311"/>
      <c r="M460" s="22"/>
      <c r="N460" s="21"/>
      <c r="O460" s="22"/>
      <c r="P460" s="22"/>
      <c r="Q460" s="22"/>
      <c r="R460" s="22"/>
      <c r="S460" s="22"/>
      <c r="T460" s="22"/>
      <c r="U460" s="22"/>
      <c r="V460" s="22"/>
      <c r="W460" s="22"/>
      <c r="X460" s="22"/>
      <c r="Y460" s="22"/>
      <c r="Z460" s="22"/>
      <c r="AA460" s="22"/>
    </row>
    <row r="461">
      <c r="A461" s="21"/>
      <c r="B461" s="22"/>
      <c r="C461" s="22"/>
      <c r="D461" s="22"/>
      <c r="E461" s="22"/>
      <c r="F461" s="309"/>
      <c r="G461" s="22"/>
      <c r="H461" s="22"/>
      <c r="I461" s="21"/>
      <c r="J461" s="22"/>
      <c r="K461" s="21"/>
      <c r="L461" s="311"/>
      <c r="M461" s="22"/>
      <c r="N461" s="21"/>
      <c r="O461" s="22"/>
      <c r="P461" s="22"/>
      <c r="Q461" s="22"/>
      <c r="R461" s="22"/>
      <c r="S461" s="22"/>
      <c r="T461" s="22"/>
      <c r="U461" s="22"/>
      <c r="V461" s="22"/>
      <c r="W461" s="22"/>
      <c r="X461" s="22"/>
      <c r="Y461" s="22"/>
      <c r="Z461" s="22"/>
      <c r="AA461" s="22"/>
    </row>
    <row r="462">
      <c r="A462" s="21"/>
      <c r="B462" s="22"/>
      <c r="C462" s="22"/>
      <c r="D462" s="22"/>
      <c r="E462" s="22"/>
      <c r="F462" s="309"/>
      <c r="G462" s="22"/>
      <c r="H462" s="22"/>
      <c r="I462" s="21"/>
      <c r="J462" s="22"/>
      <c r="K462" s="21"/>
      <c r="L462" s="311"/>
      <c r="M462" s="22"/>
      <c r="N462" s="21"/>
      <c r="O462" s="22"/>
      <c r="P462" s="22"/>
      <c r="Q462" s="22"/>
      <c r="R462" s="22"/>
      <c r="S462" s="22"/>
      <c r="T462" s="22"/>
      <c r="U462" s="22"/>
      <c r="V462" s="22"/>
      <c r="W462" s="22"/>
      <c r="X462" s="22"/>
      <c r="Y462" s="22"/>
      <c r="Z462" s="22"/>
      <c r="AA462" s="22"/>
    </row>
    <row r="463">
      <c r="A463" s="21"/>
      <c r="B463" s="22"/>
      <c r="C463" s="22"/>
      <c r="D463" s="22"/>
      <c r="E463" s="22"/>
      <c r="F463" s="309"/>
      <c r="G463" s="22"/>
      <c r="H463" s="22"/>
      <c r="I463" s="21"/>
      <c r="J463" s="22"/>
      <c r="K463" s="21"/>
      <c r="L463" s="311"/>
      <c r="M463" s="22"/>
      <c r="N463" s="21"/>
      <c r="O463" s="22"/>
      <c r="P463" s="22"/>
      <c r="Q463" s="22"/>
      <c r="R463" s="22"/>
      <c r="S463" s="22"/>
      <c r="T463" s="22"/>
      <c r="U463" s="22"/>
      <c r="V463" s="22"/>
      <c r="W463" s="22"/>
      <c r="X463" s="22"/>
      <c r="Y463" s="22"/>
      <c r="Z463" s="22"/>
      <c r="AA463" s="22"/>
    </row>
    <row r="464">
      <c r="A464" s="21"/>
      <c r="B464" s="22"/>
      <c r="C464" s="22"/>
      <c r="D464" s="22"/>
      <c r="E464" s="22"/>
      <c r="F464" s="309"/>
      <c r="G464" s="22"/>
      <c r="H464" s="22"/>
      <c r="I464" s="21"/>
      <c r="J464" s="22"/>
      <c r="K464" s="21"/>
      <c r="L464" s="311"/>
      <c r="M464" s="22"/>
      <c r="N464" s="21"/>
      <c r="O464" s="22"/>
      <c r="P464" s="22"/>
      <c r="Q464" s="22"/>
      <c r="R464" s="22"/>
      <c r="S464" s="22"/>
      <c r="T464" s="22"/>
      <c r="U464" s="22"/>
      <c r="V464" s="22"/>
      <c r="W464" s="22"/>
      <c r="X464" s="22"/>
      <c r="Y464" s="22"/>
      <c r="Z464" s="22"/>
      <c r="AA464" s="22"/>
    </row>
    <row r="465">
      <c r="A465" s="21"/>
      <c r="B465" s="22"/>
      <c r="C465" s="22"/>
      <c r="D465" s="22"/>
      <c r="E465" s="22"/>
      <c r="F465" s="309"/>
      <c r="G465" s="22"/>
      <c r="H465" s="22"/>
      <c r="I465" s="21"/>
      <c r="J465" s="22"/>
      <c r="K465" s="21"/>
      <c r="L465" s="311"/>
      <c r="M465" s="22"/>
      <c r="N465" s="21"/>
      <c r="O465" s="22"/>
      <c r="P465" s="22"/>
      <c r="Q465" s="22"/>
      <c r="R465" s="22"/>
      <c r="S465" s="22"/>
      <c r="T465" s="22"/>
      <c r="U465" s="22"/>
      <c r="V465" s="22"/>
      <c r="W465" s="22"/>
      <c r="X465" s="22"/>
      <c r="Y465" s="22"/>
      <c r="Z465" s="22"/>
      <c r="AA465" s="22"/>
    </row>
    <row r="466">
      <c r="A466" s="21"/>
      <c r="B466" s="22"/>
      <c r="C466" s="22"/>
      <c r="D466" s="22"/>
      <c r="E466" s="22"/>
      <c r="F466" s="309"/>
      <c r="G466" s="22"/>
      <c r="H466" s="22"/>
      <c r="I466" s="21"/>
      <c r="J466" s="22"/>
      <c r="K466" s="21"/>
      <c r="L466" s="311"/>
      <c r="M466" s="22"/>
      <c r="N466" s="21"/>
      <c r="O466" s="22"/>
      <c r="P466" s="22"/>
      <c r="Q466" s="22"/>
      <c r="R466" s="22"/>
      <c r="S466" s="22"/>
      <c r="T466" s="22"/>
      <c r="U466" s="22"/>
      <c r="V466" s="22"/>
      <c r="W466" s="22"/>
      <c r="X466" s="22"/>
      <c r="Y466" s="22"/>
      <c r="Z466" s="22"/>
      <c r="AA466" s="22"/>
    </row>
    <row r="467">
      <c r="A467" s="21"/>
      <c r="B467" s="22"/>
      <c r="C467" s="22"/>
      <c r="D467" s="22"/>
      <c r="E467" s="22"/>
      <c r="F467" s="309"/>
      <c r="G467" s="22"/>
      <c r="H467" s="22"/>
      <c r="I467" s="21"/>
      <c r="J467" s="22"/>
      <c r="K467" s="21"/>
      <c r="L467" s="311"/>
      <c r="M467" s="22"/>
      <c r="N467" s="21"/>
      <c r="O467" s="22"/>
      <c r="P467" s="22"/>
      <c r="Q467" s="22"/>
      <c r="R467" s="22"/>
      <c r="S467" s="22"/>
      <c r="T467" s="22"/>
      <c r="U467" s="22"/>
      <c r="V467" s="22"/>
      <c r="W467" s="22"/>
      <c r="X467" s="22"/>
      <c r="Y467" s="22"/>
      <c r="Z467" s="22"/>
      <c r="AA467" s="22"/>
    </row>
    <row r="468">
      <c r="A468" s="21"/>
      <c r="B468" s="22"/>
      <c r="C468" s="22"/>
      <c r="D468" s="22"/>
      <c r="E468" s="22"/>
      <c r="F468" s="309"/>
      <c r="G468" s="22"/>
      <c r="H468" s="22"/>
      <c r="I468" s="21"/>
      <c r="J468" s="22"/>
      <c r="K468" s="21"/>
      <c r="L468" s="311"/>
      <c r="M468" s="22"/>
      <c r="N468" s="21"/>
      <c r="O468" s="22"/>
      <c r="P468" s="22"/>
      <c r="Q468" s="22"/>
      <c r="R468" s="22"/>
      <c r="S468" s="22"/>
      <c r="T468" s="22"/>
      <c r="U468" s="22"/>
      <c r="V468" s="22"/>
      <c r="W468" s="22"/>
      <c r="X468" s="22"/>
      <c r="Y468" s="22"/>
      <c r="Z468" s="22"/>
      <c r="AA468" s="22"/>
    </row>
    <row r="469">
      <c r="A469" s="21"/>
      <c r="B469" s="22"/>
      <c r="C469" s="22"/>
      <c r="D469" s="22"/>
      <c r="E469" s="22"/>
      <c r="F469" s="309"/>
      <c r="G469" s="22"/>
      <c r="H469" s="22"/>
      <c r="I469" s="21"/>
      <c r="J469" s="22"/>
      <c r="K469" s="21"/>
      <c r="L469" s="311"/>
      <c r="M469" s="22"/>
      <c r="N469" s="21"/>
      <c r="O469" s="22"/>
      <c r="P469" s="22"/>
      <c r="Q469" s="22"/>
      <c r="R469" s="22"/>
      <c r="S469" s="22"/>
      <c r="T469" s="22"/>
      <c r="U469" s="22"/>
      <c r="V469" s="22"/>
      <c r="W469" s="22"/>
      <c r="X469" s="22"/>
      <c r="Y469" s="22"/>
      <c r="Z469" s="22"/>
      <c r="AA469" s="22"/>
    </row>
    <row r="470">
      <c r="A470" s="21"/>
      <c r="B470" s="22"/>
      <c r="C470" s="22"/>
      <c r="D470" s="22"/>
      <c r="E470" s="22"/>
      <c r="F470" s="309"/>
      <c r="G470" s="22"/>
      <c r="H470" s="22"/>
      <c r="I470" s="21"/>
      <c r="J470" s="22"/>
      <c r="K470" s="21"/>
      <c r="L470" s="311"/>
      <c r="M470" s="22"/>
      <c r="N470" s="21"/>
      <c r="O470" s="22"/>
      <c r="P470" s="22"/>
      <c r="Q470" s="22"/>
      <c r="R470" s="22"/>
      <c r="S470" s="22"/>
      <c r="T470" s="22"/>
      <c r="U470" s="22"/>
      <c r="V470" s="22"/>
      <c r="W470" s="22"/>
      <c r="X470" s="22"/>
      <c r="Y470" s="22"/>
      <c r="Z470" s="22"/>
      <c r="AA470" s="22"/>
    </row>
    <row r="471">
      <c r="A471" s="21"/>
      <c r="B471" s="22"/>
      <c r="C471" s="22"/>
      <c r="D471" s="22"/>
      <c r="E471" s="22"/>
      <c r="F471" s="309"/>
      <c r="G471" s="22"/>
      <c r="H471" s="22"/>
      <c r="I471" s="21"/>
      <c r="J471" s="22"/>
      <c r="K471" s="21"/>
      <c r="L471" s="311"/>
      <c r="M471" s="22"/>
      <c r="N471" s="21"/>
      <c r="O471" s="22"/>
      <c r="P471" s="22"/>
      <c r="Q471" s="22"/>
      <c r="R471" s="22"/>
      <c r="S471" s="22"/>
      <c r="T471" s="22"/>
      <c r="U471" s="22"/>
      <c r="V471" s="22"/>
      <c r="W471" s="22"/>
      <c r="X471" s="22"/>
      <c r="Y471" s="22"/>
      <c r="Z471" s="22"/>
      <c r="AA471" s="22"/>
    </row>
    <row r="472">
      <c r="A472" s="21"/>
      <c r="B472" s="22"/>
      <c r="C472" s="22"/>
      <c r="D472" s="22"/>
      <c r="E472" s="22"/>
      <c r="F472" s="309"/>
      <c r="G472" s="22"/>
      <c r="H472" s="22"/>
      <c r="I472" s="21"/>
      <c r="J472" s="22"/>
      <c r="K472" s="21"/>
      <c r="L472" s="311"/>
      <c r="M472" s="22"/>
      <c r="N472" s="21"/>
      <c r="O472" s="22"/>
      <c r="P472" s="22"/>
      <c r="Q472" s="22"/>
      <c r="R472" s="22"/>
      <c r="S472" s="22"/>
      <c r="T472" s="22"/>
      <c r="U472" s="22"/>
      <c r="V472" s="22"/>
      <c r="W472" s="22"/>
      <c r="X472" s="22"/>
      <c r="Y472" s="22"/>
      <c r="Z472" s="22"/>
      <c r="AA472" s="22"/>
    </row>
    <row r="473">
      <c r="A473" s="21"/>
      <c r="B473" s="22"/>
      <c r="C473" s="22"/>
      <c r="D473" s="22"/>
      <c r="E473" s="22"/>
      <c r="F473" s="309"/>
      <c r="G473" s="22"/>
      <c r="H473" s="22"/>
      <c r="I473" s="21"/>
      <c r="J473" s="22"/>
      <c r="K473" s="21"/>
      <c r="L473" s="311"/>
      <c r="M473" s="22"/>
      <c r="N473" s="21"/>
      <c r="O473" s="22"/>
      <c r="P473" s="22"/>
      <c r="Q473" s="22"/>
      <c r="R473" s="22"/>
      <c r="S473" s="22"/>
      <c r="T473" s="22"/>
      <c r="U473" s="22"/>
      <c r="V473" s="22"/>
      <c r="W473" s="22"/>
      <c r="X473" s="22"/>
      <c r="Y473" s="22"/>
      <c r="Z473" s="22"/>
      <c r="AA473" s="22"/>
    </row>
    <row r="474">
      <c r="A474" s="21"/>
      <c r="B474" s="22"/>
      <c r="C474" s="22"/>
      <c r="D474" s="22"/>
      <c r="E474" s="22"/>
      <c r="F474" s="309"/>
      <c r="G474" s="22"/>
      <c r="H474" s="22"/>
      <c r="I474" s="21"/>
      <c r="J474" s="22"/>
      <c r="K474" s="21"/>
      <c r="L474" s="311"/>
      <c r="M474" s="22"/>
      <c r="N474" s="21"/>
      <c r="O474" s="22"/>
      <c r="P474" s="22"/>
      <c r="Q474" s="22"/>
      <c r="R474" s="22"/>
      <c r="S474" s="22"/>
      <c r="T474" s="22"/>
      <c r="U474" s="22"/>
      <c r="V474" s="22"/>
      <c r="W474" s="22"/>
      <c r="X474" s="22"/>
      <c r="Y474" s="22"/>
      <c r="Z474" s="22"/>
      <c r="AA474" s="22"/>
    </row>
    <row r="475">
      <c r="A475" s="21"/>
      <c r="B475" s="22"/>
      <c r="C475" s="22"/>
      <c r="D475" s="22"/>
      <c r="E475" s="22"/>
      <c r="F475" s="309"/>
      <c r="G475" s="22"/>
      <c r="H475" s="22"/>
      <c r="I475" s="21"/>
      <c r="J475" s="22"/>
      <c r="K475" s="21"/>
      <c r="L475" s="311"/>
      <c r="M475" s="22"/>
      <c r="N475" s="21"/>
      <c r="O475" s="22"/>
      <c r="P475" s="22"/>
      <c r="Q475" s="22"/>
      <c r="R475" s="22"/>
      <c r="S475" s="22"/>
      <c r="T475" s="22"/>
      <c r="U475" s="22"/>
      <c r="V475" s="22"/>
      <c r="W475" s="22"/>
      <c r="X475" s="22"/>
      <c r="Y475" s="22"/>
      <c r="Z475" s="22"/>
      <c r="AA475" s="22"/>
    </row>
    <row r="476">
      <c r="A476" s="21"/>
      <c r="B476" s="22"/>
      <c r="C476" s="22"/>
      <c r="D476" s="22"/>
      <c r="E476" s="22"/>
      <c r="F476" s="309"/>
      <c r="G476" s="22"/>
      <c r="H476" s="22"/>
      <c r="I476" s="21"/>
      <c r="J476" s="22"/>
      <c r="K476" s="21"/>
      <c r="L476" s="311"/>
      <c r="M476" s="22"/>
      <c r="N476" s="21"/>
      <c r="O476" s="22"/>
      <c r="P476" s="22"/>
      <c r="Q476" s="22"/>
      <c r="R476" s="22"/>
      <c r="S476" s="22"/>
      <c r="T476" s="22"/>
      <c r="U476" s="22"/>
      <c r="V476" s="22"/>
      <c r="W476" s="22"/>
      <c r="X476" s="22"/>
      <c r="Y476" s="22"/>
      <c r="Z476" s="22"/>
      <c r="AA476" s="22"/>
    </row>
    <row r="477">
      <c r="A477" s="21"/>
      <c r="B477" s="22"/>
      <c r="C477" s="22"/>
      <c r="D477" s="22"/>
      <c r="E477" s="22"/>
      <c r="F477" s="309"/>
      <c r="G477" s="22"/>
      <c r="H477" s="22"/>
      <c r="I477" s="21"/>
      <c r="J477" s="22"/>
      <c r="K477" s="21"/>
      <c r="L477" s="311"/>
      <c r="M477" s="22"/>
      <c r="N477" s="21"/>
      <c r="O477" s="22"/>
      <c r="P477" s="22"/>
      <c r="Q477" s="22"/>
      <c r="R477" s="22"/>
      <c r="S477" s="22"/>
      <c r="T477" s="22"/>
      <c r="U477" s="22"/>
      <c r="V477" s="22"/>
      <c r="W477" s="22"/>
      <c r="X477" s="22"/>
      <c r="Y477" s="22"/>
      <c r="Z477" s="22"/>
      <c r="AA477" s="22"/>
    </row>
    <row r="478">
      <c r="A478" s="21"/>
      <c r="B478" s="22"/>
      <c r="C478" s="22"/>
      <c r="D478" s="22"/>
      <c r="E478" s="22"/>
      <c r="F478" s="309"/>
      <c r="G478" s="22"/>
      <c r="H478" s="22"/>
      <c r="I478" s="21"/>
      <c r="J478" s="22"/>
      <c r="K478" s="21"/>
      <c r="L478" s="311"/>
      <c r="M478" s="22"/>
      <c r="N478" s="21"/>
      <c r="O478" s="22"/>
      <c r="P478" s="22"/>
      <c r="Q478" s="22"/>
      <c r="R478" s="22"/>
      <c r="S478" s="22"/>
      <c r="T478" s="22"/>
      <c r="U478" s="22"/>
      <c r="V478" s="22"/>
      <c r="W478" s="22"/>
      <c r="X478" s="22"/>
      <c r="Y478" s="22"/>
      <c r="Z478" s="22"/>
      <c r="AA478" s="22"/>
    </row>
    <row r="479">
      <c r="A479" s="21"/>
      <c r="B479" s="22"/>
      <c r="C479" s="22"/>
      <c r="D479" s="22"/>
      <c r="E479" s="22"/>
      <c r="F479" s="309"/>
      <c r="G479" s="22"/>
      <c r="H479" s="22"/>
      <c r="I479" s="21"/>
      <c r="J479" s="22"/>
      <c r="K479" s="21"/>
      <c r="L479" s="311"/>
      <c r="M479" s="22"/>
      <c r="N479" s="21"/>
      <c r="O479" s="22"/>
      <c r="P479" s="22"/>
      <c r="Q479" s="22"/>
      <c r="R479" s="22"/>
      <c r="S479" s="22"/>
      <c r="T479" s="22"/>
      <c r="U479" s="22"/>
      <c r="V479" s="22"/>
      <c r="W479" s="22"/>
      <c r="X479" s="22"/>
      <c r="Y479" s="22"/>
      <c r="Z479" s="22"/>
      <c r="AA479" s="22"/>
    </row>
    <row r="480">
      <c r="A480" s="21"/>
      <c r="B480" s="22"/>
      <c r="C480" s="22"/>
      <c r="D480" s="22"/>
      <c r="E480" s="22"/>
      <c r="F480" s="309"/>
      <c r="G480" s="22"/>
      <c r="H480" s="22"/>
      <c r="I480" s="21"/>
      <c r="J480" s="22"/>
      <c r="K480" s="21"/>
      <c r="L480" s="311"/>
      <c r="M480" s="22"/>
      <c r="N480" s="21"/>
      <c r="O480" s="22"/>
      <c r="P480" s="22"/>
      <c r="Q480" s="22"/>
      <c r="R480" s="22"/>
      <c r="S480" s="22"/>
      <c r="T480" s="22"/>
      <c r="U480" s="22"/>
      <c r="V480" s="22"/>
      <c r="W480" s="22"/>
      <c r="X480" s="22"/>
      <c r="Y480" s="22"/>
      <c r="Z480" s="22"/>
      <c r="AA480" s="22"/>
    </row>
    <row r="481">
      <c r="A481" s="21"/>
      <c r="B481" s="22"/>
      <c r="C481" s="22"/>
      <c r="D481" s="22"/>
      <c r="E481" s="22"/>
      <c r="F481" s="309"/>
      <c r="G481" s="22"/>
      <c r="H481" s="22"/>
      <c r="I481" s="21"/>
      <c r="J481" s="22"/>
      <c r="K481" s="21"/>
      <c r="L481" s="311"/>
      <c r="M481" s="22"/>
      <c r="N481" s="21"/>
      <c r="O481" s="22"/>
      <c r="P481" s="22"/>
      <c r="Q481" s="22"/>
      <c r="R481" s="22"/>
      <c r="S481" s="22"/>
      <c r="T481" s="22"/>
      <c r="U481" s="22"/>
      <c r="V481" s="22"/>
      <c r="W481" s="22"/>
      <c r="X481" s="22"/>
      <c r="Y481" s="22"/>
      <c r="Z481" s="22"/>
      <c r="AA481" s="22"/>
    </row>
    <row r="482">
      <c r="A482" s="21"/>
      <c r="B482" s="22"/>
      <c r="C482" s="22"/>
      <c r="D482" s="22"/>
      <c r="E482" s="22"/>
      <c r="F482" s="309"/>
      <c r="G482" s="22"/>
      <c r="H482" s="22"/>
      <c r="I482" s="21"/>
      <c r="J482" s="22"/>
      <c r="K482" s="21"/>
      <c r="L482" s="311"/>
      <c r="M482" s="22"/>
      <c r="N482" s="21"/>
      <c r="O482" s="22"/>
      <c r="P482" s="22"/>
      <c r="Q482" s="22"/>
      <c r="R482" s="22"/>
      <c r="S482" s="22"/>
      <c r="T482" s="22"/>
      <c r="U482" s="22"/>
      <c r="V482" s="22"/>
      <c r="W482" s="22"/>
      <c r="X482" s="22"/>
      <c r="Y482" s="22"/>
      <c r="Z482" s="22"/>
      <c r="AA482" s="22"/>
    </row>
    <row r="483">
      <c r="A483" s="21"/>
      <c r="B483" s="22"/>
      <c r="C483" s="22"/>
      <c r="D483" s="22"/>
      <c r="E483" s="22"/>
      <c r="F483" s="309"/>
      <c r="G483" s="22"/>
      <c r="H483" s="22"/>
      <c r="I483" s="21"/>
      <c r="J483" s="22"/>
      <c r="K483" s="21"/>
      <c r="L483" s="311"/>
      <c r="M483" s="22"/>
      <c r="N483" s="21"/>
      <c r="O483" s="22"/>
      <c r="P483" s="22"/>
      <c r="Q483" s="22"/>
      <c r="R483" s="22"/>
      <c r="S483" s="22"/>
      <c r="T483" s="22"/>
      <c r="U483" s="22"/>
      <c r="V483" s="22"/>
      <c r="W483" s="22"/>
      <c r="X483" s="22"/>
      <c r="Y483" s="22"/>
      <c r="Z483" s="22"/>
      <c r="AA483" s="22"/>
    </row>
    <row r="484">
      <c r="A484" s="21"/>
      <c r="B484" s="22"/>
      <c r="C484" s="22"/>
      <c r="D484" s="22"/>
      <c r="E484" s="22"/>
      <c r="F484" s="309"/>
      <c r="G484" s="22"/>
      <c r="H484" s="22"/>
      <c r="I484" s="21"/>
      <c r="J484" s="22"/>
      <c r="K484" s="21"/>
      <c r="L484" s="311"/>
      <c r="M484" s="22"/>
      <c r="N484" s="21"/>
      <c r="O484" s="22"/>
      <c r="P484" s="22"/>
      <c r="Q484" s="22"/>
      <c r="R484" s="22"/>
      <c r="S484" s="22"/>
      <c r="T484" s="22"/>
      <c r="U484" s="22"/>
      <c r="V484" s="22"/>
      <c r="W484" s="22"/>
      <c r="X484" s="22"/>
      <c r="Y484" s="22"/>
      <c r="Z484" s="22"/>
      <c r="AA484" s="22"/>
    </row>
    <row r="485">
      <c r="A485" s="21"/>
      <c r="B485" s="22"/>
      <c r="C485" s="22"/>
      <c r="D485" s="22"/>
      <c r="E485" s="22"/>
      <c r="F485" s="309"/>
      <c r="G485" s="22"/>
      <c r="H485" s="22"/>
      <c r="I485" s="21"/>
      <c r="J485" s="22"/>
      <c r="K485" s="21"/>
      <c r="L485" s="311"/>
      <c r="M485" s="22"/>
      <c r="N485" s="21"/>
      <c r="O485" s="22"/>
      <c r="P485" s="22"/>
      <c r="Q485" s="22"/>
      <c r="R485" s="22"/>
      <c r="S485" s="22"/>
      <c r="T485" s="22"/>
      <c r="U485" s="22"/>
      <c r="V485" s="22"/>
      <c r="W485" s="22"/>
      <c r="X485" s="22"/>
      <c r="Y485" s="22"/>
      <c r="Z485" s="22"/>
      <c r="AA485" s="22"/>
    </row>
    <row r="486">
      <c r="A486" s="21"/>
      <c r="B486" s="22"/>
      <c r="C486" s="22"/>
      <c r="D486" s="22"/>
      <c r="E486" s="22"/>
      <c r="F486" s="309"/>
      <c r="G486" s="22"/>
      <c r="H486" s="22"/>
      <c r="I486" s="21"/>
      <c r="J486" s="22"/>
      <c r="K486" s="21"/>
      <c r="L486" s="311"/>
      <c r="M486" s="22"/>
      <c r="N486" s="21"/>
      <c r="O486" s="22"/>
      <c r="P486" s="22"/>
      <c r="Q486" s="22"/>
      <c r="R486" s="22"/>
      <c r="S486" s="22"/>
      <c r="T486" s="22"/>
      <c r="U486" s="22"/>
      <c r="V486" s="22"/>
      <c r="W486" s="22"/>
      <c r="X486" s="22"/>
      <c r="Y486" s="22"/>
      <c r="Z486" s="22"/>
      <c r="AA486" s="22"/>
    </row>
    <row r="487">
      <c r="A487" s="21"/>
      <c r="B487" s="22"/>
      <c r="C487" s="22"/>
      <c r="D487" s="22"/>
      <c r="E487" s="22"/>
      <c r="F487" s="309"/>
      <c r="G487" s="22"/>
      <c r="H487" s="22"/>
      <c r="I487" s="21"/>
      <c r="J487" s="22"/>
      <c r="K487" s="21"/>
      <c r="L487" s="311"/>
      <c r="M487" s="22"/>
      <c r="N487" s="21"/>
      <c r="O487" s="22"/>
      <c r="P487" s="22"/>
      <c r="Q487" s="22"/>
      <c r="R487" s="22"/>
      <c r="S487" s="22"/>
      <c r="T487" s="22"/>
      <c r="U487" s="22"/>
      <c r="V487" s="22"/>
      <c r="W487" s="22"/>
      <c r="X487" s="22"/>
      <c r="Y487" s="22"/>
      <c r="Z487" s="22"/>
      <c r="AA487" s="22"/>
    </row>
    <row r="488">
      <c r="A488" s="21"/>
      <c r="B488" s="22"/>
      <c r="C488" s="22"/>
      <c r="D488" s="22"/>
      <c r="E488" s="22"/>
      <c r="F488" s="309"/>
      <c r="G488" s="22"/>
      <c r="H488" s="22"/>
      <c r="I488" s="21"/>
      <c r="J488" s="22"/>
      <c r="K488" s="21"/>
      <c r="L488" s="311"/>
      <c r="M488" s="22"/>
      <c r="N488" s="21"/>
      <c r="O488" s="22"/>
      <c r="P488" s="22"/>
      <c r="Q488" s="22"/>
      <c r="R488" s="22"/>
      <c r="S488" s="22"/>
      <c r="T488" s="22"/>
      <c r="U488" s="22"/>
      <c r="V488" s="22"/>
      <c r="W488" s="22"/>
      <c r="X488" s="22"/>
      <c r="Y488" s="22"/>
      <c r="Z488" s="22"/>
      <c r="AA488" s="22"/>
    </row>
    <row r="489">
      <c r="A489" s="21"/>
      <c r="B489" s="22"/>
      <c r="C489" s="22"/>
      <c r="D489" s="22"/>
      <c r="E489" s="22"/>
      <c r="F489" s="309"/>
      <c r="G489" s="22"/>
      <c r="H489" s="22"/>
      <c r="I489" s="21"/>
      <c r="J489" s="22"/>
      <c r="K489" s="21"/>
      <c r="L489" s="311"/>
      <c r="M489" s="22"/>
      <c r="N489" s="21"/>
      <c r="O489" s="22"/>
      <c r="P489" s="22"/>
      <c r="Q489" s="22"/>
      <c r="R489" s="22"/>
      <c r="S489" s="22"/>
      <c r="T489" s="22"/>
      <c r="U489" s="22"/>
      <c r="V489" s="22"/>
      <c r="W489" s="22"/>
      <c r="X489" s="22"/>
      <c r="Y489" s="22"/>
      <c r="Z489" s="22"/>
      <c r="AA489" s="22"/>
    </row>
    <row r="490">
      <c r="A490" s="21"/>
      <c r="B490" s="22"/>
      <c r="C490" s="22"/>
      <c r="D490" s="22"/>
      <c r="E490" s="22"/>
      <c r="F490" s="309"/>
      <c r="G490" s="22"/>
      <c r="H490" s="22"/>
      <c r="I490" s="21"/>
      <c r="J490" s="22"/>
      <c r="K490" s="21"/>
      <c r="L490" s="311"/>
      <c r="M490" s="22"/>
      <c r="N490" s="21"/>
      <c r="O490" s="22"/>
      <c r="P490" s="22"/>
      <c r="Q490" s="22"/>
      <c r="R490" s="22"/>
      <c r="S490" s="22"/>
      <c r="T490" s="22"/>
      <c r="U490" s="22"/>
      <c r="V490" s="22"/>
      <c r="W490" s="22"/>
      <c r="X490" s="22"/>
      <c r="Y490" s="22"/>
      <c r="Z490" s="22"/>
      <c r="AA490" s="22"/>
    </row>
    <row r="491">
      <c r="A491" s="21"/>
      <c r="B491" s="22"/>
      <c r="C491" s="22"/>
      <c r="D491" s="22"/>
      <c r="E491" s="22"/>
      <c r="F491" s="309"/>
      <c r="G491" s="22"/>
      <c r="H491" s="22"/>
      <c r="I491" s="21"/>
      <c r="J491" s="22"/>
      <c r="K491" s="21"/>
      <c r="L491" s="311"/>
      <c r="M491" s="22"/>
      <c r="N491" s="21"/>
      <c r="O491" s="22"/>
      <c r="P491" s="22"/>
      <c r="Q491" s="22"/>
      <c r="R491" s="22"/>
      <c r="S491" s="22"/>
      <c r="T491" s="22"/>
      <c r="U491" s="22"/>
      <c r="V491" s="22"/>
      <c r="W491" s="22"/>
      <c r="X491" s="22"/>
      <c r="Y491" s="22"/>
      <c r="Z491" s="22"/>
      <c r="AA491" s="22"/>
    </row>
    <row r="492">
      <c r="A492" s="21"/>
      <c r="B492" s="22"/>
      <c r="C492" s="22"/>
      <c r="D492" s="22"/>
      <c r="E492" s="22"/>
      <c r="F492" s="309"/>
      <c r="G492" s="22"/>
      <c r="H492" s="22"/>
      <c r="I492" s="21"/>
      <c r="J492" s="22"/>
      <c r="K492" s="21"/>
      <c r="L492" s="311"/>
      <c r="M492" s="22"/>
      <c r="N492" s="21"/>
      <c r="O492" s="22"/>
      <c r="P492" s="22"/>
      <c r="Q492" s="22"/>
      <c r="R492" s="22"/>
      <c r="S492" s="22"/>
      <c r="T492" s="22"/>
      <c r="U492" s="22"/>
      <c r="V492" s="22"/>
      <c r="W492" s="22"/>
      <c r="X492" s="22"/>
      <c r="Y492" s="22"/>
      <c r="Z492" s="22"/>
      <c r="AA492" s="22"/>
    </row>
    <row r="493">
      <c r="A493" s="21"/>
      <c r="B493" s="22"/>
      <c r="C493" s="22"/>
      <c r="D493" s="22"/>
      <c r="E493" s="22"/>
      <c r="F493" s="309"/>
      <c r="G493" s="22"/>
      <c r="H493" s="22"/>
      <c r="I493" s="21"/>
      <c r="J493" s="22"/>
      <c r="K493" s="21"/>
      <c r="L493" s="311"/>
      <c r="M493" s="22"/>
      <c r="N493" s="21"/>
      <c r="O493" s="22"/>
      <c r="P493" s="22"/>
      <c r="Q493" s="22"/>
      <c r="R493" s="22"/>
      <c r="S493" s="22"/>
      <c r="T493" s="22"/>
      <c r="U493" s="22"/>
      <c r="V493" s="22"/>
      <c r="W493" s="22"/>
      <c r="X493" s="22"/>
      <c r="Y493" s="22"/>
      <c r="Z493" s="22"/>
      <c r="AA493" s="22"/>
    </row>
    <row r="494">
      <c r="A494" s="21"/>
      <c r="B494" s="22"/>
      <c r="C494" s="22"/>
      <c r="D494" s="22"/>
      <c r="E494" s="22"/>
      <c r="F494" s="309"/>
      <c r="G494" s="22"/>
      <c r="H494" s="22"/>
      <c r="I494" s="21"/>
      <c r="J494" s="22"/>
      <c r="K494" s="21"/>
      <c r="L494" s="311"/>
      <c r="M494" s="22"/>
      <c r="N494" s="21"/>
      <c r="O494" s="22"/>
      <c r="P494" s="22"/>
      <c r="Q494" s="22"/>
      <c r="R494" s="22"/>
      <c r="S494" s="22"/>
      <c r="T494" s="22"/>
      <c r="U494" s="22"/>
      <c r="V494" s="22"/>
      <c r="W494" s="22"/>
      <c r="X494" s="22"/>
      <c r="Y494" s="22"/>
      <c r="Z494" s="22"/>
      <c r="AA494" s="22"/>
    </row>
    <row r="495">
      <c r="A495" s="21"/>
      <c r="B495" s="22"/>
      <c r="C495" s="22"/>
      <c r="D495" s="22"/>
      <c r="E495" s="22"/>
      <c r="F495" s="309"/>
      <c r="G495" s="22"/>
      <c r="H495" s="22"/>
      <c r="I495" s="21"/>
      <c r="J495" s="22"/>
      <c r="K495" s="21"/>
      <c r="L495" s="311"/>
      <c r="M495" s="22"/>
      <c r="N495" s="21"/>
      <c r="O495" s="22"/>
      <c r="P495" s="22"/>
      <c r="Q495" s="22"/>
      <c r="R495" s="22"/>
      <c r="S495" s="22"/>
      <c r="T495" s="22"/>
      <c r="U495" s="22"/>
      <c r="V495" s="22"/>
      <c r="W495" s="22"/>
      <c r="X495" s="22"/>
      <c r="Y495" s="22"/>
      <c r="Z495" s="22"/>
      <c r="AA495" s="22"/>
    </row>
    <row r="496">
      <c r="A496" s="21"/>
      <c r="B496" s="22"/>
      <c r="C496" s="22"/>
      <c r="D496" s="22"/>
      <c r="E496" s="22"/>
      <c r="F496" s="309"/>
      <c r="G496" s="22"/>
      <c r="H496" s="22"/>
      <c r="I496" s="21"/>
      <c r="J496" s="22"/>
      <c r="K496" s="21"/>
      <c r="L496" s="311"/>
      <c r="M496" s="22"/>
      <c r="N496" s="21"/>
      <c r="O496" s="22"/>
      <c r="P496" s="22"/>
      <c r="Q496" s="22"/>
      <c r="R496" s="22"/>
      <c r="S496" s="22"/>
      <c r="T496" s="22"/>
      <c r="U496" s="22"/>
      <c r="V496" s="22"/>
      <c r="W496" s="22"/>
      <c r="X496" s="22"/>
      <c r="Y496" s="22"/>
      <c r="Z496" s="22"/>
      <c r="AA496" s="22"/>
    </row>
    <row r="497">
      <c r="A497" s="21"/>
      <c r="B497" s="22"/>
      <c r="C497" s="22"/>
      <c r="D497" s="22"/>
      <c r="E497" s="22"/>
      <c r="F497" s="309"/>
      <c r="G497" s="22"/>
      <c r="H497" s="22"/>
      <c r="I497" s="21"/>
      <c r="J497" s="22"/>
      <c r="K497" s="21"/>
      <c r="L497" s="311"/>
      <c r="M497" s="22"/>
      <c r="N497" s="21"/>
      <c r="O497" s="22"/>
      <c r="P497" s="22"/>
      <c r="Q497" s="22"/>
      <c r="R497" s="22"/>
      <c r="S497" s="22"/>
      <c r="T497" s="22"/>
      <c r="U497" s="22"/>
      <c r="V497" s="22"/>
      <c r="W497" s="22"/>
      <c r="X497" s="22"/>
      <c r="Y497" s="22"/>
      <c r="Z497" s="22"/>
      <c r="AA497" s="22"/>
    </row>
    <row r="498">
      <c r="A498" s="21"/>
      <c r="B498" s="22"/>
      <c r="C498" s="22"/>
      <c r="D498" s="22"/>
      <c r="E498" s="22"/>
      <c r="F498" s="309"/>
      <c r="G498" s="22"/>
      <c r="H498" s="22"/>
      <c r="I498" s="21"/>
      <c r="J498" s="22"/>
      <c r="K498" s="21"/>
      <c r="L498" s="311"/>
      <c r="M498" s="22"/>
      <c r="N498" s="21"/>
      <c r="O498" s="22"/>
      <c r="P498" s="22"/>
      <c r="Q498" s="22"/>
      <c r="R498" s="22"/>
      <c r="S498" s="22"/>
      <c r="T498" s="22"/>
      <c r="U498" s="22"/>
      <c r="V498" s="22"/>
      <c r="W498" s="22"/>
      <c r="X498" s="22"/>
      <c r="Y498" s="22"/>
      <c r="Z498" s="22"/>
      <c r="AA498" s="22"/>
    </row>
    <row r="499">
      <c r="A499" s="21"/>
      <c r="B499" s="22"/>
      <c r="C499" s="22"/>
      <c r="D499" s="22"/>
      <c r="E499" s="22"/>
      <c r="F499" s="309"/>
      <c r="G499" s="22"/>
      <c r="H499" s="22"/>
      <c r="I499" s="21"/>
      <c r="J499" s="22"/>
      <c r="K499" s="21"/>
      <c r="L499" s="311"/>
      <c r="M499" s="22"/>
      <c r="N499" s="21"/>
      <c r="O499" s="22"/>
      <c r="P499" s="22"/>
      <c r="Q499" s="22"/>
      <c r="R499" s="22"/>
      <c r="S499" s="22"/>
      <c r="T499" s="22"/>
      <c r="U499" s="22"/>
      <c r="V499" s="22"/>
      <c r="W499" s="22"/>
      <c r="X499" s="22"/>
      <c r="Y499" s="22"/>
      <c r="Z499" s="22"/>
      <c r="AA499" s="22"/>
    </row>
    <row r="500">
      <c r="A500" s="21"/>
      <c r="B500" s="22"/>
      <c r="C500" s="22"/>
      <c r="D500" s="22"/>
      <c r="E500" s="22"/>
      <c r="F500" s="309"/>
      <c r="G500" s="22"/>
      <c r="H500" s="22"/>
      <c r="I500" s="21"/>
      <c r="J500" s="22"/>
      <c r="K500" s="21"/>
      <c r="L500" s="311"/>
      <c r="M500" s="22"/>
      <c r="N500" s="21"/>
      <c r="O500" s="22"/>
      <c r="P500" s="22"/>
      <c r="Q500" s="22"/>
      <c r="R500" s="22"/>
      <c r="S500" s="22"/>
      <c r="T500" s="22"/>
      <c r="U500" s="22"/>
      <c r="V500" s="22"/>
      <c r="W500" s="22"/>
      <c r="X500" s="22"/>
      <c r="Y500" s="22"/>
      <c r="Z500" s="22"/>
      <c r="AA500" s="22"/>
    </row>
    <row r="501">
      <c r="A501" s="21"/>
      <c r="B501" s="22"/>
      <c r="C501" s="22"/>
      <c r="D501" s="22"/>
      <c r="E501" s="22"/>
      <c r="F501" s="309"/>
      <c r="G501" s="22"/>
      <c r="H501" s="22"/>
      <c r="I501" s="21"/>
      <c r="J501" s="22"/>
      <c r="K501" s="21"/>
      <c r="L501" s="311"/>
      <c r="M501" s="22"/>
      <c r="N501" s="21"/>
      <c r="O501" s="22"/>
      <c r="P501" s="22"/>
      <c r="Q501" s="22"/>
      <c r="R501" s="22"/>
      <c r="S501" s="22"/>
      <c r="T501" s="22"/>
      <c r="U501" s="22"/>
      <c r="V501" s="22"/>
      <c r="W501" s="22"/>
      <c r="X501" s="22"/>
      <c r="Y501" s="22"/>
      <c r="Z501" s="22"/>
      <c r="AA501" s="22"/>
    </row>
    <row r="502">
      <c r="A502" s="21"/>
      <c r="B502" s="22"/>
      <c r="C502" s="22"/>
      <c r="D502" s="22"/>
      <c r="E502" s="22"/>
      <c r="F502" s="309"/>
      <c r="G502" s="22"/>
      <c r="H502" s="22"/>
      <c r="I502" s="21"/>
      <c r="J502" s="22"/>
      <c r="K502" s="21"/>
      <c r="L502" s="311"/>
      <c r="M502" s="22"/>
      <c r="N502" s="21"/>
      <c r="O502" s="22"/>
      <c r="P502" s="22"/>
      <c r="Q502" s="22"/>
      <c r="R502" s="22"/>
      <c r="S502" s="22"/>
      <c r="T502" s="22"/>
      <c r="U502" s="22"/>
      <c r="V502" s="22"/>
      <c r="W502" s="22"/>
      <c r="X502" s="22"/>
      <c r="Y502" s="22"/>
      <c r="Z502" s="22"/>
      <c r="AA502" s="22"/>
    </row>
    <row r="503">
      <c r="A503" s="21"/>
      <c r="B503" s="22"/>
      <c r="C503" s="22"/>
      <c r="D503" s="22"/>
      <c r="E503" s="22"/>
      <c r="F503" s="309"/>
      <c r="G503" s="22"/>
      <c r="H503" s="22"/>
      <c r="I503" s="21"/>
      <c r="J503" s="22"/>
      <c r="K503" s="21"/>
      <c r="L503" s="311"/>
      <c r="M503" s="22"/>
      <c r="N503" s="21"/>
      <c r="O503" s="22"/>
      <c r="P503" s="22"/>
      <c r="Q503" s="22"/>
      <c r="R503" s="22"/>
      <c r="S503" s="22"/>
      <c r="T503" s="22"/>
      <c r="U503" s="22"/>
      <c r="V503" s="22"/>
      <c r="W503" s="22"/>
      <c r="X503" s="22"/>
      <c r="Y503" s="22"/>
      <c r="Z503" s="22"/>
      <c r="AA503" s="22"/>
    </row>
    <row r="504">
      <c r="A504" s="21"/>
      <c r="B504" s="22"/>
      <c r="C504" s="22"/>
      <c r="D504" s="22"/>
      <c r="E504" s="22"/>
      <c r="F504" s="309"/>
      <c r="G504" s="22"/>
      <c r="H504" s="22"/>
      <c r="I504" s="21"/>
      <c r="J504" s="22"/>
      <c r="K504" s="21"/>
      <c r="L504" s="311"/>
      <c r="M504" s="22"/>
      <c r="N504" s="21"/>
      <c r="O504" s="22"/>
      <c r="P504" s="22"/>
      <c r="Q504" s="22"/>
      <c r="R504" s="22"/>
      <c r="S504" s="22"/>
      <c r="T504" s="22"/>
      <c r="U504" s="22"/>
      <c r="V504" s="22"/>
      <c r="W504" s="22"/>
      <c r="X504" s="22"/>
      <c r="Y504" s="22"/>
      <c r="Z504" s="22"/>
      <c r="AA504" s="22"/>
    </row>
    <row r="505">
      <c r="A505" s="21"/>
      <c r="B505" s="22"/>
      <c r="C505" s="22"/>
      <c r="D505" s="22"/>
      <c r="E505" s="22"/>
      <c r="F505" s="309"/>
      <c r="G505" s="22"/>
      <c r="H505" s="22"/>
      <c r="I505" s="21"/>
      <c r="J505" s="22"/>
      <c r="K505" s="21"/>
      <c r="L505" s="311"/>
      <c r="M505" s="22"/>
      <c r="N505" s="21"/>
      <c r="O505" s="22"/>
      <c r="P505" s="22"/>
      <c r="Q505" s="22"/>
      <c r="R505" s="22"/>
      <c r="S505" s="22"/>
      <c r="T505" s="22"/>
      <c r="U505" s="22"/>
      <c r="V505" s="22"/>
      <c r="W505" s="22"/>
      <c r="X505" s="22"/>
      <c r="Y505" s="22"/>
      <c r="Z505" s="22"/>
      <c r="AA505" s="22"/>
    </row>
    <row r="506">
      <c r="A506" s="21"/>
      <c r="B506" s="22"/>
      <c r="C506" s="22"/>
      <c r="D506" s="22"/>
      <c r="E506" s="22"/>
      <c r="F506" s="309"/>
      <c r="G506" s="22"/>
      <c r="H506" s="22"/>
      <c r="I506" s="21"/>
      <c r="J506" s="22"/>
      <c r="K506" s="21"/>
      <c r="L506" s="311"/>
      <c r="M506" s="22"/>
      <c r="N506" s="21"/>
      <c r="O506" s="22"/>
      <c r="P506" s="22"/>
      <c r="Q506" s="22"/>
      <c r="R506" s="22"/>
      <c r="S506" s="22"/>
      <c r="T506" s="22"/>
      <c r="U506" s="22"/>
      <c r="V506" s="22"/>
      <c r="W506" s="22"/>
      <c r="X506" s="22"/>
      <c r="Y506" s="22"/>
      <c r="Z506" s="22"/>
      <c r="AA506" s="22"/>
    </row>
    <row r="507">
      <c r="A507" s="21"/>
      <c r="B507" s="22"/>
      <c r="C507" s="22"/>
      <c r="D507" s="22"/>
      <c r="E507" s="22"/>
      <c r="F507" s="309"/>
      <c r="G507" s="22"/>
      <c r="H507" s="22"/>
      <c r="I507" s="21"/>
      <c r="J507" s="22"/>
      <c r="K507" s="21"/>
      <c r="L507" s="311"/>
      <c r="M507" s="22"/>
      <c r="N507" s="21"/>
      <c r="O507" s="22"/>
      <c r="P507" s="22"/>
      <c r="Q507" s="22"/>
      <c r="R507" s="22"/>
      <c r="S507" s="22"/>
      <c r="T507" s="22"/>
      <c r="U507" s="22"/>
      <c r="V507" s="22"/>
      <c r="W507" s="22"/>
      <c r="X507" s="22"/>
      <c r="Y507" s="22"/>
      <c r="Z507" s="22"/>
      <c r="AA507" s="22"/>
    </row>
    <row r="508">
      <c r="A508" s="21"/>
      <c r="B508" s="22"/>
      <c r="C508" s="22"/>
      <c r="D508" s="22"/>
      <c r="E508" s="22"/>
      <c r="F508" s="309"/>
      <c r="G508" s="22"/>
      <c r="H508" s="22"/>
      <c r="I508" s="21"/>
      <c r="J508" s="22"/>
      <c r="K508" s="21"/>
      <c r="L508" s="311"/>
      <c r="M508" s="22"/>
      <c r="N508" s="21"/>
      <c r="O508" s="22"/>
      <c r="P508" s="22"/>
      <c r="Q508" s="22"/>
      <c r="R508" s="22"/>
      <c r="S508" s="22"/>
      <c r="T508" s="22"/>
      <c r="U508" s="22"/>
      <c r="V508" s="22"/>
      <c r="W508" s="22"/>
      <c r="X508" s="22"/>
      <c r="Y508" s="22"/>
      <c r="Z508" s="22"/>
      <c r="AA508" s="22"/>
    </row>
    <row r="509">
      <c r="A509" s="21"/>
      <c r="B509" s="22"/>
      <c r="C509" s="22"/>
      <c r="D509" s="22"/>
      <c r="E509" s="22"/>
      <c r="F509" s="309"/>
      <c r="G509" s="22"/>
      <c r="H509" s="22"/>
      <c r="I509" s="21"/>
      <c r="J509" s="22"/>
      <c r="K509" s="21"/>
      <c r="L509" s="311"/>
      <c r="M509" s="22"/>
      <c r="N509" s="21"/>
      <c r="O509" s="22"/>
      <c r="P509" s="22"/>
      <c r="Q509" s="22"/>
      <c r="R509" s="22"/>
      <c r="S509" s="22"/>
      <c r="T509" s="22"/>
      <c r="U509" s="22"/>
      <c r="V509" s="22"/>
      <c r="W509" s="22"/>
      <c r="X509" s="22"/>
      <c r="Y509" s="22"/>
      <c r="Z509" s="22"/>
      <c r="AA509" s="22"/>
    </row>
    <row r="510">
      <c r="A510" s="21"/>
      <c r="B510" s="22"/>
      <c r="C510" s="22"/>
      <c r="D510" s="22"/>
      <c r="E510" s="22"/>
      <c r="F510" s="309"/>
      <c r="G510" s="22"/>
      <c r="H510" s="22"/>
      <c r="I510" s="21"/>
      <c r="J510" s="22"/>
      <c r="K510" s="21"/>
      <c r="L510" s="311"/>
      <c r="M510" s="22"/>
      <c r="N510" s="21"/>
      <c r="O510" s="22"/>
      <c r="P510" s="22"/>
      <c r="Q510" s="22"/>
      <c r="R510" s="22"/>
      <c r="S510" s="22"/>
      <c r="T510" s="22"/>
      <c r="U510" s="22"/>
      <c r="V510" s="22"/>
      <c r="W510" s="22"/>
      <c r="X510" s="22"/>
      <c r="Y510" s="22"/>
      <c r="Z510" s="22"/>
      <c r="AA510" s="22"/>
    </row>
    <row r="511">
      <c r="A511" s="21"/>
      <c r="B511" s="22"/>
      <c r="C511" s="22"/>
      <c r="D511" s="22"/>
      <c r="E511" s="22"/>
      <c r="F511" s="309"/>
      <c r="G511" s="22"/>
      <c r="H511" s="22"/>
      <c r="I511" s="21"/>
      <c r="J511" s="22"/>
      <c r="K511" s="21"/>
      <c r="L511" s="311"/>
      <c r="M511" s="22"/>
      <c r="N511" s="21"/>
      <c r="O511" s="22"/>
      <c r="P511" s="22"/>
      <c r="Q511" s="22"/>
      <c r="R511" s="22"/>
      <c r="S511" s="22"/>
      <c r="T511" s="22"/>
      <c r="U511" s="22"/>
      <c r="V511" s="22"/>
      <c r="W511" s="22"/>
      <c r="X511" s="22"/>
      <c r="Y511" s="22"/>
      <c r="Z511" s="22"/>
      <c r="AA511" s="22"/>
    </row>
    <row r="512">
      <c r="A512" s="21"/>
      <c r="B512" s="22"/>
      <c r="C512" s="22"/>
      <c r="D512" s="22"/>
      <c r="E512" s="22"/>
      <c r="F512" s="309"/>
      <c r="G512" s="22"/>
      <c r="H512" s="22"/>
      <c r="I512" s="21"/>
      <c r="J512" s="22"/>
      <c r="K512" s="21"/>
      <c r="L512" s="311"/>
      <c r="M512" s="22"/>
      <c r="N512" s="21"/>
      <c r="O512" s="22"/>
      <c r="P512" s="22"/>
      <c r="Q512" s="22"/>
      <c r="R512" s="22"/>
      <c r="S512" s="22"/>
      <c r="T512" s="22"/>
      <c r="U512" s="22"/>
      <c r="V512" s="22"/>
      <c r="W512" s="22"/>
      <c r="X512" s="22"/>
      <c r="Y512" s="22"/>
      <c r="Z512" s="22"/>
      <c r="AA512" s="22"/>
    </row>
    <row r="513">
      <c r="A513" s="21"/>
      <c r="B513" s="22"/>
      <c r="C513" s="22"/>
      <c r="D513" s="22"/>
      <c r="E513" s="22"/>
      <c r="F513" s="309"/>
      <c r="G513" s="22"/>
      <c r="H513" s="22"/>
      <c r="I513" s="21"/>
      <c r="J513" s="22"/>
      <c r="K513" s="21"/>
      <c r="L513" s="311"/>
      <c r="M513" s="22"/>
      <c r="N513" s="21"/>
      <c r="O513" s="22"/>
      <c r="P513" s="22"/>
      <c r="Q513" s="22"/>
      <c r="R513" s="22"/>
      <c r="S513" s="22"/>
      <c r="T513" s="22"/>
      <c r="U513" s="22"/>
      <c r="V513" s="22"/>
      <c r="W513" s="22"/>
      <c r="X513" s="22"/>
      <c r="Y513" s="22"/>
      <c r="Z513" s="22"/>
      <c r="AA513" s="22"/>
    </row>
    <row r="514">
      <c r="A514" s="21"/>
      <c r="B514" s="22"/>
      <c r="C514" s="22"/>
      <c r="D514" s="22"/>
      <c r="E514" s="22"/>
      <c r="F514" s="309"/>
      <c r="G514" s="22"/>
      <c r="H514" s="22"/>
      <c r="I514" s="21"/>
      <c r="J514" s="22"/>
      <c r="K514" s="21"/>
      <c r="L514" s="311"/>
      <c r="M514" s="22"/>
      <c r="N514" s="21"/>
      <c r="O514" s="22"/>
      <c r="P514" s="22"/>
      <c r="Q514" s="22"/>
      <c r="R514" s="22"/>
      <c r="S514" s="22"/>
      <c r="T514" s="22"/>
      <c r="U514" s="22"/>
      <c r="V514" s="22"/>
      <c r="W514" s="22"/>
      <c r="X514" s="22"/>
      <c r="Y514" s="22"/>
      <c r="Z514" s="22"/>
      <c r="AA514" s="22"/>
    </row>
    <row r="515">
      <c r="A515" s="21"/>
      <c r="B515" s="22"/>
      <c r="C515" s="22"/>
      <c r="D515" s="22"/>
      <c r="E515" s="22"/>
      <c r="F515" s="309"/>
      <c r="G515" s="22"/>
      <c r="H515" s="22"/>
      <c r="I515" s="21"/>
      <c r="J515" s="22"/>
      <c r="K515" s="21"/>
      <c r="L515" s="311"/>
      <c r="M515" s="22"/>
      <c r="N515" s="21"/>
      <c r="O515" s="22"/>
      <c r="P515" s="22"/>
      <c r="Q515" s="22"/>
      <c r="R515" s="22"/>
      <c r="S515" s="22"/>
      <c r="T515" s="22"/>
      <c r="U515" s="22"/>
      <c r="V515" s="22"/>
      <c r="W515" s="22"/>
      <c r="X515" s="22"/>
      <c r="Y515" s="22"/>
      <c r="Z515" s="22"/>
      <c r="AA515" s="22"/>
    </row>
    <row r="516">
      <c r="A516" s="21"/>
      <c r="B516" s="22"/>
      <c r="C516" s="22"/>
      <c r="D516" s="22"/>
      <c r="E516" s="22"/>
      <c r="F516" s="309"/>
      <c r="G516" s="22"/>
      <c r="H516" s="22"/>
      <c r="I516" s="21"/>
      <c r="J516" s="22"/>
      <c r="K516" s="21"/>
      <c r="L516" s="311"/>
      <c r="M516" s="22"/>
      <c r="N516" s="21"/>
      <c r="O516" s="22"/>
      <c r="P516" s="22"/>
      <c r="Q516" s="22"/>
      <c r="R516" s="22"/>
      <c r="S516" s="22"/>
      <c r="T516" s="22"/>
      <c r="U516" s="22"/>
      <c r="V516" s="22"/>
      <c r="W516" s="22"/>
      <c r="X516" s="22"/>
      <c r="Y516" s="22"/>
      <c r="Z516" s="22"/>
      <c r="AA516" s="22"/>
    </row>
    <row r="517">
      <c r="A517" s="21"/>
      <c r="B517" s="22"/>
      <c r="C517" s="22"/>
      <c r="D517" s="22"/>
      <c r="E517" s="22"/>
      <c r="F517" s="309"/>
      <c r="G517" s="22"/>
      <c r="H517" s="22"/>
      <c r="I517" s="21"/>
      <c r="J517" s="22"/>
      <c r="K517" s="21"/>
      <c r="L517" s="311"/>
      <c r="M517" s="22"/>
      <c r="N517" s="21"/>
      <c r="O517" s="22"/>
      <c r="P517" s="22"/>
      <c r="Q517" s="22"/>
      <c r="R517" s="22"/>
      <c r="S517" s="22"/>
      <c r="T517" s="22"/>
      <c r="U517" s="22"/>
      <c r="V517" s="22"/>
      <c r="W517" s="22"/>
      <c r="X517" s="22"/>
      <c r="Y517" s="22"/>
      <c r="Z517" s="22"/>
      <c r="AA517" s="22"/>
    </row>
    <row r="518">
      <c r="A518" s="21"/>
      <c r="B518" s="22"/>
      <c r="C518" s="22"/>
      <c r="D518" s="22"/>
      <c r="E518" s="22"/>
      <c r="F518" s="309"/>
      <c r="G518" s="22"/>
      <c r="H518" s="22"/>
      <c r="I518" s="21"/>
      <c r="J518" s="22"/>
      <c r="K518" s="21"/>
      <c r="L518" s="311"/>
      <c r="M518" s="22"/>
      <c r="N518" s="21"/>
      <c r="O518" s="22"/>
      <c r="P518" s="22"/>
      <c r="Q518" s="22"/>
      <c r="R518" s="22"/>
      <c r="S518" s="22"/>
      <c r="T518" s="22"/>
      <c r="U518" s="22"/>
      <c r="V518" s="22"/>
      <c r="W518" s="22"/>
      <c r="X518" s="22"/>
      <c r="Y518" s="22"/>
      <c r="Z518" s="22"/>
      <c r="AA518" s="22"/>
    </row>
    <row r="519">
      <c r="A519" s="21"/>
      <c r="B519" s="22"/>
      <c r="C519" s="22"/>
      <c r="D519" s="22"/>
      <c r="E519" s="22"/>
      <c r="F519" s="309"/>
      <c r="G519" s="22"/>
      <c r="H519" s="22"/>
      <c r="I519" s="21"/>
      <c r="J519" s="22"/>
      <c r="K519" s="21"/>
      <c r="L519" s="311"/>
      <c r="M519" s="22"/>
      <c r="N519" s="21"/>
      <c r="O519" s="22"/>
      <c r="P519" s="22"/>
      <c r="Q519" s="22"/>
      <c r="R519" s="22"/>
      <c r="S519" s="22"/>
      <c r="T519" s="22"/>
      <c r="U519" s="22"/>
      <c r="V519" s="22"/>
      <c r="W519" s="22"/>
      <c r="X519" s="22"/>
      <c r="Y519" s="22"/>
      <c r="Z519" s="22"/>
      <c r="AA519" s="22"/>
    </row>
    <row r="520">
      <c r="A520" s="21"/>
      <c r="B520" s="22"/>
      <c r="C520" s="22"/>
      <c r="D520" s="22"/>
      <c r="E520" s="22"/>
      <c r="F520" s="309"/>
      <c r="G520" s="22"/>
      <c r="H520" s="22"/>
      <c r="I520" s="21"/>
      <c r="J520" s="22"/>
      <c r="K520" s="21"/>
      <c r="L520" s="311"/>
      <c r="M520" s="22"/>
      <c r="N520" s="21"/>
      <c r="O520" s="22"/>
      <c r="P520" s="22"/>
      <c r="Q520" s="22"/>
      <c r="R520" s="22"/>
      <c r="S520" s="22"/>
      <c r="T520" s="22"/>
      <c r="U520" s="22"/>
      <c r="V520" s="22"/>
      <c r="W520" s="22"/>
      <c r="X520" s="22"/>
      <c r="Y520" s="22"/>
      <c r="Z520" s="22"/>
      <c r="AA520" s="22"/>
    </row>
    <row r="521">
      <c r="A521" s="21"/>
      <c r="B521" s="22"/>
      <c r="C521" s="22"/>
      <c r="D521" s="22"/>
      <c r="E521" s="22"/>
      <c r="F521" s="309"/>
      <c r="G521" s="22"/>
      <c r="H521" s="22"/>
      <c r="I521" s="21"/>
      <c r="J521" s="22"/>
      <c r="K521" s="21"/>
      <c r="L521" s="311"/>
      <c r="M521" s="22"/>
      <c r="N521" s="21"/>
      <c r="O521" s="22"/>
      <c r="P521" s="22"/>
      <c r="Q521" s="22"/>
      <c r="R521" s="22"/>
      <c r="S521" s="22"/>
      <c r="T521" s="22"/>
      <c r="U521" s="22"/>
      <c r="V521" s="22"/>
      <c r="W521" s="22"/>
      <c r="X521" s="22"/>
      <c r="Y521" s="22"/>
      <c r="Z521" s="22"/>
      <c r="AA521" s="22"/>
    </row>
    <row r="522">
      <c r="A522" s="21"/>
      <c r="B522" s="22"/>
      <c r="C522" s="22"/>
      <c r="D522" s="22"/>
      <c r="E522" s="22"/>
      <c r="F522" s="309"/>
      <c r="G522" s="22"/>
      <c r="H522" s="22"/>
      <c r="I522" s="21"/>
      <c r="J522" s="22"/>
      <c r="K522" s="21"/>
      <c r="L522" s="311"/>
      <c r="M522" s="22"/>
      <c r="N522" s="21"/>
      <c r="O522" s="22"/>
      <c r="P522" s="22"/>
      <c r="Q522" s="22"/>
      <c r="R522" s="22"/>
      <c r="S522" s="22"/>
      <c r="T522" s="22"/>
      <c r="U522" s="22"/>
      <c r="V522" s="22"/>
      <c r="W522" s="22"/>
      <c r="X522" s="22"/>
      <c r="Y522" s="22"/>
      <c r="Z522" s="22"/>
      <c r="AA522" s="22"/>
    </row>
    <row r="523">
      <c r="A523" s="21"/>
      <c r="B523" s="22"/>
      <c r="C523" s="22"/>
      <c r="D523" s="22"/>
      <c r="E523" s="22"/>
      <c r="F523" s="309"/>
      <c r="G523" s="22"/>
      <c r="H523" s="22"/>
      <c r="I523" s="21"/>
      <c r="J523" s="22"/>
      <c r="K523" s="21"/>
      <c r="L523" s="311"/>
      <c r="M523" s="22"/>
      <c r="N523" s="21"/>
      <c r="O523" s="22"/>
      <c r="P523" s="22"/>
      <c r="Q523" s="22"/>
      <c r="R523" s="22"/>
      <c r="S523" s="22"/>
      <c r="T523" s="22"/>
      <c r="U523" s="22"/>
      <c r="V523" s="22"/>
      <c r="W523" s="22"/>
      <c r="X523" s="22"/>
      <c r="Y523" s="22"/>
      <c r="Z523" s="22"/>
      <c r="AA523" s="22"/>
    </row>
    <row r="524">
      <c r="A524" s="21"/>
      <c r="B524" s="22"/>
      <c r="C524" s="22"/>
      <c r="D524" s="22"/>
      <c r="E524" s="22"/>
      <c r="F524" s="309"/>
      <c r="G524" s="22"/>
      <c r="H524" s="22"/>
      <c r="I524" s="21"/>
      <c r="J524" s="22"/>
      <c r="K524" s="21"/>
      <c r="L524" s="311"/>
      <c r="M524" s="22"/>
      <c r="N524" s="21"/>
      <c r="O524" s="22"/>
      <c r="P524" s="22"/>
      <c r="Q524" s="22"/>
      <c r="R524" s="22"/>
      <c r="S524" s="22"/>
      <c r="T524" s="22"/>
      <c r="U524" s="22"/>
      <c r="V524" s="22"/>
      <c r="W524" s="22"/>
      <c r="X524" s="22"/>
      <c r="Y524" s="22"/>
      <c r="Z524" s="22"/>
      <c r="AA524" s="22"/>
    </row>
    <row r="525">
      <c r="A525" s="21"/>
      <c r="B525" s="22"/>
      <c r="C525" s="22"/>
      <c r="D525" s="22"/>
      <c r="E525" s="22"/>
      <c r="F525" s="309"/>
      <c r="G525" s="22"/>
      <c r="H525" s="22"/>
      <c r="I525" s="21"/>
      <c r="J525" s="22"/>
      <c r="K525" s="21"/>
      <c r="L525" s="311"/>
      <c r="M525" s="22"/>
      <c r="N525" s="21"/>
      <c r="O525" s="22"/>
      <c r="P525" s="22"/>
      <c r="Q525" s="22"/>
      <c r="R525" s="22"/>
      <c r="S525" s="22"/>
      <c r="T525" s="22"/>
      <c r="U525" s="22"/>
      <c r="V525" s="22"/>
      <c r="W525" s="22"/>
      <c r="X525" s="22"/>
      <c r="Y525" s="22"/>
      <c r="Z525" s="22"/>
      <c r="AA525" s="22"/>
    </row>
    <row r="526">
      <c r="A526" s="21"/>
      <c r="B526" s="22"/>
      <c r="C526" s="22"/>
      <c r="D526" s="22"/>
      <c r="E526" s="22"/>
      <c r="F526" s="309"/>
      <c r="G526" s="22"/>
      <c r="H526" s="22"/>
      <c r="I526" s="21"/>
      <c r="J526" s="22"/>
      <c r="K526" s="21"/>
      <c r="L526" s="311"/>
      <c r="M526" s="22"/>
      <c r="N526" s="21"/>
      <c r="O526" s="22"/>
      <c r="P526" s="22"/>
      <c r="Q526" s="22"/>
      <c r="R526" s="22"/>
      <c r="S526" s="22"/>
      <c r="T526" s="22"/>
      <c r="U526" s="22"/>
      <c r="V526" s="22"/>
      <c r="W526" s="22"/>
      <c r="X526" s="22"/>
      <c r="Y526" s="22"/>
      <c r="Z526" s="22"/>
      <c r="AA526" s="22"/>
    </row>
    <row r="527">
      <c r="A527" s="21"/>
      <c r="B527" s="22"/>
      <c r="C527" s="22"/>
      <c r="D527" s="22"/>
      <c r="E527" s="22"/>
      <c r="F527" s="309"/>
      <c r="G527" s="22"/>
      <c r="H527" s="22"/>
      <c r="I527" s="21"/>
      <c r="J527" s="22"/>
      <c r="K527" s="21"/>
      <c r="L527" s="311"/>
      <c r="M527" s="22"/>
      <c r="N527" s="21"/>
      <c r="O527" s="22"/>
      <c r="P527" s="22"/>
      <c r="Q527" s="22"/>
      <c r="R527" s="22"/>
      <c r="S527" s="22"/>
      <c r="T527" s="22"/>
      <c r="U527" s="22"/>
      <c r="V527" s="22"/>
      <c r="W527" s="22"/>
      <c r="X527" s="22"/>
      <c r="Y527" s="22"/>
      <c r="Z527" s="22"/>
      <c r="AA527" s="22"/>
    </row>
    <row r="528">
      <c r="A528" s="21"/>
      <c r="B528" s="22"/>
      <c r="C528" s="22"/>
      <c r="D528" s="22"/>
      <c r="E528" s="22"/>
      <c r="F528" s="309"/>
      <c r="G528" s="22"/>
      <c r="H528" s="22"/>
      <c r="I528" s="21"/>
      <c r="J528" s="22"/>
      <c r="K528" s="21"/>
      <c r="L528" s="311"/>
      <c r="M528" s="22"/>
      <c r="N528" s="21"/>
      <c r="O528" s="22"/>
      <c r="P528" s="22"/>
      <c r="Q528" s="22"/>
      <c r="R528" s="22"/>
      <c r="S528" s="22"/>
      <c r="T528" s="22"/>
      <c r="U528" s="22"/>
      <c r="V528" s="22"/>
      <c r="W528" s="22"/>
      <c r="X528" s="22"/>
      <c r="Y528" s="22"/>
      <c r="Z528" s="22"/>
      <c r="AA528" s="22"/>
    </row>
    <row r="529">
      <c r="A529" s="21"/>
      <c r="B529" s="22"/>
      <c r="C529" s="22"/>
      <c r="D529" s="22"/>
      <c r="E529" s="22"/>
      <c r="F529" s="309"/>
      <c r="G529" s="22"/>
      <c r="H529" s="22"/>
      <c r="I529" s="21"/>
      <c r="J529" s="22"/>
      <c r="K529" s="21"/>
      <c r="L529" s="311"/>
      <c r="M529" s="22"/>
      <c r="N529" s="21"/>
      <c r="O529" s="22"/>
      <c r="P529" s="22"/>
      <c r="Q529" s="22"/>
      <c r="R529" s="22"/>
      <c r="S529" s="22"/>
      <c r="T529" s="22"/>
      <c r="U529" s="22"/>
      <c r="V529" s="22"/>
      <c r="W529" s="22"/>
      <c r="X529" s="22"/>
      <c r="Y529" s="22"/>
      <c r="Z529" s="22"/>
      <c r="AA529" s="22"/>
    </row>
    <row r="530">
      <c r="A530" s="21"/>
      <c r="B530" s="22"/>
      <c r="C530" s="22"/>
      <c r="D530" s="22"/>
      <c r="E530" s="22"/>
      <c r="F530" s="309"/>
      <c r="G530" s="22"/>
      <c r="H530" s="22"/>
      <c r="I530" s="21"/>
      <c r="J530" s="22"/>
      <c r="K530" s="21"/>
      <c r="L530" s="311"/>
      <c r="M530" s="22"/>
      <c r="N530" s="21"/>
      <c r="O530" s="22"/>
      <c r="P530" s="22"/>
      <c r="Q530" s="22"/>
      <c r="R530" s="22"/>
      <c r="S530" s="22"/>
      <c r="T530" s="22"/>
      <c r="U530" s="22"/>
      <c r="V530" s="22"/>
      <c r="W530" s="22"/>
      <c r="X530" s="22"/>
      <c r="Y530" s="22"/>
      <c r="Z530" s="22"/>
      <c r="AA530" s="22"/>
    </row>
    <row r="531">
      <c r="A531" s="21"/>
      <c r="B531" s="22"/>
      <c r="C531" s="22"/>
      <c r="D531" s="22"/>
      <c r="E531" s="22"/>
      <c r="F531" s="309"/>
      <c r="G531" s="22"/>
      <c r="H531" s="22"/>
      <c r="I531" s="21"/>
      <c r="J531" s="22"/>
      <c r="K531" s="21"/>
      <c r="L531" s="311"/>
      <c r="M531" s="22"/>
      <c r="N531" s="21"/>
      <c r="O531" s="22"/>
      <c r="P531" s="22"/>
      <c r="Q531" s="22"/>
      <c r="R531" s="22"/>
      <c r="S531" s="22"/>
      <c r="T531" s="22"/>
      <c r="U531" s="22"/>
      <c r="V531" s="22"/>
      <c r="W531" s="22"/>
      <c r="X531" s="22"/>
      <c r="Y531" s="22"/>
      <c r="Z531" s="22"/>
      <c r="AA531" s="22"/>
    </row>
    <row r="532">
      <c r="A532" s="21"/>
      <c r="B532" s="22"/>
      <c r="C532" s="22"/>
      <c r="D532" s="22"/>
      <c r="E532" s="22"/>
      <c r="F532" s="309"/>
      <c r="G532" s="22"/>
      <c r="H532" s="22"/>
      <c r="I532" s="21"/>
      <c r="J532" s="22"/>
      <c r="K532" s="21"/>
      <c r="L532" s="311"/>
      <c r="M532" s="22"/>
      <c r="N532" s="21"/>
      <c r="O532" s="22"/>
      <c r="P532" s="22"/>
      <c r="Q532" s="22"/>
      <c r="R532" s="22"/>
      <c r="S532" s="22"/>
      <c r="T532" s="22"/>
      <c r="U532" s="22"/>
      <c r="V532" s="22"/>
      <c r="W532" s="22"/>
      <c r="X532" s="22"/>
      <c r="Y532" s="22"/>
      <c r="Z532" s="22"/>
      <c r="AA532" s="22"/>
    </row>
    <row r="533">
      <c r="A533" s="21"/>
      <c r="B533" s="22"/>
      <c r="C533" s="22"/>
      <c r="D533" s="22"/>
      <c r="E533" s="22"/>
      <c r="F533" s="309"/>
      <c r="G533" s="22"/>
      <c r="H533" s="22"/>
      <c r="I533" s="21"/>
      <c r="J533" s="22"/>
      <c r="K533" s="21"/>
      <c r="L533" s="311"/>
      <c r="M533" s="22"/>
      <c r="N533" s="21"/>
      <c r="O533" s="22"/>
      <c r="P533" s="22"/>
      <c r="Q533" s="22"/>
      <c r="R533" s="22"/>
      <c r="S533" s="22"/>
      <c r="T533" s="22"/>
      <c r="U533" s="22"/>
      <c r="V533" s="22"/>
      <c r="W533" s="22"/>
      <c r="X533" s="22"/>
      <c r="Y533" s="22"/>
      <c r="Z533" s="22"/>
      <c r="AA533" s="22"/>
    </row>
    <row r="534">
      <c r="A534" s="21"/>
      <c r="B534" s="22"/>
      <c r="C534" s="22"/>
      <c r="D534" s="22"/>
      <c r="E534" s="22"/>
      <c r="F534" s="309"/>
      <c r="G534" s="22"/>
      <c r="H534" s="22"/>
      <c r="I534" s="21"/>
      <c r="J534" s="22"/>
      <c r="K534" s="21"/>
      <c r="L534" s="311"/>
      <c r="M534" s="22"/>
      <c r="N534" s="21"/>
      <c r="O534" s="22"/>
      <c r="P534" s="22"/>
      <c r="Q534" s="22"/>
      <c r="R534" s="22"/>
      <c r="S534" s="22"/>
      <c r="T534" s="22"/>
      <c r="U534" s="22"/>
      <c r="V534" s="22"/>
      <c r="W534" s="22"/>
      <c r="X534" s="22"/>
      <c r="Y534" s="22"/>
      <c r="Z534" s="22"/>
      <c r="AA534" s="22"/>
    </row>
    <row r="535">
      <c r="A535" s="21"/>
      <c r="B535" s="22"/>
      <c r="C535" s="22"/>
      <c r="D535" s="22"/>
      <c r="E535" s="22"/>
      <c r="F535" s="309"/>
      <c r="G535" s="22"/>
      <c r="H535" s="22"/>
      <c r="I535" s="21"/>
      <c r="J535" s="22"/>
      <c r="K535" s="21"/>
      <c r="L535" s="311"/>
      <c r="M535" s="22"/>
      <c r="N535" s="21"/>
      <c r="O535" s="22"/>
      <c r="P535" s="22"/>
      <c r="Q535" s="22"/>
      <c r="R535" s="22"/>
      <c r="S535" s="22"/>
      <c r="T535" s="22"/>
      <c r="U535" s="22"/>
      <c r="V535" s="22"/>
      <c r="W535" s="22"/>
      <c r="X535" s="22"/>
      <c r="Y535" s="22"/>
      <c r="Z535" s="22"/>
      <c r="AA535" s="22"/>
    </row>
    <row r="536">
      <c r="A536" s="21"/>
      <c r="B536" s="22"/>
      <c r="C536" s="22"/>
      <c r="D536" s="22"/>
      <c r="E536" s="22"/>
      <c r="F536" s="309"/>
      <c r="G536" s="22"/>
      <c r="H536" s="22"/>
      <c r="I536" s="21"/>
      <c r="J536" s="22"/>
      <c r="K536" s="21"/>
      <c r="L536" s="311"/>
      <c r="M536" s="22"/>
      <c r="N536" s="21"/>
      <c r="O536" s="22"/>
      <c r="P536" s="22"/>
      <c r="Q536" s="22"/>
      <c r="R536" s="22"/>
      <c r="S536" s="22"/>
      <c r="T536" s="22"/>
      <c r="U536" s="22"/>
      <c r="V536" s="22"/>
      <c r="W536" s="22"/>
      <c r="X536" s="22"/>
      <c r="Y536" s="22"/>
      <c r="Z536" s="22"/>
      <c r="AA536" s="22"/>
    </row>
    <row r="537">
      <c r="A537" s="21"/>
      <c r="B537" s="22"/>
      <c r="C537" s="22"/>
      <c r="D537" s="22"/>
      <c r="E537" s="22"/>
      <c r="F537" s="309"/>
      <c r="G537" s="22"/>
      <c r="H537" s="22"/>
      <c r="I537" s="21"/>
      <c r="J537" s="22"/>
      <c r="K537" s="21"/>
      <c r="L537" s="311"/>
      <c r="M537" s="22"/>
      <c r="N537" s="21"/>
      <c r="O537" s="22"/>
      <c r="P537" s="22"/>
      <c r="Q537" s="22"/>
      <c r="R537" s="22"/>
      <c r="S537" s="22"/>
      <c r="T537" s="22"/>
      <c r="U537" s="22"/>
      <c r="V537" s="22"/>
      <c r="W537" s="22"/>
      <c r="X537" s="22"/>
      <c r="Y537" s="22"/>
      <c r="Z537" s="22"/>
      <c r="AA537" s="22"/>
    </row>
    <row r="538">
      <c r="A538" s="21"/>
      <c r="B538" s="22"/>
      <c r="C538" s="22"/>
      <c r="D538" s="22"/>
      <c r="E538" s="22"/>
      <c r="F538" s="309"/>
      <c r="G538" s="22"/>
      <c r="H538" s="22"/>
      <c r="I538" s="21"/>
      <c r="J538" s="22"/>
      <c r="K538" s="21"/>
      <c r="L538" s="311"/>
      <c r="M538" s="22"/>
      <c r="N538" s="21"/>
      <c r="O538" s="22"/>
      <c r="P538" s="22"/>
      <c r="Q538" s="22"/>
      <c r="R538" s="22"/>
      <c r="S538" s="22"/>
      <c r="T538" s="22"/>
      <c r="U538" s="22"/>
      <c r="V538" s="22"/>
      <c r="W538" s="22"/>
      <c r="X538" s="22"/>
      <c r="Y538" s="22"/>
      <c r="Z538" s="22"/>
      <c r="AA538" s="22"/>
    </row>
    <row r="539">
      <c r="A539" s="21"/>
      <c r="B539" s="22"/>
      <c r="C539" s="22"/>
      <c r="D539" s="22"/>
      <c r="E539" s="22"/>
      <c r="F539" s="309"/>
      <c r="G539" s="22"/>
      <c r="H539" s="22"/>
      <c r="I539" s="21"/>
      <c r="J539" s="22"/>
      <c r="K539" s="21"/>
      <c r="L539" s="311"/>
      <c r="M539" s="22"/>
      <c r="N539" s="21"/>
      <c r="O539" s="22"/>
      <c r="P539" s="22"/>
      <c r="Q539" s="22"/>
      <c r="R539" s="22"/>
      <c r="S539" s="22"/>
      <c r="T539" s="22"/>
      <c r="U539" s="22"/>
      <c r="V539" s="22"/>
      <c r="W539" s="22"/>
      <c r="X539" s="22"/>
      <c r="Y539" s="22"/>
      <c r="Z539" s="22"/>
      <c r="AA539" s="22"/>
    </row>
    <row r="540">
      <c r="A540" s="21"/>
      <c r="B540" s="22"/>
      <c r="C540" s="22"/>
      <c r="D540" s="22"/>
      <c r="E540" s="22"/>
      <c r="F540" s="309"/>
      <c r="G540" s="22"/>
      <c r="H540" s="22"/>
      <c r="I540" s="21"/>
      <c r="J540" s="22"/>
      <c r="K540" s="21"/>
      <c r="L540" s="311"/>
      <c r="M540" s="22"/>
      <c r="N540" s="21"/>
      <c r="O540" s="22"/>
      <c r="P540" s="22"/>
      <c r="Q540" s="22"/>
      <c r="R540" s="22"/>
      <c r="S540" s="22"/>
      <c r="T540" s="22"/>
      <c r="U540" s="22"/>
      <c r="V540" s="22"/>
      <c r="W540" s="22"/>
      <c r="X540" s="22"/>
      <c r="Y540" s="22"/>
      <c r="Z540" s="22"/>
      <c r="AA540" s="22"/>
    </row>
    <row r="541">
      <c r="A541" s="21"/>
      <c r="B541" s="22"/>
      <c r="C541" s="22"/>
      <c r="D541" s="22"/>
      <c r="E541" s="22"/>
      <c r="F541" s="309"/>
      <c r="G541" s="22"/>
      <c r="H541" s="22"/>
      <c r="I541" s="21"/>
      <c r="J541" s="22"/>
      <c r="K541" s="21"/>
      <c r="L541" s="311"/>
      <c r="M541" s="22"/>
      <c r="N541" s="21"/>
      <c r="O541" s="22"/>
      <c r="P541" s="22"/>
      <c r="Q541" s="22"/>
      <c r="R541" s="22"/>
      <c r="S541" s="22"/>
      <c r="T541" s="22"/>
      <c r="U541" s="22"/>
      <c r="V541" s="22"/>
      <c r="W541" s="22"/>
      <c r="X541" s="22"/>
      <c r="Y541" s="22"/>
      <c r="Z541" s="22"/>
      <c r="AA541" s="22"/>
    </row>
    <row r="542">
      <c r="A542" s="21"/>
      <c r="B542" s="22"/>
      <c r="C542" s="22"/>
      <c r="D542" s="22"/>
      <c r="E542" s="22"/>
      <c r="F542" s="309"/>
      <c r="G542" s="22"/>
      <c r="H542" s="22"/>
      <c r="I542" s="21"/>
      <c r="J542" s="22"/>
      <c r="K542" s="21"/>
      <c r="L542" s="311"/>
      <c r="M542" s="22"/>
      <c r="N542" s="21"/>
      <c r="O542" s="22"/>
      <c r="P542" s="22"/>
      <c r="Q542" s="22"/>
      <c r="R542" s="22"/>
      <c r="S542" s="22"/>
      <c r="T542" s="22"/>
      <c r="U542" s="22"/>
      <c r="V542" s="22"/>
      <c r="W542" s="22"/>
      <c r="X542" s="22"/>
      <c r="Y542" s="22"/>
      <c r="Z542" s="22"/>
      <c r="AA542" s="22"/>
    </row>
    <row r="543">
      <c r="A543" s="21"/>
      <c r="B543" s="22"/>
      <c r="C543" s="22"/>
      <c r="D543" s="22"/>
      <c r="E543" s="22"/>
      <c r="F543" s="309"/>
      <c r="G543" s="22"/>
      <c r="H543" s="22"/>
      <c r="I543" s="21"/>
      <c r="J543" s="22"/>
      <c r="K543" s="21"/>
      <c r="L543" s="311"/>
      <c r="M543" s="22"/>
      <c r="N543" s="21"/>
      <c r="O543" s="22"/>
      <c r="P543" s="22"/>
      <c r="Q543" s="22"/>
      <c r="R543" s="22"/>
      <c r="S543" s="22"/>
      <c r="T543" s="22"/>
      <c r="U543" s="22"/>
      <c r="V543" s="22"/>
      <c r="W543" s="22"/>
      <c r="X543" s="22"/>
      <c r="Y543" s="22"/>
      <c r="Z543" s="22"/>
      <c r="AA543" s="22"/>
    </row>
    <row r="544">
      <c r="A544" s="21"/>
      <c r="B544" s="22"/>
      <c r="C544" s="22"/>
      <c r="D544" s="22"/>
      <c r="E544" s="22"/>
      <c r="F544" s="309"/>
      <c r="G544" s="22"/>
      <c r="H544" s="22"/>
      <c r="I544" s="21"/>
      <c r="J544" s="22"/>
      <c r="K544" s="21"/>
      <c r="L544" s="311"/>
      <c r="M544" s="22"/>
      <c r="N544" s="21"/>
      <c r="O544" s="22"/>
      <c r="P544" s="22"/>
      <c r="Q544" s="22"/>
      <c r="R544" s="22"/>
      <c r="S544" s="22"/>
      <c r="T544" s="22"/>
      <c r="U544" s="22"/>
      <c r="V544" s="22"/>
      <c r="W544" s="22"/>
      <c r="X544" s="22"/>
      <c r="Y544" s="22"/>
      <c r="Z544" s="22"/>
      <c r="AA544" s="22"/>
    </row>
    <row r="545">
      <c r="A545" s="21"/>
      <c r="B545" s="22"/>
      <c r="C545" s="22"/>
      <c r="D545" s="22"/>
      <c r="E545" s="22"/>
      <c r="F545" s="309"/>
      <c r="G545" s="22"/>
      <c r="H545" s="22"/>
      <c r="I545" s="21"/>
      <c r="J545" s="22"/>
      <c r="K545" s="21"/>
      <c r="L545" s="311"/>
      <c r="M545" s="22"/>
      <c r="N545" s="21"/>
      <c r="O545" s="22"/>
      <c r="P545" s="22"/>
      <c r="Q545" s="22"/>
      <c r="R545" s="22"/>
      <c r="S545" s="22"/>
      <c r="T545" s="22"/>
      <c r="U545" s="22"/>
      <c r="V545" s="22"/>
      <c r="W545" s="22"/>
      <c r="X545" s="22"/>
      <c r="Y545" s="22"/>
      <c r="Z545" s="22"/>
      <c r="AA545" s="22"/>
    </row>
    <row r="546">
      <c r="A546" s="21"/>
      <c r="B546" s="22"/>
      <c r="C546" s="22"/>
      <c r="D546" s="22"/>
      <c r="E546" s="22"/>
      <c r="F546" s="309"/>
      <c r="G546" s="22"/>
      <c r="H546" s="22"/>
      <c r="I546" s="21"/>
      <c r="J546" s="22"/>
      <c r="K546" s="21"/>
      <c r="L546" s="311"/>
      <c r="M546" s="22"/>
      <c r="N546" s="21"/>
      <c r="O546" s="22"/>
      <c r="P546" s="22"/>
      <c r="Q546" s="22"/>
      <c r="R546" s="22"/>
      <c r="S546" s="22"/>
      <c r="T546" s="22"/>
      <c r="U546" s="22"/>
      <c r="V546" s="22"/>
      <c r="W546" s="22"/>
      <c r="X546" s="22"/>
      <c r="Y546" s="22"/>
      <c r="Z546" s="22"/>
      <c r="AA546" s="22"/>
    </row>
    <row r="547">
      <c r="A547" s="21"/>
      <c r="B547" s="22"/>
      <c r="C547" s="22"/>
      <c r="D547" s="22"/>
      <c r="E547" s="22"/>
      <c r="F547" s="309"/>
      <c r="G547" s="22"/>
      <c r="H547" s="22"/>
      <c r="I547" s="21"/>
      <c r="J547" s="22"/>
      <c r="K547" s="21"/>
      <c r="L547" s="311"/>
      <c r="M547" s="22"/>
      <c r="N547" s="21"/>
      <c r="O547" s="22"/>
      <c r="P547" s="22"/>
      <c r="Q547" s="22"/>
      <c r="R547" s="22"/>
      <c r="S547" s="22"/>
      <c r="T547" s="22"/>
      <c r="U547" s="22"/>
      <c r="V547" s="22"/>
      <c r="W547" s="22"/>
      <c r="X547" s="22"/>
      <c r="Y547" s="22"/>
      <c r="Z547" s="22"/>
      <c r="AA547" s="22"/>
    </row>
    <row r="548">
      <c r="A548" s="21"/>
      <c r="B548" s="22"/>
      <c r="C548" s="22"/>
      <c r="D548" s="22"/>
      <c r="E548" s="22"/>
      <c r="F548" s="309"/>
      <c r="G548" s="22"/>
      <c r="H548" s="22"/>
      <c r="I548" s="21"/>
      <c r="J548" s="22"/>
      <c r="K548" s="21"/>
      <c r="L548" s="311"/>
      <c r="M548" s="22"/>
      <c r="N548" s="21"/>
      <c r="O548" s="22"/>
      <c r="P548" s="22"/>
      <c r="Q548" s="22"/>
      <c r="R548" s="22"/>
      <c r="S548" s="22"/>
      <c r="T548" s="22"/>
      <c r="U548" s="22"/>
      <c r="V548" s="22"/>
      <c r="W548" s="22"/>
      <c r="X548" s="22"/>
      <c r="Y548" s="22"/>
      <c r="Z548" s="22"/>
      <c r="AA548" s="22"/>
    </row>
    <row r="549">
      <c r="A549" s="21"/>
      <c r="B549" s="22"/>
      <c r="C549" s="22"/>
      <c r="D549" s="22"/>
      <c r="E549" s="22"/>
      <c r="F549" s="309"/>
      <c r="G549" s="22"/>
      <c r="H549" s="22"/>
      <c r="I549" s="21"/>
      <c r="J549" s="22"/>
      <c r="K549" s="21"/>
      <c r="L549" s="311"/>
      <c r="M549" s="22"/>
      <c r="N549" s="21"/>
      <c r="O549" s="22"/>
      <c r="P549" s="22"/>
      <c r="Q549" s="22"/>
      <c r="R549" s="22"/>
      <c r="S549" s="22"/>
      <c r="T549" s="22"/>
      <c r="U549" s="22"/>
      <c r="V549" s="22"/>
      <c r="W549" s="22"/>
      <c r="X549" s="22"/>
      <c r="Y549" s="22"/>
      <c r="Z549" s="22"/>
      <c r="AA549" s="22"/>
    </row>
    <row r="550">
      <c r="A550" s="21"/>
      <c r="B550" s="22"/>
      <c r="C550" s="22"/>
      <c r="D550" s="22"/>
      <c r="E550" s="22"/>
      <c r="F550" s="309"/>
      <c r="G550" s="22"/>
      <c r="H550" s="22"/>
      <c r="I550" s="21"/>
      <c r="J550" s="22"/>
      <c r="K550" s="21"/>
      <c r="L550" s="311"/>
      <c r="M550" s="22"/>
      <c r="N550" s="21"/>
      <c r="O550" s="22"/>
      <c r="P550" s="22"/>
      <c r="Q550" s="22"/>
      <c r="R550" s="22"/>
      <c r="S550" s="22"/>
      <c r="T550" s="22"/>
      <c r="U550" s="22"/>
      <c r="V550" s="22"/>
      <c r="W550" s="22"/>
      <c r="X550" s="22"/>
      <c r="Y550" s="22"/>
      <c r="Z550" s="22"/>
      <c r="AA550" s="22"/>
    </row>
    <row r="551">
      <c r="A551" s="21"/>
      <c r="B551" s="22"/>
      <c r="C551" s="22"/>
      <c r="D551" s="22"/>
      <c r="E551" s="22"/>
      <c r="F551" s="309"/>
      <c r="G551" s="22"/>
      <c r="H551" s="22"/>
      <c r="I551" s="21"/>
      <c r="J551" s="22"/>
      <c r="K551" s="21"/>
      <c r="L551" s="311"/>
      <c r="M551" s="22"/>
      <c r="N551" s="21"/>
      <c r="O551" s="22"/>
      <c r="P551" s="22"/>
      <c r="Q551" s="22"/>
      <c r="R551" s="22"/>
      <c r="S551" s="22"/>
      <c r="T551" s="22"/>
      <c r="U551" s="22"/>
      <c r="V551" s="22"/>
      <c r="W551" s="22"/>
      <c r="X551" s="22"/>
      <c r="Y551" s="22"/>
      <c r="Z551" s="22"/>
      <c r="AA551" s="22"/>
    </row>
    <row r="552">
      <c r="A552" s="21"/>
      <c r="B552" s="22"/>
      <c r="C552" s="22"/>
      <c r="D552" s="22"/>
      <c r="E552" s="22"/>
      <c r="F552" s="309"/>
      <c r="G552" s="22"/>
      <c r="H552" s="22"/>
      <c r="I552" s="21"/>
      <c r="J552" s="22"/>
      <c r="K552" s="21"/>
      <c r="L552" s="311"/>
      <c r="M552" s="22"/>
      <c r="N552" s="21"/>
      <c r="O552" s="22"/>
      <c r="P552" s="22"/>
      <c r="Q552" s="22"/>
      <c r="R552" s="22"/>
      <c r="S552" s="22"/>
      <c r="T552" s="22"/>
      <c r="U552" s="22"/>
      <c r="V552" s="22"/>
      <c r="W552" s="22"/>
      <c r="X552" s="22"/>
      <c r="Y552" s="22"/>
      <c r="Z552" s="22"/>
      <c r="AA552" s="22"/>
    </row>
    <row r="553">
      <c r="A553" s="21"/>
      <c r="B553" s="22"/>
      <c r="C553" s="22"/>
      <c r="D553" s="22"/>
      <c r="E553" s="22"/>
      <c r="F553" s="309"/>
      <c r="G553" s="22"/>
      <c r="H553" s="22"/>
      <c r="I553" s="21"/>
      <c r="J553" s="22"/>
      <c r="K553" s="21"/>
      <c r="L553" s="311"/>
      <c r="M553" s="22"/>
      <c r="N553" s="21"/>
      <c r="O553" s="22"/>
      <c r="P553" s="22"/>
      <c r="Q553" s="22"/>
      <c r="R553" s="22"/>
      <c r="S553" s="22"/>
      <c r="T553" s="22"/>
      <c r="U553" s="22"/>
      <c r="V553" s="22"/>
      <c r="W553" s="22"/>
      <c r="X553" s="22"/>
      <c r="Y553" s="22"/>
      <c r="Z553" s="22"/>
      <c r="AA553" s="22"/>
    </row>
    <row r="554">
      <c r="A554" s="21"/>
      <c r="B554" s="22"/>
      <c r="C554" s="22"/>
      <c r="D554" s="22"/>
      <c r="E554" s="22"/>
      <c r="F554" s="309"/>
      <c r="G554" s="22"/>
      <c r="H554" s="22"/>
      <c r="I554" s="21"/>
      <c r="J554" s="22"/>
      <c r="K554" s="21"/>
      <c r="L554" s="311"/>
      <c r="M554" s="22"/>
      <c r="N554" s="21"/>
      <c r="O554" s="22"/>
      <c r="P554" s="22"/>
      <c r="Q554" s="22"/>
      <c r="R554" s="22"/>
      <c r="S554" s="22"/>
      <c r="T554" s="22"/>
      <c r="U554" s="22"/>
      <c r="V554" s="22"/>
      <c r="W554" s="22"/>
      <c r="X554" s="22"/>
      <c r="Y554" s="22"/>
      <c r="Z554" s="22"/>
      <c r="AA554" s="22"/>
    </row>
    <row r="555">
      <c r="A555" s="21"/>
      <c r="B555" s="22"/>
      <c r="C555" s="22"/>
      <c r="D555" s="22"/>
      <c r="E555" s="22"/>
      <c r="F555" s="309"/>
      <c r="G555" s="22"/>
      <c r="H555" s="22"/>
      <c r="I555" s="21"/>
      <c r="J555" s="22"/>
      <c r="K555" s="21"/>
      <c r="L555" s="311"/>
      <c r="M555" s="22"/>
      <c r="N555" s="21"/>
      <c r="O555" s="22"/>
      <c r="P555" s="22"/>
      <c r="Q555" s="22"/>
      <c r="R555" s="22"/>
      <c r="S555" s="22"/>
      <c r="T555" s="22"/>
      <c r="U555" s="22"/>
      <c r="V555" s="22"/>
      <c r="W555" s="22"/>
      <c r="X555" s="22"/>
      <c r="Y555" s="22"/>
      <c r="Z555" s="22"/>
      <c r="AA555" s="22"/>
    </row>
    <row r="556">
      <c r="A556" s="21"/>
      <c r="B556" s="22"/>
      <c r="C556" s="22"/>
      <c r="D556" s="22"/>
      <c r="E556" s="22"/>
      <c r="F556" s="309"/>
      <c r="G556" s="22"/>
      <c r="H556" s="22"/>
      <c r="I556" s="21"/>
      <c r="J556" s="22"/>
      <c r="K556" s="21"/>
      <c r="L556" s="311"/>
      <c r="M556" s="22"/>
      <c r="N556" s="21"/>
      <c r="O556" s="22"/>
      <c r="P556" s="22"/>
      <c r="Q556" s="22"/>
      <c r="R556" s="22"/>
      <c r="S556" s="22"/>
      <c r="T556" s="22"/>
      <c r="U556" s="22"/>
      <c r="V556" s="22"/>
      <c r="W556" s="22"/>
      <c r="X556" s="22"/>
      <c r="Y556" s="22"/>
      <c r="Z556" s="22"/>
      <c r="AA556" s="22"/>
    </row>
    <row r="557">
      <c r="A557" s="21"/>
      <c r="B557" s="22"/>
      <c r="C557" s="22"/>
      <c r="D557" s="22"/>
      <c r="E557" s="22"/>
      <c r="F557" s="309"/>
      <c r="G557" s="22"/>
      <c r="H557" s="22"/>
      <c r="I557" s="21"/>
      <c r="J557" s="22"/>
      <c r="K557" s="21"/>
      <c r="L557" s="311"/>
      <c r="M557" s="22"/>
      <c r="N557" s="21"/>
      <c r="O557" s="22"/>
      <c r="P557" s="22"/>
      <c r="Q557" s="22"/>
      <c r="R557" s="22"/>
      <c r="S557" s="22"/>
      <c r="T557" s="22"/>
      <c r="U557" s="22"/>
      <c r="V557" s="22"/>
      <c r="W557" s="22"/>
      <c r="X557" s="22"/>
      <c r="Y557" s="22"/>
      <c r="Z557" s="22"/>
      <c r="AA557" s="22"/>
    </row>
    <row r="558">
      <c r="A558" s="21"/>
      <c r="B558" s="22"/>
      <c r="C558" s="22"/>
      <c r="D558" s="22"/>
      <c r="E558" s="22"/>
      <c r="F558" s="309"/>
      <c r="G558" s="22"/>
      <c r="H558" s="22"/>
      <c r="I558" s="21"/>
      <c r="J558" s="22"/>
      <c r="K558" s="21"/>
      <c r="L558" s="311"/>
      <c r="M558" s="22"/>
      <c r="N558" s="21"/>
      <c r="O558" s="22"/>
      <c r="P558" s="22"/>
      <c r="Q558" s="22"/>
      <c r="R558" s="22"/>
      <c r="S558" s="22"/>
      <c r="T558" s="22"/>
      <c r="U558" s="22"/>
      <c r="V558" s="22"/>
      <c r="W558" s="22"/>
      <c r="X558" s="22"/>
      <c r="Y558" s="22"/>
      <c r="Z558" s="22"/>
      <c r="AA558" s="22"/>
    </row>
    <row r="559">
      <c r="A559" s="21"/>
      <c r="B559" s="22"/>
      <c r="C559" s="22"/>
      <c r="D559" s="22"/>
      <c r="E559" s="22"/>
      <c r="F559" s="309"/>
      <c r="G559" s="22"/>
      <c r="H559" s="22"/>
      <c r="I559" s="21"/>
      <c r="J559" s="22"/>
      <c r="K559" s="21"/>
      <c r="L559" s="311"/>
      <c r="M559" s="22"/>
      <c r="N559" s="21"/>
      <c r="O559" s="22"/>
      <c r="P559" s="22"/>
      <c r="Q559" s="22"/>
      <c r="R559" s="22"/>
      <c r="S559" s="22"/>
      <c r="T559" s="22"/>
      <c r="U559" s="22"/>
      <c r="V559" s="22"/>
      <c r="W559" s="22"/>
      <c r="X559" s="22"/>
      <c r="Y559" s="22"/>
      <c r="Z559" s="22"/>
      <c r="AA559" s="22"/>
    </row>
    <row r="560">
      <c r="A560" s="21"/>
      <c r="B560" s="22"/>
      <c r="C560" s="22"/>
      <c r="D560" s="22"/>
      <c r="E560" s="22"/>
      <c r="F560" s="309"/>
      <c r="G560" s="22"/>
      <c r="H560" s="22"/>
      <c r="I560" s="21"/>
      <c r="J560" s="22"/>
      <c r="K560" s="21"/>
      <c r="L560" s="311"/>
      <c r="M560" s="22"/>
      <c r="N560" s="21"/>
      <c r="O560" s="22"/>
      <c r="P560" s="22"/>
      <c r="Q560" s="22"/>
      <c r="R560" s="22"/>
      <c r="S560" s="22"/>
      <c r="T560" s="22"/>
      <c r="U560" s="22"/>
      <c r="V560" s="22"/>
      <c r="W560" s="22"/>
      <c r="X560" s="22"/>
      <c r="Y560" s="22"/>
      <c r="Z560" s="22"/>
      <c r="AA560" s="22"/>
    </row>
    <row r="561">
      <c r="A561" s="21"/>
      <c r="B561" s="22"/>
      <c r="C561" s="22"/>
      <c r="D561" s="22"/>
      <c r="E561" s="22"/>
      <c r="F561" s="309"/>
      <c r="G561" s="22"/>
      <c r="H561" s="22"/>
      <c r="I561" s="21"/>
      <c r="J561" s="22"/>
      <c r="K561" s="21"/>
      <c r="L561" s="311"/>
      <c r="M561" s="22"/>
      <c r="N561" s="21"/>
      <c r="O561" s="22"/>
      <c r="P561" s="22"/>
      <c r="Q561" s="22"/>
      <c r="R561" s="22"/>
      <c r="S561" s="22"/>
      <c r="T561" s="22"/>
      <c r="U561" s="22"/>
      <c r="V561" s="22"/>
      <c r="W561" s="22"/>
      <c r="X561" s="22"/>
      <c r="Y561" s="22"/>
      <c r="Z561" s="22"/>
      <c r="AA561" s="22"/>
    </row>
    <row r="562">
      <c r="A562" s="21"/>
      <c r="B562" s="22"/>
      <c r="C562" s="22"/>
      <c r="D562" s="22"/>
      <c r="E562" s="22"/>
      <c r="F562" s="309"/>
      <c r="G562" s="22"/>
      <c r="H562" s="22"/>
      <c r="I562" s="21"/>
      <c r="J562" s="22"/>
      <c r="K562" s="21"/>
      <c r="L562" s="311"/>
      <c r="M562" s="22"/>
      <c r="N562" s="21"/>
      <c r="O562" s="22"/>
      <c r="P562" s="22"/>
      <c r="Q562" s="22"/>
      <c r="R562" s="22"/>
      <c r="S562" s="22"/>
      <c r="T562" s="22"/>
      <c r="U562" s="22"/>
      <c r="V562" s="22"/>
      <c r="W562" s="22"/>
      <c r="X562" s="22"/>
      <c r="Y562" s="22"/>
      <c r="Z562" s="22"/>
      <c r="AA562" s="22"/>
    </row>
    <row r="563">
      <c r="A563" s="21"/>
      <c r="B563" s="22"/>
      <c r="C563" s="22"/>
      <c r="D563" s="22"/>
      <c r="E563" s="22"/>
      <c r="F563" s="309"/>
      <c r="G563" s="22"/>
      <c r="H563" s="22"/>
      <c r="I563" s="21"/>
      <c r="J563" s="22"/>
      <c r="K563" s="21"/>
      <c r="L563" s="311"/>
      <c r="M563" s="22"/>
      <c r="N563" s="21"/>
      <c r="O563" s="22"/>
      <c r="P563" s="22"/>
      <c r="Q563" s="22"/>
      <c r="R563" s="22"/>
      <c r="S563" s="22"/>
      <c r="T563" s="22"/>
      <c r="U563" s="22"/>
      <c r="V563" s="22"/>
      <c r="W563" s="22"/>
      <c r="X563" s="22"/>
      <c r="Y563" s="22"/>
      <c r="Z563" s="22"/>
      <c r="AA563" s="22"/>
    </row>
    <row r="564">
      <c r="A564" s="21"/>
      <c r="B564" s="22"/>
      <c r="C564" s="22"/>
      <c r="D564" s="22"/>
      <c r="E564" s="22"/>
      <c r="F564" s="309"/>
      <c r="G564" s="22"/>
      <c r="H564" s="22"/>
      <c r="I564" s="21"/>
      <c r="J564" s="22"/>
      <c r="K564" s="21"/>
      <c r="L564" s="311"/>
      <c r="M564" s="22"/>
      <c r="N564" s="21"/>
      <c r="O564" s="22"/>
      <c r="P564" s="22"/>
      <c r="Q564" s="22"/>
      <c r="R564" s="22"/>
      <c r="S564" s="22"/>
      <c r="T564" s="22"/>
      <c r="U564" s="22"/>
      <c r="V564" s="22"/>
      <c r="W564" s="22"/>
      <c r="X564" s="22"/>
      <c r="Y564" s="22"/>
      <c r="Z564" s="22"/>
      <c r="AA564" s="22"/>
    </row>
    <row r="565">
      <c r="A565" s="21"/>
      <c r="B565" s="22"/>
      <c r="C565" s="22"/>
      <c r="D565" s="22"/>
      <c r="E565" s="22"/>
      <c r="F565" s="309"/>
      <c r="G565" s="22"/>
      <c r="H565" s="22"/>
      <c r="I565" s="21"/>
      <c r="J565" s="22"/>
      <c r="K565" s="21"/>
      <c r="L565" s="311"/>
      <c r="M565" s="22"/>
      <c r="N565" s="21"/>
      <c r="O565" s="22"/>
      <c r="P565" s="22"/>
      <c r="Q565" s="22"/>
      <c r="R565" s="22"/>
      <c r="S565" s="22"/>
      <c r="T565" s="22"/>
      <c r="U565" s="22"/>
      <c r="V565" s="22"/>
      <c r="W565" s="22"/>
      <c r="X565" s="22"/>
      <c r="Y565" s="22"/>
      <c r="Z565" s="22"/>
      <c r="AA565" s="22"/>
    </row>
    <row r="566">
      <c r="A566" s="21"/>
      <c r="B566" s="22"/>
      <c r="C566" s="22"/>
      <c r="D566" s="22"/>
      <c r="E566" s="22"/>
      <c r="F566" s="309"/>
      <c r="G566" s="22"/>
      <c r="H566" s="22"/>
      <c r="I566" s="21"/>
      <c r="J566" s="22"/>
      <c r="K566" s="21"/>
      <c r="L566" s="311"/>
      <c r="M566" s="22"/>
      <c r="N566" s="21"/>
      <c r="O566" s="22"/>
      <c r="P566" s="22"/>
      <c r="Q566" s="22"/>
      <c r="R566" s="22"/>
      <c r="S566" s="22"/>
      <c r="T566" s="22"/>
      <c r="U566" s="22"/>
      <c r="V566" s="22"/>
      <c r="W566" s="22"/>
      <c r="X566" s="22"/>
      <c r="Y566" s="22"/>
      <c r="Z566" s="22"/>
      <c r="AA566" s="22"/>
    </row>
    <row r="567">
      <c r="A567" s="21"/>
      <c r="B567" s="22"/>
      <c r="C567" s="22"/>
      <c r="D567" s="22"/>
      <c r="E567" s="22"/>
      <c r="F567" s="309"/>
      <c r="G567" s="22"/>
      <c r="H567" s="22"/>
      <c r="I567" s="21"/>
      <c r="J567" s="22"/>
      <c r="K567" s="21"/>
      <c r="L567" s="311"/>
      <c r="M567" s="22"/>
      <c r="N567" s="21"/>
      <c r="O567" s="22"/>
      <c r="P567" s="22"/>
      <c r="Q567" s="22"/>
      <c r="R567" s="22"/>
      <c r="S567" s="22"/>
      <c r="T567" s="22"/>
      <c r="U567" s="22"/>
      <c r="V567" s="22"/>
      <c r="W567" s="22"/>
      <c r="X567" s="22"/>
      <c r="Y567" s="22"/>
      <c r="Z567" s="22"/>
      <c r="AA567" s="22"/>
    </row>
    <row r="568">
      <c r="A568" s="21"/>
      <c r="B568" s="22"/>
      <c r="C568" s="22"/>
      <c r="D568" s="22"/>
      <c r="E568" s="22"/>
      <c r="F568" s="309"/>
      <c r="G568" s="22"/>
      <c r="H568" s="22"/>
      <c r="I568" s="21"/>
      <c r="J568" s="22"/>
      <c r="K568" s="21"/>
      <c r="L568" s="311"/>
      <c r="M568" s="22"/>
      <c r="N568" s="21"/>
      <c r="O568" s="22"/>
      <c r="P568" s="22"/>
      <c r="Q568" s="22"/>
      <c r="R568" s="22"/>
      <c r="S568" s="22"/>
      <c r="T568" s="22"/>
      <c r="U568" s="22"/>
      <c r="V568" s="22"/>
      <c r="W568" s="22"/>
      <c r="X568" s="22"/>
      <c r="Y568" s="22"/>
      <c r="Z568" s="22"/>
      <c r="AA568" s="22"/>
    </row>
    <row r="569">
      <c r="A569" s="21"/>
      <c r="B569" s="22"/>
      <c r="C569" s="22"/>
      <c r="D569" s="22"/>
      <c r="E569" s="22"/>
      <c r="F569" s="309"/>
      <c r="G569" s="22"/>
      <c r="H569" s="22"/>
      <c r="I569" s="21"/>
      <c r="J569" s="22"/>
      <c r="K569" s="21"/>
      <c r="L569" s="311"/>
      <c r="M569" s="22"/>
      <c r="N569" s="21"/>
      <c r="O569" s="22"/>
      <c r="P569" s="22"/>
      <c r="Q569" s="22"/>
      <c r="R569" s="22"/>
      <c r="S569" s="22"/>
      <c r="T569" s="22"/>
      <c r="U569" s="22"/>
      <c r="V569" s="22"/>
      <c r="W569" s="22"/>
      <c r="X569" s="22"/>
      <c r="Y569" s="22"/>
      <c r="Z569" s="22"/>
      <c r="AA569" s="22"/>
    </row>
    <row r="570">
      <c r="A570" s="21"/>
      <c r="B570" s="22"/>
      <c r="C570" s="22"/>
      <c r="D570" s="22"/>
      <c r="E570" s="22"/>
      <c r="F570" s="309"/>
      <c r="G570" s="22"/>
      <c r="H570" s="22"/>
      <c r="I570" s="21"/>
      <c r="J570" s="22"/>
      <c r="K570" s="21"/>
      <c r="L570" s="311"/>
      <c r="M570" s="22"/>
      <c r="N570" s="21"/>
      <c r="O570" s="22"/>
      <c r="P570" s="22"/>
      <c r="Q570" s="22"/>
      <c r="R570" s="22"/>
      <c r="S570" s="22"/>
      <c r="T570" s="22"/>
      <c r="U570" s="22"/>
      <c r="V570" s="22"/>
      <c r="W570" s="22"/>
      <c r="X570" s="22"/>
      <c r="Y570" s="22"/>
      <c r="Z570" s="22"/>
      <c r="AA570" s="22"/>
    </row>
    <row r="571">
      <c r="A571" s="21"/>
      <c r="B571" s="22"/>
      <c r="C571" s="22"/>
      <c r="D571" s="22"/>
      <c r="E571" s="22"/>
      <c r="F571" s="309"/>
      <c r="G571" s="22"/>
      <c r="H571" s="22"/>
      <c r="I571" s="21"/>
      <c r="J571" s="22"/>
      <c r="K571" s="21"/>
      <c r="L571" s="311"/>
      <c r="M571" s="22"/>
      <c r="N571" s="21"/>
      <c r="O571" s="22"/>
      <c r="P571" s="22"/>
      <c r="Q571" s="22"/>
      <c r="R571" s="22"/>
      <c r="S571" s="22"/>
      <c r="T571" s="22"/>
      <c r="U571" s="22"/>
      <c r="V571" s="22"/>
      <c r="W571" s="22"/>
      <c r="X571" s="22"/>
      <c r="Y571" s="22"/>
      <c r="Z571" s="22"/>
      <c r="AA571" s="22"/>
    </row>
    <row r="572">
      <c r="A572" s="21"/>
      <c r="B572" s="22"/>
      <c r="C572" s="22"/>
      <c r="D572" s="22"/>
      <c r="E572" s="22"/>
      <c r="F572" s="309"/>
      <c r="G572" s="22"/>
      <c r="H572" s="22"/>
      <c r="I572" s="21"/>
      <c r="J572" s="22"/>
      <c r="K572" s="21"/>
      <c r="L572" s="311"/>
      <c r="M572" s="22"/>
      <c r="N572" s="21"/>
      <c r="O572" s="22"/>
      <c r="P572" s="22"/>
      <c r="Q572" s="22"/>
      <c r="R572" s="22"/>
      <c r="S572" s="22"/>
      <c r="T572" s="22"/>
      <c r="U572" s="22"/>
      <c r="V572" s="22"/>
      <c r="W572" s="22"/>
      <c r="X572" s="22"/>
      <c r="Y572" s="22"/>
      <c r="Z572" s="22"/>
      <c r="AA572" s="22"/>
    </row>
    <row r="573">
      <c r="A573" s="21"/>
      <c r="B573" s="22"/>
      <c r="C573" s="22"/>
      <c r="D573" s="22"/>
      <c r="E573" s="22"/>
      <c r="F573" s="309"/>
      <c r="G573" s="22"/>
      <c r="H573" s="22"/>
      <c r="I573" s="21"/>
      <c r="J573" s="22"/>
      <c r="K573" s="21"/>
      <c r="L573" s="311"/>
      <c r="M573" s="22"/>
      <c r="N573" s="21"/>
      <c r="O573" s="22"/>
      <c r="P573" s="22"/>
      <c r="Q573" s="22"/>
      <c r="R573" s="22"/>
      <c r="S573" s="22"/>
      <c r="T573" s="22"/>
      <c r="U573" s="22"/>
      <c r="V573" s="22"/>
      <c r="W573" s="22"/>
      <c r="X573" s="22"/>
      <c r="Y573" s="22"/>
      <c r="Z573" s="22"/>
      <c r="AA573" s="22"/>
    </row>
    <row r="574">
      <c r="A574" s="21"/>
      <c r="B574" s="22"/>
      <c r="C574" s="22"/>
      <c r="D574" s="22"/>
      <c r="E574" s="22"/>
      <c r="F574" s="309"/>
      <c r="G574" s="22"/>
      <c r="H574" s="22"/>
      <c r="I574" s="21"/>
      <c r="J574" s="22"/>
      <c r="K574" s="21"/>
      <c r="L574" s="311"/>
      <c r="M574" s="22"/>
      <c r="N574" s="21"/>
      <c r="O574" s="22"/>
      <c r="P574" s="22"/>
      <c r="Q574" s="22"/>
      <c r="R574" s="22"/>
      <c r="S574" s="22"/>
      <c r="T574" s="22"/>
      <c r="U574" s="22"/>
      <c r="V574" s="22"/>
      <c r="W574" s="22"/>
      <c r="X574" s="22"/>
      <c r="Y574" s="22"/>
      <c r="Z574" s="22"/>
      <c r="AA574" s="22"/>
    </row>
    <row r="575">
      <c r="A575" s="21"/>
      <c r="B575" s="22"/>
      <c r="C575" s="22"/>
      <c r="D575" s="22"/>
      <c r="E575" s="22"/>
      <c r="F575" s="309"/>
      <c r="G575" s="22"/>
      <c r="H575" s="22"/>
      <c r="I575" s="21"/>
      <c r="J575" s="22"/>
      <c r="K575" s="21"/>
      <c r="L575" s="311"/>
      <c r="M575" s="22"/>
      <c r="N575" s="21"/>
      <c r="O575" s="22"/>
      <c r="P575" s="22"/>
      <c r="Q575" s="22"/>
      <c r="R575" s="22"/>
      <c r="S575" s="22"/>
      <c r="T575" s="22"/>
      <c r="U575" s="22"/>
      <c r="V575" s="22"/>
      <c r="W575" s="22"/>
      <c r="X575" s="22"/>
      <c r="Y575" s="22"/>
      <c r="Z575" s="22"/>
      <c r="AA575" s="22"/>
    </row>
    <row r="576">
      <c r="A576" s="21"/>
      <c r="B576" s="22"/>
      <c r="C576" s="22"/>
      <c r="D576" s="22"/>
      <c r="E576" s="22"/>
      <c r="F576" s="309"/>
      <c r="G576" s="22"/>
      <c r="H576" s="22"/>
      <c r="I576" s="21"/>
      <c r="J576" s="22"/>
      <c r="K576" s="21"/>
      <c r="L576" s="311"/>
      <c r="M576" s="22"/>
      <c r="N576" s="21"/>
      <c r="O576" s="22"/>
      <c r="P576" s="22"/>
      <c r="Q576" s="22"/>
      <c r="R576" s="22"/>
      <c r="S576" s="22"/>
      <c r="T576" s="22"/>
      <c r="U576" s="22"/>
      <c r="V576" s="22"/>
      <c r="W576" s="22"/>
      <c r="X576" s="22"/>
      <c r="Y576" s="22"/>
      <c r="Z576" s="22"/>
      <c r="AA576" s="22"/>
    </row>
    <row r="577">
      <c r="A577" s="21"/>
      <c r="B577" s="22"/>
      <c r="C577" s="22"/>
      <c r="D577" s="22"/>
      <c r="E577" s="22"/>
      <c r="F577" s="309"/>
      <c r="G577" s="22"/>
      <c r="H577" s="22"/>
      <c r="I577" s="21"/>
      <c r="J577" s="22"/>
      <c r="K577" s="21"/>
      <c r="L577" s="311"/>
      <c r="M577" s="22"/>
      <c r="N577" s="21"/>
      <c r="O577" s="22"/>
      <c r="P577" s="22"/>
      <c r="Q577" s="22"/>
      <c r="R577" s="22"/>
      <c r="S577" s="22"/>
      <c r="T577" s="22"/>
      <c r="U577" s="22"/>
      <c r="V577" s="22"/>
      <c r="W577" s="22"/>
      <c r="X577" s="22"/>
      <c r="Y577" s="22"/>
      <c r="Z577" s="22"/>
      <c r="AA577" s="22"/>
    </row>
    <row r="578">
      <c r="A578" s="21"/>
      <c r="B578" s="22"/>
      <c r="C578" s="22"/>
      <c r="D578" s="22"/>
      <c r="E578" s="22"/>
      <c r="F578" s="309"/>
      <c r="G578" s="22"/>
      <c r="H578" s="22"/>
      <c r="I578" s="21"/>
      <c r="J578" s="22"/>
      <c r="K578" s="21"/>
      <c r="L578" s="311"/>
      <c r="M578" s="22"/>
      <c r="N578" s="21"/>
      <c r="O578" s="22"/>
      <c r="P578" s="22"/>
      <c r="Q578" s="22"/>
      <c r="R578" s="22"/>
      <c r="S578" s="22"/>
      <c r="T578" s="22"/>
      <c r="U578" s="22"/>
      <c r="V578" s="22"/>
      <c r="W578" s="22"/>
      <c r="X578" s="22"/>
      <c r="Y578" s="22"/>
      <c r="Z578" s="22"/>
      <c r="AA578" s="22"/>
    </row>
    <row r="579">
      <c r="A579" s="21"/>
      <c r="B579" s="22"/>
      <c r="C579" s="22"/>
      <c r="D579" s="22"/>
      <c r="E579" s="22"/>
      <c r="F579" s="309"/>
      <c r="G579" s="22"/>
      <c r="H579" s="22"/>
      <c r="I579" s="21"/>
      <c r="J579" s="22"/>
      <c r="K579" s="21"/>
      <c r="L579" s="311"/>
      <c r="M579" s="22"/>
      <c r="N579" s="21"/>
      <c r="O579" s="22"/>
      <c r="P579" s="22"/>
      <c r="Q579" s="22"/>
      <c r="R579" s="22"/>
      <c r="S579" s="22"/>
      <c r="T579" s="22"/>
      <c r="U579" s="22"/>
      <c r="V579" s="22"/>
      <c r="W579" s="22"/>
      <c r="X579" s="22"/>
      <c r="Y579" s="22"/>
      <c r="Z579" s="22"/>
      <c r="AA579" s="22"/>
    </row>
    <row r="580">
      <c r="A580" s="21"/>
      <c r="B580" s="22"/>
      <c r="C580" s="22"/>
      <c r="D580" s="22"/>
      <c r="E580" s="22"/>
      <c r="F580" s="309"/>
      <c r="G580" s="22"/>
      <c r="H580" s="22"/>
      <c r="I580" s="21"/>
      <c r="J580" s="22"/>
      <c r="K580" s="21"/>
      <c r="L580" s="311"/>
      <c r="M580" s="22"/>
      <c r="N580" s="21"/>
      <c r="O580" s="22"/>
      <c r="P580" s="22"/>
      <c r="Q580" s="22"/>
      <c r="R580" s="22"/>
      <c r="S580" s="22"/>
      <c r="T580" s="22"/>
      <c r="U580" s="22"/>
      <c r="V580" s="22"/>
      <c r="W580" s="22"/>
      <c r="X580" s="22"/>
      <c r="Y580" s="22"/>
      <c r="Z580" s="22"/>
      <c r="AA580" s="22"/>
    </row>
    <row r="581">
      <c r="A581" s="21"/>
      <c r="B581" s="22"/>
      <c r="C581" s="22"/>
      <c r="D581" s="22"/>
      <c r="E581" s="22"/>
      <c r="F581" s="309"/>
      <c r="G581" s="22"/>
      <c r="H581" s="22"/>
      <c r="I581" s="21"/>
      <c r="J581" s="22"/>
      <c r="K581" s="21"/>
      <c r="L581" s="311"/>
      <c r="M581" s="22"/>
      <c r="N581" s="21"/>
      <c r="O581" s="22"/>
      <c r="P581" s="22"/>
      <c r="Q581" s="22"/>
      <c r="R581" s="22"/>
      <c r="S581" s="22"/>
      <c r="T581" s="22"/>
      <c r="U581" s="22"/>
      <c r="V581" s="22"/>
      <c r="W581" s="22"/>
      <c r="X581" s="22"/>
      <c r="Y581" s="22"/>
      <c r="Z581" s="22"/>
      <c r="AA581" s="22"/>
    </row>
    <row r="582">
      <c r="A582" s="21"/>
      <c r="B582" s="22"/>
      <c r="C582" s="22"/>
      <c r="D582" s="22"/>
      <c r="E582" s="22"/>
      <c r="F582" s="309"/>
      <c r="G582" s="22"/>
      <c r="H582" s="22"/>
      <c r="I582" s="21"/>
      <c r="J582" s="22"/>
      <c r="K582" s="21"/>
      <c r="L582" s="311"/>
      <c r="M582" s="22"/>
      <c r="N582" s="21"/>
      <c r="O582" s="22"/>
      <c r="P582" s="22"/>
      <c r="Q582" s="22"/>
      <c r="R582" s="22"/>
      <c r="S582" s="22"/>
      <c r="T582" s="22"/>
      <c r="U582" s="22"/>
      <c r="V582" s="22"/>
      <c r="W582" s="22"/>
      <c r="X582" s="22"/>
      <c r="Y582" s="22"/>
      <c r="Z582" s="22"/>
      <c r="AA582" s="22"/>
    </row>
    <row r="583">
      <c r="A583" s="21"/>
      <c r="B583" s="22"/>
      <c r="C583" s="22"/>
      <c r="D583" s="22"/>
      <c r="E583" s="22"/>
      <c r="F583" s="309"/>
      <c r="G583" s="22"/>
      <c r="H583" s="22"/>
      <c r="I583" s="21"/>
      <c r="J583" s="22"/>
      <c r="K583" s="21"/>
      <c r="L583" s="311"/>
      <c r="M583" s="22"/>
      <c r="N583" s="21"/>
      <c r="O583" s="22"/>
      <c r="P583" s="22"/>
      <c r="Q583" s="22"/>
      <c r="R583" s="22"/>
      <c r="S583" s="22"/>
      <c r="T583" s="22"/>
      <c r="U583" s="22"/>
      <c r="V583" s="22"/>
      <c r="W583" s="22"/>
      <c r="X583" s="22"/>
      <c r="Y583" s="22"/>
      <c r="Z583" s="22"/>
      <c r="AA583" s="22"/>
    </row>
    <row r="584">
      <c r="A584" s="21"/>
      <c r="B584" s="22"/>
      <c r="C584" s="22"/>
      <c r="D584" s="22"/>
      <c r="E584" s="22"/>
      <c r="F584" s="309"/>
      <c r="G584" s="22"/>
      <c r="H584" s="22"/>
      <c r="I584" s="21"/>
      <c r="J584" s="22"/>
      <c r="K584" s="21"/>
      <c r="L584" s="311"/>
      <c r="M584" s="22"/>
      <c r="N584" s="21"/>
      <c r="O584" s="22"/>
      <c r="P584" s="22"/>
      <c r="Q584" s="22"/>
      <c r="R584" s="22"/>
      <c r="S584" s="22"/>
      <c r="T584" s="22"/>
      <c r="U584" s="22"/>
      <c r="V584" s="22"/>
      <c r="W584" s="22"/>
      <c r="X584" s="22"/>
      <c r="Y584" s="22"/>
      <c r="Z584" s="22"/>
      <c r="AA584" s="22"/>
    </row>
    <row r="585">
      <c r="A585" s="21"/>
      <c r="B585" s="22"/>
      <c r="C585" s="22"/>
      <c r="D585" s="22"/>
      <c r="E585" s="22"/>
      <c r="F585" s="309"/>
      <c r="G585" s="22"/>
      <c r="H585" s="22"/>
      <c r="I585" s="21"/>
      <c r="J585" s="22"/>
      <c r="K585" s="21"/>
      <c r="L585" s="311"/>
      <c r="M585" s="22"/>
      <c r="N585" s="21"/>
      <c r="O585" s="22"/>
      <c r="P585" s="22"/>
      <c r="Q585" s="22"/>
      <c r="R585" s="22"/>
      <c r="S585" s="22"/>
      <c r="T585" s="22"/>
      <c r="U585" s="22"/>
      <c r="V585" s="22"/>
      <c r="W585" s="22"/>
      <c r="X585" s="22"/>
      <c r="Y585" s="22"/>
      <c r="Z585" s="22"/>
      <c r="AA585" s="22"/>
    </row>
    <row r="586">
      <c r="A586" s="21"/>
      <c r="B586" s="22"/>
      <c r="C586" s="22"/>
      <c r="D586" s="22"/>
      <c r="E586" s="22"/>
      <c r="F586" s="309"/>
      <c r="G586" s="22"/>
      <c r="H586" s="22"/>
      <c r="I586" s="21"/>
      <c r="J586" s="22"/>
      <c r="K586" s="21"/>
      <c r="L586" s="311"/>
      <c r="M586" s="22"/>
      <c r="N586" s="21"/>
      <c r="O586" s="22"/>
      <c r="P586" s="22"/>
      <c r="Q586" s="22"/>
      <c r="R586" s="22"/>
      <c r="S586" s="22"/>
      <c r="T586" s="22"/>
      <c r="U586" s="22"/>
      <c r="V586" s="22"/>
      <c r="W586" s="22"/>
      <c r="X586" s="22"/>
      <c r="Y586" s="22"/>
      <c r="Z586" s="22"/>
      <c r="AA586" s="22"/>
    </row>
    <row r="587">
      <c r="A587" s="21"/>
      <c r="B587" s="22"/>
      <c r="C587" s="22"/>
      <c r="D587" s="22"/>
      <c r="E587" s="22"/>
      <c r="F587" s="309"/>
      <c r="G587" s="22"/>
      <c r="H587" s="22"/>
      <c r="I587" s="21"/>
      <c r="J587" s="22"/>
      <c r="K587" s="21"/>
      <c r="L587" s="311"/>
      <c r="M587" s="22"/>
      <c r="N587" s="21"/>
      <c r="O587" s="22"/>
      <c r="P587" s="22"/>
      <c r="Q587" s="22"/>
      <c r="R587" s="22"/>
      <c r="S587" s="22"/>
      <c r="T587" s="22"/>
      <c r="U587" s="22"/>
      <c r="V587" s="22"/>
      <c r="W587" s="22"/>
      <c r="X587" s="22"/>
      <c r="Y587" s="22"/>
      <c r="Z587" s="22"/>
      <c r="AA587" s="22"/>
    </row>
    <row r="588">
      <c r="A588" s="21"/>
      <c r="B588" s="22"/>
      <c r="C588" s="22"/>
      <c r="D588" s="22"/>
      <c r="E588" s="22"/>
      <c r="F588" s="309"/>
      <c r="G588" s="22"/>
      <c r="H588" s="22"/>
      <c r="I588" s="21"/>
      <c r="J588" s="22"/>
      <c r="K588" s="21"/>
      <c r="L588" s="311"/>
      <c r="M588" s="22"/>
      <c r="N588" s="21"/>
      <c r="O588" s="22"/>
      <c r="P588" s="22"/>
      <c r="Q588" s="22"/>
      <c r="R588" s="22"/>
      <c r="S588" s="22"/>
      <c r="T588" s="22"/>
      <c r="U588" s="22"/>
      <c r="V588" s="22"/>
      <c r="W588" s="22"/>
      <c r="X588" s="22"/>
      <c r="Y588" s="22"/>
      <c r="Z588" s="22"/>
      <c r="AA588" s="22"/>
    </row>
    <row r="589">
      <c r="A589" s="21"/>
      <c r="B589" s="22"/>
      <c r="C589" s="22"/>
      <c r="D589" s="22"/>
      <c r="E589" s="22"/>
      <c r="F589" s="309"/>
      <c r="G589" s="22"/>
      <c r="H589" s="22"/>
      <c r="I589" s="21"/>
      <c r="J589" s="22"/>
      <c r="K589" s="21"/>
      <c r="L589" s="311"/>
      <c r="M589" s="22"/>
      <c r="N589" s="21"/>
      <c r="O589" s="22"/>
      <c r="P589" s="22"/>
      <c r="Q589" s="22"/>
      <c r="R589" s="22"/>
      <c r="S589" s="22"/>
      <c r="T589" s="22"/>
      <c r="U589" s="22"/>
      <c r="V589" s="22"/>
      <c r="W589" s="22"/>
      <c r="X589" s="22"/>
      <c r="Y589" s="22"/>
      <c r="Z589" s="22"/>
      <c r="AA589" s="22"/>
    </row>
    <row r="590">
      <c r="A590" s="21"/>
      <c r="B590" s="22"/>
      <c r="C590" s="22"/>
      <c r="D590" s="22"/>
      <c r="E590" s="22"/>
      <c r="F590" s="309"/>
      <c r="G590" s="22"/>
      <c r="H590" s="22"/>
      <c r="I590" s="21"/>
      <c r="J590" s="22"/>
      <c r="K590" s="21"/>
      <c r="L590" s="311"/>
      <c r="M590" s="22"/>
      <c r="N590" s="21"/>
      <c r="O590" s="22"/>
      <c r="P590" s="22"/>
      <c r="Q590" s="22"/>
      <c r="R590" s="22"/>
      <c r="S590" s="22"/>
      <c r="T590" s="22"/>
      <c r="U590" s="22"/>
      <c r="V590" s="22"/>
      <c r="W590" s="22"/>
      <c r="X590" s="22"/>
      <c r="Y590" s="22"/>
      <c r="Z590" s="22"/>
      <c r="AA590" s="22"/>
    </row>
    <row r="591">
      <c r="A591" s="21"/>
      <c r="B591" s="22"/>
      <c r="C591" s="22"/>
      <c r="D591" s="22"/>
      <c r="E591" s="22"/>
      <c r="F591" s="309"/>
      <c r="G591" s="22"/>
      <c r="H591" s="22"/>
      <c r="I591" s="21"/>
      <c r="J591" s="22"/>
      <c r="K591" s="21"/>
      <c r="L591" s="311"/>
      <c r="M591" s="22"/>
      <c r="N591" s="21"/>
      <c r="O591" s="22"/>
      <c r="P591" s="22"/>
      <c r="Q591" s="22"/>
      <c r="R591" s="22"/>
      <c r="S591" s="22"/>
      <c r="T591" s="22"/>
      <c r="U591" s="22"/>
      <c r="V591" s="22"/>
      <c r="W591" s="22"/>
      <c r="X591" s="22"/>
      <c r="Y591" s="22"/>
      <c r="Z591" s="22"/>
      <c r="AA591" s="22"/>
    </row>
    <row r="592">
      <c r="A592" s="21"/>
      <c r="B592" s="22"/>
      <c r="C592" s="22"/>
      <c r="D592" s="22"/>
      <c r="E592" s="22"/>
      <c r="F592" s="309"/>
      <c r="G592" s="22"/>
      <c r="H592" s="22"/>
      <c r="I592" s="21"/>
      <c r="J592" s="22"/>
      <c r="K592" s="21"/>
      <c r="L592" s="311"/>
      <c r="M592" s="22"/>
      <c r="N592" s="21"/>
      <c r="O592" s="22"/>
      <c r="P592" s="22"/>
      <c r="Q592" s="22"/>
      <c r="R592" s="22"/>
      <c r="S592" s="22"/>
      <c r="T592" s="22"/>
      <c r="U592" s="22"/>
      <c r="V592" s="22"/>
      <c r="W592" s="22"/>
      <c r="X592" s="22"/>
      <c r="Y592" s="22"/>
      <c r="Z592" s="22"/>
      <c r="AA592" s="22"/>
    </row>
    <row r="593">
      <c r="A593" s="21"/>
      <c r="B593" s="22"/>
      <c r="C593" s="22"/>
      <c r="D593" s="22"/>
      <c r="E593" s="22"/>
      <c r="F593" s="309"/>
      <c r="G593" s="22"/>
      <c r="H593" s="22"/>
      <c r="I593" s="21"/>
      <c r="J593" s="22"/>
      <c r="K593" s="21"/>
      <c r="L593" s="311"/>
      <c r="M593" s="22"/>
      <c r="N593" s="21"/>
      <c r="O593" s="22"/>
      <c r="P593" s="22"/>
      <c r="Q593" s="22"/>
      <c r="R593" s="22"/>
      <c r="S593" s="22"/>
      <c r="T593" s="22"/>
      <c r="U593" s="22"/>
      <c r="V593" s="22"/>
      <c r="W593" s="22"/>
      <c r="X593" s="22"/>
      <c r="Y593" s="22"/>
      <c r="Z593" s="22"/>
      <c r="AA593" s="22"/>
    </row>
    <row r="594">
      <c r="A594" s="21"/>
      <c r="B594" s="22"/>
      <c r="C594" s="22"/>
      <c r="D594" s="22"/>
      <c r="E594" s="22"/>
      <c r="F594" s="309"/>
      <c r="G594" s="22"/>
      <c r="H594" s="22"/>
      <c r="I594" s="21"/>
      <c r="J594" s="22"/>
      <c r="K594" s="21"/>
      <c r="L594" s="311"/>
      <c r="M594" s="22"/>
      <c r="N594" s="21"/>
      <c r="O594" s="22"/>
      <c r="P594" s="22"/>
      <c r="Q594" s="22"/>
      <c r="R594" s="22"/>
      <c r="S594" s="22"/>
      <c r="T594" s="22"/>
      <c r="U594" s="22"/>
      <c r="V594" s="22"/>
      <c r="W594" s="22"/>
      <c r="X594" s="22"/>
      <c r="Y594" s="22"/>
      <c r="Z594" s="22"/>
      <c r="AA594" s="22"/>
    </row>
    <row r="595">
      <c r="A595" s="21"/>
      <c r="B595" s="22"/>
      <c r="C595" s="22"/>
      <c r="D595" s="22"/>
      <c r="E595" s="22"/>
      <c r="F595" s="309"/>
      <c r="G595" s="22"/>
      <c r="H595" s="22"/>
      <c r="I595" s="21"/>
      <c r="J595" s="22"/>
      <c r="K595" s="21"/>
      <c r="L595" s="311"/>
      <c r="M595" s="22"/>
      <c r="N595" s="21"/>
      <c r="O595" s="22"/>
      <c r="P595" s="22"/>
      <c r="Q595" s="22"/>
      <c r="R595" s="22"/>
      <c r="S595" s="22"/>
      <c r="T595" s="22"/>
      <c r="U595" s="22"/>
      <c r="V595" s="22"/>
      <c r="W595" s="22"/>
      <c r="X595" s="22"/>
      <c r="Y595" s="22"/>
      <c r="Z595" s="22"/>
      <c r="AA595" s="22"/>
    </row>
    <row r="596">
      <c r="A596" s="21"/>
      <c r="B596" s="22"/>
      <c r="C596" s="22"/>
      <c r="D596" s="22"/>
      <c r="E596" s="22"/>
      <c r="F596" s="309"/>
      <c r="G596" s="22"/>
      <c r="H596" s="22"/>
      <c r="I596" s="21"/>
      <c r="J596" s="22"/>
      <c r="K596" s="21"/>
      <c r="L596" s="311"/>
      <c r="M596" s="22"/>
      <c r="N596" s="21"/>
      <c r="O596" s="22"/>
      <c r="P596" s="22"/>
      <c r="Q596" s="22"/>
      <c r="R596" s="22"/>
      <c r="S596" s="22"/>
      <c r="T596" s="22"/>
      <c r="U596" s="22"/>
      <c r="V596" s="22"/>
      <c r="W596" s="22"/>
      <c r="X596" s="22"/>
      <c r="Y596" s="22"/>
      <c r="Z596" s="22"/>
      <c r="AA596" s="22"/>
    </row>
    <row r="597">
      <c r="A597" s="21"/>
      <c r="B597" s="22"/>
      <c r="C597" s="22"/>
      <c r="D597" s="22"/>
      <c r="E597" s="22"/>
      <c r="F597" s="309"/>
      <c r="G597" s="22"/>
      <c r="H597" s="22"/>
      <c r="I597" s="21"/>
      <c r="J597" s="22"/>
      <c r="K597" s="21"/>
      <c r="L597" s="311"/>
      <c r="M597" s="22"/>
      <c r="N597" s="21"/>
      <c r="O597" s="22"/>
      <c r="P597" s="22"/>
      <c r="Q597" s="22"/>
      <c r="R597" s="22"/>
      <c r="S597" s="22"/>
      <c r="T597" s="22"/>
      <c r="U597" s="22"/>
      <c r="V597" s="22"/>
      <c r="W597" s="22"/>
      <c r="X597" s="22"/>
      <c r="Y597" s="22"/>
      <c r="Z597" s="22"/>
      <c r="AA597" s="22"/>
    </row>
    <row r="598">
      <c r="A598" s="21"/>
      <c r="B598" s="22"/>
      <c r="C598" s="22"/>
      <c r="D598" s="22"/>
      <c r="E598" s="22"/>
      <c r="F598" s="309"/>
      <c r="G598" s="22"/>
      <c r="H598" s="22"/>
      <c r="I598" s="21"/>
      <c r="J598" s="22"/>
      <c r="K598" s="21"/>
      <c r="L598" s="311"/>
      <c r="M598" s="22"/>
      <c r="N598" s="21"/>
      <c r="O598" s="22"/>
      <c r="P598" s="22"/>
      <c r="Q598" s="22"/>
      <c r="R598" s="22"/>
      <c r="S598" s="22"/>
      <c r="T598" s="22"/>
      <c r="U598" s="22"/>
      <c r="V598" s="22"/>
      <c r="W598" s="22"/>
      <c r="X598" s="22"/>
      <c r="Y598" s="22"/>
      <c r="Z598" s="22"/>
      <c r="AA598" s="22"/>
    </row>
    <row r="599">
      <c r="A599" s="21"/>
      <c r="B599" s="22"/>
      <c r="C599" s="22"/>
      <c r="D599" s="22"/>
      <c r="E599" s="22"/>
      <c r="F599" s="309"/>
      <c r="G599" s="22"/>
      <c r="H599" s="22"/>
      <c r="I599" s="21"/>
      <c r="J599" s="22"/>
      <c r="K599" s="21"/>
      <c r="L599" s="311"/>
      <c r="M599" s="22"/>
      <c r="N599" s="21"/>
      <c r="O599" s="22"/>
      <c r="P599" s="22"/>
      <c r="Q599" s="22"/>
      <c r="R599" s="22"/>
      <c r="S599" s="22"/>
      <c r="T599" s="22"/>
      <c r="U599" s="22"/>
      <c r="V599" s="22"/>
      <c r="W599" s="22"/>
      <c r="X599" s="22"/>
      <c r="Y599" s="22"/>
      <c r="Z599" s="22"/>
      <c r="AA599" s="22"/>
    </row>
    <row r="600">
      <c r="A600" s="21"/>
      <c r="B600" s="22"/>
      <c r="C600" s="22"/>
      <c r="D600" s="22"/>
      <c r="E600" s="22"/>
      <c r="F600" s="309"/>
      <c r="G600" s="22"/>
      <c r="H600" s="22"/>
      <c r="I600" s="21"/>
      <c r="J600" s="22"/>
      <c r="K600" s="21"/>
      <c r="L600" s="311"/>
      <c r="M600" s="22"/>
      <c r="N600" s="21"/>
      <c r="O600" s="22"/>
      <c r="P600" s="22"/>
      <c r="Q600" s="22"/>
      <c r="R600" s="22"/>
      <c r="S600" s="22"/>
      <c r="T600" s="22"/>
      <c r="U600" s="22"/>
      <c r="V600" s="22"/>
      <c r="W600" s="22"/>
      <c r="X600" s="22"/>
      <c r="Y600" s="22"/>
      <c r="Z600" s="22"/>
      <c r="AA600" s="22"/>
    </row>
    <row r="601">
      <c r="A601" s="21"/>
      <c r="B601" s="22"/>
      <c r="C601" s="22"/>
      <c r="D601" s="22"/>
      <c r="E601" s="22"/>
      <c r="F601" s="309"/>
      <c r="G601" s="22"/>
      <c r="H601" s="22"/>
      <c r="I601" s="21"/>
      <c r="J601" s="22"/>
      <c r="K601" s="21"/>
      <c r="L601" s="311"/>
      <c r="M601" s="22"/>
      <c r="N601" s="21"/>
      <c r="O601" s="22"/>
      <c r="P601" s="22"/>
      <c r="Q601" s="22"/>
      <c r="R601" s="22"/>
      <c r="S601" s="22"/>
      <c r="T601" s="22"/>
      <c r="U601" s="22"/>
      <c r="V601" s="22"/>
      <c r="W601" s="22"/>
      <c r="X601" s="22"/>
      <c r="Y601" s="22"/>
      <c r="Z601" s="22"/>
      <c r="AA601" s="22"/>
    </row>
    <row r="602">
      <c r="A602" s="21"/>
      <c r="B602" s="22"/>
      <c r="C602" s="22"/>
      <c r="D602" s="22"/>
      <c r="E602" s="22"/>
      <c r="F602" s="309"/>
      <c r="G602" s="22"/>
      <c r="H602" s="22"/>
      <c r="I602" s="21"/>
      <c r="J602" s="22"/>
      <c r="K602" s="21"/>
      <c r="L602" s="311"/>
      <c r="M602" s="22"/>
      <c r="N602" s="21"/>
      <c r="O602" s="22"/>
      <c r="P602" s="22"/>
      <c r="Q602" s="22"/>
      <c r="R602" s="22"/>
      <c r="S602" s="22"/>
      <c r="T602" s="22"/>
      <c r="U602" s="22"/>
      <c r="V602" s="22"/>
      <c r="W602" s="22"/>
      <c r="X602" s="22"/>
      <c r="Y602" s="22"/>
      <c r="Z602" s="22"/>
      <c r="AA602" s="22"/>
    </row>
    <row r="603">
      <c r="A603" s="21"/>
      <c r="B603" s="22"/>
      <c r="C603" s="22"/>
      <c r="D603" s="22"/>
      <c r="E603" s="22"/>
      <c r="F603" s="309"/>
      <c r="G603" s="22"/>
      <c r="H603" s="22"/>
      <c r="I603" s="21"/>
      <c r="J603" s="22"/>
      <c r="K603" s="21"/>
      <c r="L603" s="311"/>
      <c r="M603" s="22"/>
      <c r="N603" s="21"/>
      <c r="O603" s="22"/>
      <c r="P603" s="22"/>
      <c r="Q603" s="22"/>
      <c r="R603" s="22"/>
      <c r="S603" s="22"/>
      <c r="T603" s="22"/>
      <c r="U603" s="22"/>
      <c r="V603" s="22"/>
      <c r="W603" s="22"/>
      <c r="X603" s="22"/>
      <c r="Y603" s="22"/>
      <c r="Z603" s="22"/>
      <c r="AA603" s="22"/>
    </row>
    <row r="604">
      <c r="A604" s="21"/>
      <c r="B604" s="22"/>
      <c r="C604" s="22"/>
      <c r="D604" s="22"/>
      <c r="E604" s="22"/>
      <c r="F604" s="309"/>
      <c r="G604" s="22"/>
      <c r="H604" s="22"/>
      <c r="I604" s="21"/>
      <c r="J604" s="22"/>
      <c r="K604" s="21"/>
      <c r="L604" s="311"/>
      <c r="M604" s="22"/>
      <c r="N604" s="21"/>
      <c r="O604" s="22"/>
      <c r="P604" s="22"/>
      <c r="Q604" s="22"/>
      <c r="R604" s="22"/>
      <c r="S604" s="22"/>
      <c r="T604" s="22"/>
      <c r="U604" s="22"/>
      <c r="V604" s="22"/>
      <c r="W604" s="22"/>
      <c r="X604" s="22"/>
      <c r="Y604" s="22"/>
      <c r="Z604" s="22"/>
      <c r="AA604" s="22"/>
    </row>
    <row r="605">
      <c r="A605" s="21"/>
      <c r="B605" s="22"/>
      <c r="C605" s="22"/>
      <c r="D605" s="22"/>
      <c r="E605" s="22"/>
      <c r="F605" s="309"/>
      <c r="G605" s="22"/>
      <c r="H605" s="22"/>
      <c r="I605" s="21"/>
      <c r="J605" s="22"/>
      <c r="K605" s="21"/>
      <c r="L605" s="311"/>
      <c r="M605" s="22"/>
      <c r="N605" s="21"/>
      <c r="O605" s="22"/>
      <c r="P605" s="22"/>
      <c r="Q605" s="22"/>
      <c r="R605" s="22"/>
      <c r="S605" s="22"/>
      <c r="T605" s="22"/>
      <c r="U605" s="22"/>
      <c r="V605" s="22"/>
      <c r="W605" s="22"/>
      <c r="X605" s="22"/>
      <c r="Y605" s="22"/>
      <c r="Z605" s="22"/>
      <c r="AA605" s="22"/>
    </row>
    <row r="606">
      <c r="A606" s="21"/>
      <c r="B606" s="22"/>
      <c r="C606" s="22"/>
      <c r="D606" s="22"/>
      <c r="E606" s="22"/>
      <c r="F606" s="309"/>
      <c r="G606" s="22"/>
      <c r="H606" s="22"/>
      <c r="I606" s="21"/>
      <c r="J606" s="22"/>
      <c r="K606" s="21"/>
      <c r="L606" s="311"/>
      <c r="M606" s="22"/>
      <c r="N606" s="21"/>
      <c r="O606" s="22"/>
      <c r="P606" s="22"/>
      <c r="Q606" s="22"/>
      <c r="R606" s="22"/>
      <c r="S606" s="22"/>
      <c r="T606" s="22"/>
      <c r="U606" s="22"/>
      <c r="V606" s="22"/>
      <c r="W606" s="22"/>
      <c r="X606" s="22"/>
      <c r="Y606" s="22"/>
      <c r="Z606" s="22"/>
      <c r="AA606" s="22"/>
    </row>
    <row r="607">
      <c r="A607" s="21"/>
      <c r="B607" s="22"/>
      <c r="C607" s="22"/>
      <c r="D607" s="22"/>
      <c r="E607" s="22"/>
      <c r="F607" s="309"/>
      <c r="G607" s="22"/>
      <c r="H607" s="22"/>
      <c r="I607" s="21"/>
      <c r="J607" s="22"/>
      <c r="K607" s="21"/>
      <c r="L607" s="311"/>
      <c r="M607" s="22"/>
      <c r="N607" s="21"/>
      <c r="O607" s="22"/>
      <c r="P607" s="22"/>
      <c r="Q607" s="22"/>
      <c r="R607" s="22"/>
      <c r="S607" s="22"/>
      <c r="T607" s="22"/>
      <c r="U607" s="22"/>
      <c r="V607" s="22"/>
      <c r="W607" s="22"/>
      <c r="X607" s="22"/>
      <c r="Y607" s="22"/>
      <c r="Z607" s="22"/>
      <c r="AA607" s="22"/>
    </row>
    <row r="608">
      <c r="A608" s="21"/>
      <c r="B608" s="22"/>
      <c r="C608" s="22"/>
      <c r="D608" s="22"/>
      <c r="E608" s="22"/>
      <c r="F608" s="309"/>
      <c r="G608" s="22"/>
      <c r="H608" s="22"/>
      <c r="I608" s="21"/>
      <c r="J608" s="22"/>
      <c r="K608" s="21"/>
      <c r="L608" s="311"/>
      <c r="M608" s="22"/>
      <c r="N608" s="21"/>
      <c r="O608" s="22"/>
      <c r="P608" s="22"/>
      <c r="Q608" s="22"/>
      <c r="R608" s="22"/>
      <c r="S608" s="22"/>
      <c r="T608" s="22"/>
      <c r="U608" s="22"/>
      <c r="V608" s="22"/>
      <c r="W608" s="22"/>
      <c r="X608" s="22"/>
      <c r="Y608" s="22"/>
      <c r="Z608" s="22"/>
      <c r="AA608" s="22"/>
    </row>
    <row r="609">
      <c r="A609" s="21"/>
      <c r="B609" s="22"/>
      <c r="C609" s="22"/>
      <c r="D609" s="22"/>
      <c r="E609" s="22"/>
      <c r="F609" s="309"/>
      <c r="G609" s="22"/>
      <c r="H609" s="22"/>
      <c r="I609" s="21"/>
      <c r="J609" s="22"/>
      <c r="K609" s="21"/>
      <c r="L609" s="311"/>
      <c r="M609" s="22"/>
      <c r="N609" s="21"/>
      <c r="O609" s="22"/>
      <c r="P609" s="22"/>
      <c r="Q609" s="22"/>
      <c r="R609" s="22"/>
      <c r="S609" s="22"/>
      <c r="T609" s="22"/>
      <c r="U609" s="22"/>
      <c r="V609" s="22"/>
      <c r="W609" s="22"/>
      <c r="X609" s="22"/>
      <c r="Y609" s="22"/>
      <c r="Z609" s="22"/>
      <c r="AA609" s="22"/>
    </row>
    <row r="610">
      <c r="A610" s="21"/>
      <c r="B610" s="22"/>
      <c r="C610" s="22"/>
      <c r="D610" s="22"/>
      <c r="E610" s="22"/>
      <c r="F610" s="309"/>
      <c r="G610" s="22"/>
      <c r="H610" s="22"/>
      <c r="I610" s="21"/>
      <c r="J610" s="22"/>
      <c r="K610" s="21"/>
      <c r="L610" s="311"/>
      <c r="M610" s="22"/>
      <c r="N610" s="21"/>
      <c r="O610" s="22"/>
      <c r="P610" s="22"/>
      <c r="Q610" s="22"/>
      <c r="R610" s="22"/>
      <c r="S610" s="22"/>
      <c r="T610" s="22"/>
      <c r="U610" s="22"/>
      <c r="V610" s="22"/>
      <c r="W610" s="22"/>
      <c r="X610" s="22"/>
      <c r="Y610" s="22"/>
      <c r="Z610" s="22"/>
      <c r="AA610" s="22"/>
    </row>
    <row r="611">
      <c r="A611" s="21"/>
      <c r="B611" s="22"/>
      <c r="C611" s="22"/>
      <c r="D611" s="22"/>
      <c r="E611" s="22"/>
      <c r="F611" s="309"/>
      <c r="G611" s="22"/>
      <c r="H611" s="22"/>
      <c r="I611" s="21"/>
      <c r="J611" s="22"/>
      <c r="K611" s="21"/>
      <c r="L611" s="311"/>
      <c r="M611" s="22"/>
      <c r="N611" s="21"/>
      <c r="O611" s="22"/>
      <c r="P611" s="22"/>
      <c r="Q611" s="22"/>
      <c r="R611" s="22"/>
      <c r="S611" s="22"/>
      <c r="T611" s="22"/>
      <c r="U611" s="22"/>
      <c r="V611" s="22"/>
      <c r="W611" s="22"/>
      <c r="X611" s="22"/>
      <c r="Y611" s="22"/>
      <c r="Z611" s="22"/>
      <c r="AA611" s="22"/>
    </row>
    <row r="612">
      <c r="A612" s="21"/>
      <c r="B612" s="22"/>
      <c r="C612" s="22"/>
      <c r="D612" s="22"/>
      <c r="E612" s="22"/>
      <c r="F612" s="309"/>
      <c r="G612" s="22"/>
      <c r="H612" s="22"/>
      <c r="I612" s="21"/>
      <c r="J612" s="22"/>
      <c r="K612" s="21"/>
      <c r="L612" s="311"/>
      <c r="M612" s="22"/>
      <c r="N612" s="21"/>
      <c r="O612" s="22"/>
      <c r="P612" s="22"/>
      <c r="Q612" s="22"/>
      <c r="R612" s="22"/>
      <c r="S612" s="22"/>
      <c r="T612" s="22"/>
      <c r="U612" s="22"/>
      <c r="V612" s="22"/>
      <c r="W612" s="22"/>
      <c r="X612" s="22"/>
      <c r="Y612" s="22"/>
      <c r="Z612" s="22"/>
      <c r="AA612" s="22"/>
    </row>
    <row r="613">
      <c r="A613" s="21"/>
      <c r="B613" s="22"/>
      <c r="C613" s="22"/>
      <c r="D613" s="22"/>
      <c r="E613" s="22"/>
      <c r="F613" s="309"/>
      <c r="G613" s="22"/>
      <c r="H613" s="22"/>
      <c r="I613" s="21"/>
      <c r="J613" s="22"/>
      <c r="K613" s="21"/>
      <c r="L613" s="311"/>
      <c r="M613" s="22"/>
      <c r="N613" s="21"/>
      <c r="O613" s="22"/>
      <c r="P613" s="22"/>
      <c r="Q613" s="22"/>
      <c r="R613" s="22"/>
      <c r="S613" s="22"/>
      <c r="T613" s="22"/>
      <c r="U613" s="22"/>
      <c r="V613" s="22"/>
      <c r="W613" s="22"/>
      <c r="X613" s="22"/>
      <c r="Y613" s="22"/>
      <c r="Z613" s="22"/>
      <c r="AA613" s="22"/>
    </row>
    <row r="614">
      <c r="A614" s="21"/>
      <c r="B614" s="22"/>
      <c r="C614" s="22"/>
      <c r="D614" s="22"/>
      <c r="E614" s="22"/>
      <c r="F614" s="309"/>
      <c r="G614" s="22"/>
      <c r="H614" s="22"/>
      <c r="I614" s="21"/>
      <c r="J614" s="22"/>
      <c r="K614" s="21"/>
      <c r="L614" s="311"/>
      <c r="M614" s="22"/>
      <c r="N614" s="21"/>
      <c r="O614" s="22"/>
      <c r="P614" s="22"/>
      <c r="Q614" s="22"/>
      <c r="R614" s="22"/>
      <c r="S614" s="22"/>
      <c r="T614" s="22"/>
      <c r="U614" s="22"/>
      <c r="V614" s="22"/>
      <c r="W614" s="22"/>
      <c r="X614" s="22"/>
      <c r="Y614" s="22"/>
      <c r="Z614" s="22"/>
      <c r="AA614" s="22"/>
    </row>
    <row r="615">
      <c r="A615" s="21"/>
      <c r="B615" s="22"/>
      <c r="C615" s="22"/>
      <c r="D615" s="22"/>
      <c r="E615" s="22"/>
      <c r="F615" s="309"/>
      <c r="G615" s="22"/>
      <c r="H615" s="22"/>
      <c r="I615" s="21"/>
      <c r="J615" s="22"/>
      <c r="K615" s="21"/>
      <c r="L615" s="311"/>
      <c r="M615" s="22"/>
      <c r="N615" s="21"/>
      <c r="O615" s="22"/>
      <c r="P615" s="22"/>
      <c r="Q615" s="22"/>
      <c r="R615" s="22"/>
      <c r="S615" s="22"/>
      <c r="T615" s="22"/>
      <c r="U615" s="22"/>
      <c r="V615" s="22"/>
      <c r="W615" s="22"/>
      <c r="X615" s="22"/>
      <c r="Y615" s="22"/>
      <c r="Z615" s="22"/>
      <c r="AA615" s="22"/>
    </row>
    <row r="616">
      <c r="A616" s="21"/>
      <c r="B616" s="22"/>
      <c r="C616" s="22"/>
      <c r="D616" s="22"/>
      <c r="E616" s="22"/>
      <c r="F616" s="309"/>
      <c r="G616" s="22"/>
      <c r="H616" s="22"/>
      <c r="I616" s="21"/>
      <c r="J616" s="22"/>
      <c r="K616" s="21"/>
      <c r="L616" s="311"/>
      <c r="M616" s="22"/>
      <c r="N616" s="21"/>
      <c r="O616" s="22"/>
      <c r="P616" s="22"/>
      <c r="Q616" s="22"/>
      <c r="R616" s="22"/>
      <c r="S616" s="22"/>
      <c r="T616" s="22"/>
      <c r="U616" s="22"/>
      <c r="V616" s="22"/>
      <c r="W616" s="22"/>
      <c r="X616" s="22"/>
      <c r="Y616" s="22"/>
      <c r="Z616" s="22"/>
      <c r="AA616" s="22"/>
    </row>
    <row r="617">
      <c r="A617" s="21"/>
      <c r="B617" s="22"/>
      <c r="C617" s="22"/>
      <c r="D617" s="22"/>
      <c r="E617" s="22"/>
      <c r="F617" s="309"/>
      <c r="G617" s="22"/>
      <c r="H617" s="22"/>
      <c r="I617" s="21"/>
      <c r="J617" s="22"/>
      <c r="K617" s="21"/>
      <c r="L617" s="311"/>
      <c r="M617" s="22"/>
      <c r="N617" s="21"/>
      <c r="O617" s="22"/>
      <c r="P617" s="22"/>
      <c r="Q617" s="22"/>
      <c r="R617" s="22"/>
      <c r="S617" s="22"/>
      <c r="T617" s="22"/>
      <c r="U617" s="22"/>
      <c r="V617" s="22"/>
      <c r="W617" s="22"/>
      <c r="X617" s="22"/>
      <c r="Y617" s="22"/>
      <c r="Z617" s="22"/>
      <c r="AA617" s="22"/>
    </row>
    <row r="618">
      <c r="A618" s="21"/>
      <c r="B618" s="22"/>
      <c r="C618" s="22"/>
      <c r="D618" s="22"/>
      <c r="E618" s="22"/>
      <c r="F618" s="309"/>
      <c r="G618" s="22"/>
      <c r="H618" s="22"/>
      <c r="I618" s="21"/>
      <c r="J618" s="22"/>
      <c r="K618" s="21"/>
      <c r="L618" s="311"/>
      <c r="M618" s="22"/>
      <c r="N618" s="21"/>
      <c r="O618" s="22"/>
      <c r="P618" s="22"/>
      <c r="Q618" s="22"/>
      <c r="R618" s="22"/>
      <c r="S618" s="22"/>
      <c r="T618" s="22"/>
      <c r="U618" s="22"/>
      <c r="V618" s="22"/>
      <c r="W618" s="22"/>
      <c r="X618" s="22"/>
      <c r="Y618" s="22"/>
      <c r="Z618" s="22"/>
      <c r="AA618" s="22"/>
    </row>
    <row r="619">
      <c r="A619" s="21"/>
      <c r="B619" s="22"/>
      <c r="C619" s="22"/>
      <c r="D619" s="22"/>
      <c r="E619" s="22"/>
      <c r="F619" s="309"/>
      <c r="G619" s="22"/>
      <c r="H619" s="22"/>
      <c r="I619" s="21"/>
      <c r="J619" s="22"/>
      <c r="K619" s="21"/>
      <c r="L619" s="311"/>
      <c r="M619" s="22"/>
      <c r="N619" s="21"/>
      <c r="O619" s="22"/>
      <c r="P619" s="22"/>
      <c r="Q619" s="22"/>
      <c r="R619" s="22"/>
      <c r="S619" s="22"/>
      <c r="T619" s="22"/>
      <c r="U619" s="22"/>
      <c r="V619" s="22"/>
      <c r="W619" s="22"/>
      <c r="X619" s="22"/>
      <c r="Y619" s="22"/>
      <c r="Z619" s="22"/>
      <c r="AA619" s="22"/>
    </row>
    <row r="620">
      <c r="A620" s="21"/>
      <c r="B620" s="22"/>
      <c r="C620" s="22"/>
      <c r="D620" s="22"/>
      <c r="E620" s="22"/>
      <c r="F620" s="309"/>
      <c r="G620" s="22"/>
      <c r="H620" s="22"/>
      <c r="I620" s="21"/>
      <c r="J620" s="22"/>
      <c r="K620" s="21"/>
      <c r="L620" s="311"/>
      <c r="M620" s="22"/>
      <c r="N620" s="21"/>
      <c r="O620" s="22"/>
      <c r="P620" s="22"/>
      <c r="Q620" s="22"/>
      <c r="R620" s="22"/>
      <c r="S620" s="22"/>
      <c r="T620" s="22"/>
      <c r="U620" s="22"/>
      <c r="V620" s="22"/>
      <c r="W620" s="22"/>
      <c r="X620" s="22"/>
      <c r="Y620" s="22"/>
      <c r="Z620" s="22"/>
      <c r="AA620" s="22"/>
    </row>
    <row r="621">
      <c r="A621" s="21"/>
      <c r="B621" s="22"/>
      <c r="C621" s="22"/>
      <c r="D621" s="22"/>
      <c r="E621" s="22"/>
      <c r="F621" s="309"/>
      <c r="G621" s="22"/>
      <c r="H621" s="22"/>
      <c r="I621" s="21"/>
      <c r="J621" s="22"/>
      <c r="K621" s="21"/>
      <c r="L621" s="311"/>
      <c r="M621" s="22"/>
      <c r="N621" s="21"/>
      <c r="O621" s="22"/>
      <c r="P621" s="22"/>
      <c r="Q621" s="22"/>
      <c r="R621" s="22"/>
      <c r="S621" s="22"/>
      <c r="T621" s="22"/>
      <c r="U621" s="22"/>
      <c r="V621" s="22"/>
      <c r="W621" s="22"/>
      <c r="X621" s="22"/>
      <c r="Y621" s="22"/>
      <c r="Z621" s="22"/>
      <c r="AA621" s="22"/>
    </row>
    <row r="622">
      <c r="A622" s="21"/>
      <c r="B622" s="22"/>
      <c r="C622" s="22"/>
      <c r="D622" s="22"/>
      <c r="E622" s="22"/>
      <c r="F622" s="309"/>
      <c r="G622" s="22"/>
      <c r="H622" s="22"/>
      <c r="I622" s="21"/>
      <c r="J622" s="22"/>
      <c r="K622" s="21"/>
      <c r="L622" s="311"/>
      <c r="M622" s="22"/>
      <c r="N622" s="21"/>
      <c r="O622" s="22"/>
      <c r="P622" s="22"/>
      <c r="Q622" s="22"/>
      <c r="R622" s="22"/>
      <c r="S622" s="22"/>
      <c r="T622" s="22"/>
      <c r="U622" s="22"/>
      <c r="V622" s="22"/>
      <c r="W622" s="22"/>
      <c r="X622" s="22"/>
      <c r="Y622" s="22"/>
      <c r="Z622" s="22"/>
      <c r="AA622" s="22"/>
    </row>
    <row r="623">
      <c r="A623" s="21"/>
      <c r="B623" s="22"/>
      <c r="C623" s="22"/>
      <c r="D623" s="22"/>
      <c r="E623" s="22"/>
      <c r="F623" s="309"/>
      <c r="G623" s="22"/>
      <c r="H623" s="22"/>
      <c r="I623" s="21"/>
      <c r="J623" s="22"/>
      <c r="K623" s="21"/>
      <c r="L623" s="311"/>
      <c r="M623" s="22"/>
      <c r="N623" s="21"/>
      <c r="O623" s="22"/>
      <c r="P623" s="22"/>
      <c r="Q623" s="22"/>
      <c r="R623" s="22"/>
      <c r="S623" s="22"/>
      <c r="T623" s="22"/>
      <c r="U623" s="22"/>
      <c r="V623" s="22"/>
      <c r="W623" s="22"/>
      <c r="X623" s="22"/>
      <c r="Y623" s="22"/>
      <c r="Z623" s="22"/>
      <c r="AA623" s="22"/>
    </row>
    <row r="624">
      <c r="A624" s="21"/>
      <c r="B624" s="22"/>
      <c r="C624" s="22"/>
      <c r="D624" s="22"/>
      <c r="E624" s="22"/>
      <c r="F624" s="309"/>
      <c r="G624" s="22"/>
      <c r="H624" s="22"/>
      <c r="I624" s="21"/>
      <c r="J624" s="22"/>
      <c r="K624" s="21"/>
      <c r="L624" s="311"/>
      <c r="M624" s="22"/>
      <c r="N624" s="21"/>
      <c r="O624" s="22"/>
      <c r="P624" s="22"/>
      <c r="Q624" s="22"/>
      <c r="R624" s="22"/>
      <c r="S624" s="22"/>
      <c r="T624" s="22"/>
      <c r="U624" s="22"/>
      <c r="V624" s="22"/>
      <c r="W624" s="22"/>
      <c r="X624" s="22"/>
      <c r="Y624" s="22"/>
      <c r="Z624" s="22"/>
      <c r="AA624" s="22"/>
    </row>
    <row r="625">
      <c r="A625" s="21"/>
      <c r="B625" s="22"/>
      <c r="C625" s="22"/>
      <c r="D625" s="22"/>
      <c r="E625" s="22"/>
      <c r="F625" s="309"/>
      <c r="G625" s="22"/>
      <c r="H625" s="22"/>
      <c r="I625" s="21"/>
      <c r="J625" s="22"/>
      <c r="K625" s="21"/>
      <c r="L625" s="311"/>
      <c r="M625" s="22"/>
      <c r="N625" s="21"/>
      <c r="O625" s="22"/>
      <c r="P625" s="22"/>
      <c r="Q625" s="22"/>
      <c r="R625" s="22"/>
      <c r="S625" s="22"/>
      <c r="T625" s="22"/>
      <c r="U625" s="22"/>
      <c r="V625" s="22"/>
      <c r="W625" s="22"/>
      <c r="X625" s="22"/>
      <c r="Y625" s="22"/>
      <c r="Z625" s="22"/>
      <c r="AA625" s="22"/>
    </row>
    <row r="626">
      <c r="A626" s="21"/>
      <c r="B626" s="22"/>
      <c r="C626" s="22"/>
      <c r="D626" s="22"/>
      <c r="E626" s="22"/>
      <c r="F626" s="309"/>
      <c r="G626" s="22"/>
      <c r="H626" s="22"/>
      <c r="I626" s="21"/>
      <c r="J626" s="22"/>
      <c r="K626" s="21"/>
      <c r="L626" s="311"/>
      <c r="M626" s="22"/>
      <c r="N626" s="21"/>
      <c r="O626" s="22"/>
      <c r="P626" s="22"/>
      <c r="Q626" s="22"/>
      <c r="R626" s="22"/>
      <c r="S626" s="22"/>
      <c r="T626" s="22"/>
      <c r="U626" s="22"/>
      <c r="V626" s="22"/>
      <c r="W626" s="22"/>
      <c r="X626" s="22"/>
      <c r="Y626" s="22"/>
      <c r="Z626" s="22"/>
      <c r="AA626" s="22"/>
    </row>
    <row r="627">
      <c r="A627" s="21"/>
      <c r="B627" s="22"/>
      <c r="C627" s="22"/>
      <c r="D627" s="22"/>
      <c r="E627" s="22"/>
      <c r="F627" s="309"/>
      <c r="G627" s="22"/>
      <c r="H627" s="22"/>
      <c r="I627" s="21"/>
      <c r="J627" s="22"/>
      <c r="K627" s="21"/>
      <c r="L627" s="311"/>
      <c r="M627" s="22"/>
      <c r="N627" s="21"/>
      <c r="O627" s="22"/>
      <c r="P627" s="22"/>
      <c r="Q627" s="22"/>
      <c r="R627" s="22"/>
      <c r="S627" s="22"/>
      <c r="T627" s="22"/>
      <c r="U627" s="22"/>
      <c r="V627" s="22"/>
      <c r="W627" s="22"/>
      <c r="X627" s="22"/>
      <c r="Y627" s="22"/>
      <c r="Z627" s="22"/>
      <c r="AA627" s="22"/>
    </row>
    <row r="628">
      <c r="A628" s="21"/>
      <c r="B628" s="22"/>
      <c r="C628" s="22"/>
      <c r="D628" s="22"/>
      <c r="E628" s="22"/>
      <c r="F628" s="309"/>
      <c r="G628" s="22"/>
      <c r="H628" s="22"/>
      <c r="I628" s="21"/>
      <c r="J628" s="22"/>
      <c r="K628" s="21"/>
      <c r="L628" s="311"/>
      <c r="M628" s="22"/>
      <c r="N628" s="21"/>
      <c r="O628" s="22"/>
      <c r="P628" s="22"/>
      <c r="Q628" s="22"/>
      <c r="R628" s="22"/>
      <c r="S628" s="22"/>
      <c r="T628" s="22"/>
      <c r="U628" s="22"/>
      <c r="V628" s="22"/>
      <c r="W628" s="22"/>
      <c r="X628" s="22"/>
      <c r="Y628" s="22"/>
      <c r="Z628" s="22"/>
      <c r="AA628" s="22"/>
    </row>
    <row r="629">
      <c r="A629" s="21"/>
      <c r="B629" s="22"/>
      <c r="C629" s="22"/>
      <c r="D629" s="22"/>
      <c r="E629" s="22"/>
      <c r="F629" s="309"/>
      <c r="G629" s="22"/>
      <c r="H629" s="22"/>
      <c r="I629" s="21"/>
      <c r="J629" s="22"/>
      <c r="K629" s="21"/>
      <c r="L629" s="311"/>
      <c r="M629" s="22"/>
      <c r="N629" s="21"/>
      <c r="O629" s="22"/>
      <c r="P629" s="22"/>
      <c r="Q629" s="22"/>
      <c r="R629" s="22"/>
      <c r="S629" s="22"/>
      <c r="T629" s="22"/>
      <c r="U629" s="22"/>
      <c r="V629" s="22"/>
      <c r="W629" s="22"/>
      <c r="X629" s="22"/>
      <c r="Y629" s="22"/>
      <c r="Z629" s="22"/>
      <c r="AA629" s="22"/>
    </row>
    <row r="630">
      <c r="A630" s="21"/>
      <c r="B630" s="22"/>
      <c r="C630" s="22"/>
      <c r="D630" s="22"/>
      <c r="E630" s="22"/>
      <c r="F630" s="309"/>
      <c r="G630" s="22"/>
      <c r="H630" s="22"/>
      <c r="I630" s="21"/>
      <c r="J630" s="22"/>
      <c r="K630" s="21"/>
      <c r="L630" s="311"/>
      <c r="M630" s="22"/>
      <c r="N630" s="21"/>
      <c r="O630" s="22"/>
      <c r="P630" s="22"/>
      <c r="Q630" s="22"/>
      <c r="R630" s="22"/>
      <c r="S630" s="22"/>
      <c r="T630" s="22"/>
      <c r="U630" s="22"/>
      <c r="V630" s="22"/>
      <c r="W630" s="22"/>
      <c r="X630" s="22"/>
      <c r="Y630" s="22"/>
      <c r="Z630" s="22"/>
      <c r="AA630" s="22"/>
    </row>
    <row r="631">
      <c r="A631" s="21"/>
      <c r="B631" s="22"/>
      <c r="C631" s="22"/>
      <c r="D631" s="22"/>
      <c r="E631" s="22"/>
      <c r="F631" s="309"/>
      <c r="G631" s="22"/>
      <c r="H631" s="22"/>
      <c r="I631" s="21"/>
      <c r="J631" s="22"/>
      <c r="K631" s="21"/>
      <c r="L631" s="311"/>
      <c r="M631" s="22"/>
      <c r="N631" s="21"/>
      <c r="O631" s="22"/>
      <c r="P631" s="22"/>
      <c r="Q631" s="22"/>
      <c r="R631" s="22"/>
      <c r="S631" s="22"/>
      <c r="T631" s="22"/>
      <c r="U631" s="22"/>
      <c r="V631" s="22"/>
      <c r="W631" s="22"/>
      <c r="X631" s="22"/>
      <c r="Y631" s="22"/>
      <c r="Z631" s="22"/>
      <c r="AA631" s="22"/>
    </row>
    <row r="632">
      <c r="A632" s="21"/>
      <c r="B632" s="22"/>
      <c r="C632" s="22"/>
      <c r="D632" s="22"/>
      <c r="E632" s="22"/>
      <c r="F632" s="309"/>
      <c r="G632" s="22"/>
      <c r="H632" s="22"/>
      <c r="I632" s="21"/>
      <c r="J632" s="22"/>
      <c r="K632" s="21"/>
      <c r="L632" s="311"/>
      <c r="M632" s="22"/>
      <c r="N632" s="21"/>
      <c r="O632" s="22"/>
      <c r="P632" s="22"/>
      <c r="Q632" s="22"/>
      <c r="R632" s="22"/>
      <c r="S632" s="22"/>
      <c r="T632" s="22"/>
      <c r="U632" s="22"/>
      <c r="V632" s="22"/>
      <c r="W632" s="22"/>
      <c r="X632" s="22"/>
      <c r="Y632" s="22"/>
      <c r="Z632" s="22"/>
      <c r="AA632" s="22"/>
    </row>
    <row r="633">
      <c r="A633" s="21"/>
      <c r="B633" s="22"/>
      <c r="C633" s="22"/>
      <c r="D633" s="22"/>
      <c r="E633" s="22"/>
      <c r="F633" s="309"/>
      <c r="G633" s="22"/>
      <c r="H633" s="22"/>
      <c r="I633" s="21"/>
      <c r="J633" s="22"/>
      <c r="K633" s="21"/>
      <c r="L633" s="311"/>
      <c r="M633" s="22"/>
      <c r="N633" s="21"/>
      <c r="O633" s="22"/>
      <c r="P633" s="22"/>
      <c r="Q633" s="22"/>
      <c r="R633" s="22"/>
      <c r="S633" s="22"/>
      <c r="T633" s="22"/>
      <c r="U633" s="22"/>
      <c r="V633" s="22"/>
      <c r="W633" s="22"/>
      <c r="X633" s="22"/>
      <c r="Y633" s="22"/>
      <c r="Z633" s="22"/>
      <c r="AA633" s="22"/>
    </row>
    <row r="634">
      <c r="A634" s="21"/>
      <c r="B634" s="22"/>
      <c r="C634" s="22"/>
      <c r="D634" s="22"/>
      <c r="E634" s="22"/>
      <c r="F634" s="309"/>
      <c r="G634" s="22"/>
      <c r="H634" s="22"/>
      <c r="I634" s="21"/>
      <c r="J634" s="22"/>
      <c r="K634" s="21"/>
      <c r="L634" s="311"/>
      <c r="M634" s="22"/>
      <c r="N634" s="21"/>
      <c r="O634" s="22"/>
      <c r="P634" s="22"/>
      <c r="Q634" s="22"/>
      <c r="R634" s="22"/>
      <c r="S634" s="22"/>
      <c r="T634" s="22"/>
      <c r="U634" s="22"/>
      <c r="V634" s="22"/>
      <c r="W634" s="22"/>
      <c r="X634" s="22"/>
      <c r="Y634" s="22"/>
      <c r="Z634" s="22"/>
      <c r="AA634" s="22"/>
    </row>
    <row r="635">
      <c r="A635" s="21"/>
      <c r="B635" s="22"/>
      <c r="C635" s="22"/>
      <c r="D635" s="22"/>
      <c r="E635" s="22"/>
      <c r="F635" s="309"/>
      <c r="G635" s="22"/>
      <c r="H635" s="22"/>
      <c r="I635" s="21"/>
      <c r="J635" s="22"/>
      <c r="K635" s="21"/>
      <c r="L635" s="311"/>
      <c r="M635" s="22"/>
      <c r="N635" s="21"/>
      <c r="O635" s="22"/>
      <c r="P635" s="22"/>
      <c r="Q635" s="22"/>
      <c r="R635" s="22"/>
      <c r="S635" s="22"/>
      <c r="T635" s="22"/>
      <c r="U635" s="22"/>
      <c r="V635" s="22"/>
      <c r="W635" s="22"/>
      <c r="X635" s="22"/>
      <c r="Y635" s="22"/>
      <c r="Z635" s="22"/>
      <c r="AA635" s="22"/>
    </row>
    <row r="636">
      <c r="A636" s="21"/>
      <c r="B636" s="22"/>
      <c r="C636" s="22"/>
      <c r="D636" s="22"/>
      <c r="E636" s="22"/>
      <c r="F636" s="309"/>
      <c r="G636" s="22"/>
      <c r="H636" s="22"/>
      <c r="I636" s="21"/>
      <c r="J636" s="22"/>
      <c r="K636" s="21"/>
      <c r="L636" s="311"/>
      <c r="M636" s="22"/>
      <c r="N636" s="21"/>
      <c r="O636" s="22"/>
      <c r="P636" s="22"/>
      <c r="Q636" s="22"/>
      <c r="R636" s="22"/>
      <c r="S636" s="22"/>
      <c r="T636" s="22"/>
      <c r="U636" s="22"/>
      <c r="V636" s="22"/>
      <c r="W636" s="22"/>
      <c r="X636" s="22"/>
      <c r="Y636" s="22"/>
      <c r="Z636" s="22"/>
      <c r="AA636" s="22"/>
    </row>
    <row r="637">
      <c r="A637" s="21"/>
      <c r="B637" s="22"/>
      <c r="C637" s="22"/>
      <c r="D637" s="22"/>
      <c r="E637" s="22"/>
      <c r="F637" s="309"/>
      <c r="G637" s="22"/>
      <c r="H637" s="22"/>
      <c r="I637" s="21"/>
      <c r="J637" s="22"/>
      <c r="K637" s="21"/>
      <c r="L637" s="311"/>
      <c r="M637" s="22"/>
      <c r="N637" s="21"/>
      <c r="O637" s="22"/>
      <c r="P637" s="22"/>
      <c r="Q637" s="22"/>
      <c r="R637" s="22"/>
      <c r="S637" s="22"/>
      <c r="T637" s="22"/>
      <c r="U637" s="22"/>
      <c r="V637" s="22"/>
      <c r="W637" s="22"/>
      <c r="X637" s="22"/>
      <c r="Y637" s="22"/>
      <c r="Z637" s="22"/>
      <c r="AA637" s="22"/>
    </row>
    <row r="638">
      <c r="A638" s="21"/>
      <c r="B638" s="22"/>
      <c r="C638" s="22"/>
      <c r="D638" s="22"/>
      <c r="E638" s="22"/>
      <c r="F638" s="309"/>
      <c r="G638" s="22"/>
      <c r="H638" s="22"/>
      <c r="I638" s="21"/>
      <c r="J638" s="22"/>
      <c r="K638" s="21"/>
      <c r="L638" s="311"/>
      <c r="M638" s="22"/>
      <c r="N638" s="21"/>
      <c r="O638" s="22"/>
      <c r="P638" s="22"/>
      <c r="Q638" s="22"/>
      <c r="R638" s="22"/>
      <c r="S638" s="22"/>
      <c r="T638" s="22"/>
      <c r="U638" s="22"/>
      <c r="V638" s="22"/>
      <c r="W638" s="22"/>
      <c r="X638" s="22"/>
      <c r="Y638" s="22"/>
      <c r="Z638" s="22"/>
      <c r="AA638" s="22"/>
    </row>
    <row r="639">
      <c r="A639" s="21"/>
      <c r="B639" s="22"/>
      <c r="C639" s="22"/>
      <c r="D639" s="22"/>
      <c r="E639" s="22"/>
      <c r="F639" s="309"/>
      <c r="G639" s="22"/>
      <c r="H639" s="22"/>
      <c r="I639" s="21"/>
      <c r="J639" s="22"/>
      <c r="K639" s="21"/>
      <c r="L639" s="311"/>
      <c r="M639" s="22"/>
      <c r="N639" s="21"/>
      <c r="O639" s="22"/>
      <c r="P639" s="22"/>
      <c r="Q639" s="22"/>
      <c r="R639" s="22"/>
      <c r="S639" s="22"/>
      <c r="T639" s="22"/>
      <c r="U639" s="22"/>
      <c r="V639" s="22"/>
      <c r="W639" s="22"/>
      <c r="X639" s="22"/>
      <c r="Y639" s="22"/>
      <c r="Z639" s="22"/>
      <c r="AA639" s="22"/>
    </row>
    <row r="640">
      <c r="A640" s="21"/>
      <c r="B640" s="22"/>
      <c r="C640" s="22"/>
      <c r="D640" s="22"/>
      <c r="E640" s="22"/>
      <c r="F640" s="309"/>
      <c r="G640" s="22"/>
      <c r="H640" s="22"/>
      <c r="I640" s="21"/>
      <c r="J640" s="22"/>
      <c r="K640" s="21"/>
      <c r="L640" s="311"/>
      <c r="M640" s="22"/>
      <c r="N640" s="21"/>
      <c r="O640" s="22"/>
      <c r="P640" s="22"/>
      <c r="Q640" s="22"/>
      <c r="R640" s="22"/>
      <c r="S640" s="22"/>
      <c r="T640" s="22"/>
      <c r="U640" s="22"/>
      <c r="V640" s="22"/>
      <c r="W640" s="22"/>
      <c r="X640" s="22"/>
      <c r="Y640" s="22"/>
      <c r="Z640" s="22"/>
      <c r="AA640" s="22"/>
    </row>
    <row r="641">
      <c r="A641" s="21"/>
      <c r="B641" s="22"/>
      <c r="C641" s="22"/>
      <c r="D641" s="22"/>
      <c r="E641" s="22"/>
      <c r="F641" s="309"/>
      <c r="G641" s="22"/>
      <c r="H641" s="22"/>
      <c r="I641" s="21"/>
      <c r="J641" s="22"/>
      <c r="K641" s="21"/>
      <c r="L641" s="311"/>
      <c r="M641" s="22"/>
      <c r="N641" s="21"/>
      <c r="O641" s="22"/>
      <c r="P641" s="22"/>
      <c r="Q641" s="22"/>
      <c r="R641" s="22"/>
      <c r="S641" s="22"/>
      <c r="T641" s="22"/>
      <c r="U641" s="22"/>
      <c r="V641" s="22"/>
      <c r="W641" s="22"/>
      <c r="X641" s="22"/>
      <c r="Y641" s="22"/>
      <c r="Z641" s="22"/>
      <c r="AA641" s="22"/>
    </row>
    <row r="642">
      <c r="A642" s="21"/>
      <c r="B642" s="22"/>
      <c r="C642" s="22"/>
      <c r="D642" s="22"/>
      <c r="E642" s="22"/>
      <c r="F642" s="309"/>
      <c r="G642" s="22"/>
      <c r="H642" s="22"/>
      <c r="I642" s="21"/>
      <c r="J642" s="22"/>
      <c r="K642" s="21"/>
      <c r="L642" s="311"/>
      <c r="M642" s="22"/>
      <c r="N642" s="21"/>
      <c r="O642" s="22"/>
      <c r="P642" s="22"/>
      <c r="Q642" s="22"/>
      <c r="R642" s="22"/>
      <c r="S642" s="22"/>
      <c r="T642" s="22"/>
      <c r="U642" s="22"/>
      <c r="V642" s="22"/>
      <c r="W642" s="22"/>
      <c r="X642" s="22"/>
      <c r="Y642" s="22"/>
      <c r="Z642" s="22"/>
      <c r="AA642" s="22"/>
    </row>
    <row r="643">
      <c r="A643" s="21"/>
      <c r="B643" s="22"/>
      <c r="C643" s="22"/>
      <c r="D643" s="22"/>
      <c r="E643" s="22"/>
      <c r="F643" s="309"/>
      <c r="G643" s="22"/>
      <c r="H643" s="22"/>
      <c r="I643" s="21"/>
      <c r="J643" s="22"/>
      <c r="K643" s="21"/>
      <c r="L643" s="311"/>
      <c r="M643" s="22"/>
      <c r="N643" s="21"/>
      <c r="O643" s="22"/>
      <c r="P643" s="22"/>
      <c r="Q643" s="22"/>
      <c r="R643" s="22"/>
      <c r="S643" s="22"/>
      <c r="T643" s="22"/>
      <c r="U643" s="22"/>
      <c r="V643" s="22"/>
      <c r="W643" s="22"/>
      <c r="X643" s="22"/>
      <c r="Y643" s="22"/>
      <c r="Z643" s="22"/>
      <c r="AA643" s="22"/>
    </row>
    <row r="644">
      <c r="A644" s="21"/>
      <c r="B644" s="22"/>
      <c r="C644" s="22"/>
      <c r="D644" s="22"/>
      <c r="E644" s="22"/>
      <c r="F644" s="309"/>
      <c r="G644" s="22"/>
      <c r="H644" s="22"/>
      <c r="I644" s="21"/>
      <c r="J644" s="22"/>
      <c r="K644" s="21"/>
      <c r="L644" s="311"/>
      <c r="M644" s="22"/>
      <c r="N644" s="21"/>
      <c r="O644" s="22"/>
      <c r="P644" s="22"/>
      <c r="Q644" s="22"/>
      <c r="R644" s="22"/>
      <c r="S644" s="22"/>
      <c r="T644" s="22"/>
      <c r="U644" s="22"/>
      <c r="V644" s="22"/>
      <c r="W644" s="22"/>
      <c r="X644" s="22"/>
      <c r="Y644" s="22"/>
      <c r="Z644" s="22"/>
      <c r="AA644" s="22"/>
    </row>
    <row r="645">
      <c r="A645" s="21"/>
      <c r="B645" s="22"/>
      <c r="C645" s="22"/>
      <c r="D645" s="22"/>
      <c r="E645" s="22"/>
      <c r="F645" s="309"/>
      <c r="G645" s="22"/>
      <c r="H645" s="22"/>
      <c r="I645" s="21"/>
      <c r="J645" s="22"/>
      <c r="K645" s="21"/>
      <c r="L645" s="311"/>
      <c r="M645" s="22"/>
      <c r="N645" s="21"/>
      <c r="O645" s="22"/>
      <c r="P645" s="22"/>
      <c r="Q645" s="22"/>
      <c r="R645" s="22"/>
      <c r="S645" s="22"/>
      <c r="T645" s="22"/>
      <c r="U645" s="22"/>
      <c r="V645" s="22"/>
      <c r="W645" s="22"/>
      <c r="X645" s="22"/>
      <c r="Y645" s="22"/>
      <c r="Z645" s="22"/>
      <c r="AA645" s="22"/>
    </row>
    <row r="646">
      <c r="A646" s="21"/>
      <c r="B646" s="22"/>
      <c r="C646" s="22"/>
      <c r="D646" s="22"/>
      <c r="E646" s="22"/>
      <c r="F646" s="309"/>
      <c r="G646" s="22"/>
      <c r="H646" s="22"/>
      <c r="I646" s="21"/>
      <c r="J646" s="22"/>
      <c r="K646" s="21"/>
      <c r="L646" s="311"/>
      <c r="M646" s="22"/>
      <c r="N646" s="21"/>
      <c r="O646" s="22"/>
      <c r="P646" s="22"/>
      <c r="Q646" s="22"/>
      <c r="R646" s="22"/>
      <c r="S646" s="22"/>
      <c r="T646" s="22"/>
      <c r="U646" s="22"/>
      <c r="V646" s="22"/>
      <c r="W646" s="22"/>
      <c r="X646" s="22"/>
      <c r="Y646" s="22"/>
      <c r="Z646" s="22"/>
      <c r="AA646" s="22"/>
    </row>
    <row r="647">
      <c r="A647" s="21"/>
      <c r="B647" s="22"/>
      <c r="C647" s="22"/>
      <c r="D647" s="22"/>
      <c r="E647" s="22"/>
      <c r="F647" s="309"/>
      <c r="G647" s="22"/>
      <c r="H647" s="22"/>
      <c r="I647" s="21"/>
      <c r="J647" s="22"/>
      <c r="K647" s="21"/>
      <c r="L647" s="311"/>
      <c r="M647" s="22"/>
      <c r="N647" s="21"/>
      <c r="O647" s="22"/>
      <c r="P647" s="22"/>
      <c r="Q647" s="22"/>
      <c r="R647" s="22"/>
      <c r="S647" s="22"/>
      <c r="T647" s="22"/>
      <c r="U647" s="22"/>
      <c r="V647" s="22"/>
      <c r="W647" s="22"/>
      <c r="X647" s="22"/>
      <c r="Y647" s="22"/>
      <c r="Z647" s="22"/>
      <c r="AA647" s="22"/>
    </row>
    <row r="648">
      <c r="A648" s="21"/>
      <c r="B648" s="22"/>
      <c r="C648" s="22"/>
      <c r="D648" s="22"/>
      <c r="E648" s="22"/>
      <c r="F648" s="309"/>
      <c r="G648" s="22"/>
      <c r="H648" s="22"/>
      <c r="I648" s="21"/>
      <c r="J648" s="22"/>
      <c r="K648" s="21"/>
      <c r="L648" s="311"/>
      <c r="M648" s="22"/>
      <c r="N648" s="21"/>
      <c r="O648" s="22"/>
      <c r="P648" s="22"/>
      <c r="Q648" s="22"/>
      <c r="R648" s="22"/>
      <c r="S648" s="22"/>
      <c r="T648" s="22"/>
      <c r="U648" s="22"/>
      <c r="V648" s="22"/>
      <c r="W648" s="22"/>
      <c r="X648" s="22"/>
      <c r="Y648" s="22"/>
      <c r="Z648" s="22"/>
      <c r="AA648" s="22"/>
    </row>
    <row r="649">
      <c r="A649" s="21"/>
      <c r="B649" s="22"/>
      <c r="C649" s="22"/>
      <c r="D649" s="22"/>
      <c r="E649" s="22"/>
      <c r="F649" s="309"/>
      <c r="G649" s="22"/>
      <c r="H649" s="22"/>
      <c r="I649" s="21"/>
      <c r="J649" s="22"/>
      <c r="K649" s="21"/>
      <c r="L649" s="311"/>
      <c r="M649" s="22"/>
      <c r="N649" s="21"/>
      <c r="O649" s="22"/>
      <c r="P649" s="22"/>
      <c r="Q649" s="22"/>
      <c r="R649" s="22"/>
      <c r="S649" s="22"/>
      <c r="T649" s="22"/>
      <c r="U649" s="22"/>
      <c r="V649" s="22"/>
      <c r="W649" s="22"/>
      <c r="X649" s="22"/>
      <c r="Y649" s="22"/>
      <c r="Z649" s="22"/>
      <c r="AA649" s="22"/>
    </row>
    <row r="650">
      <c r="A650" s="21"/>
      <c r="B650" s="22"/>
      <c r="C650" s="22"/>
      <c r="D650" s="22"/>
      <c r="E650" s="22"/>
      <c r="F650" s="309"/>
      <c r="G650" s="22"/>
      <c r="H650" s="22"/>
      <c r="I650" s="21"/>
      <c r="J650" s="22"/>
      <c r="K650" s="21"/>
      <c r="L650" s="311"/>
      <c r="M650" s="22"/>
      <c r="N650" s="21"/>
      <c r="O650" s="22"/>
      <c r="P650" s="22"/>
      <c r="Q650" s="22"/>
      <c r="R650" s="22"/>
      <c r="S650" s="22"/>
      <c r="T650" s="22"/>
      <c r="U650" s="22"/>
      <c r="V650" s="22"/>
      <c r="W650" s="22"/>
      <c r="X650" s="22"/>
      <c r="Y650" s="22"/>
      <c r="Z650" s="22"/>
      <c r="AA650" s="22"/>
    </row>
    <row r="651">
      <c r="A651" s="21"/>
      <c r="B651" s="22"/>
      <c r="C651" s="22"/>
      <c r="D651" s="22"/>
      <c r="E651" s="22"/>
      <c r="F651" s="309"/>
      <c r="G651" s="22"/>
      <c r="H651" s="22"/>
      <c r="I651" s="21"/>
      <c r="J651" s="22"/>
      <c r="K651" s="21"/>
      <c r="L651" s="311"/>
      <c r="M651" s="22"/>
      <c r="N651" s="21"/>
      <c r="O651" s="22"/>
      <c r="P651" s="22"/>
      <c r="Q651" s="22"/>
      <c r="R651" s="22"/>
      <c r="S651" s="22"/>
      <c r="T651" s="22"/>
      <c r="U651" s="22"/>
      <c r="V651" s="22"/>
      <c r="W651" s="22"/>
      <c r="X651" s="22"/>
      <c r="Y651" s="22"/>
      <c r="Z651" s="22"/>
      <c r="AA651" s="22"/>
    </row>
    <row r="652">
      <c r="A652" s="21"/>
      <c r="B652" s="22"/>
      <c r="C652" s="22"/>
      <c r="D652" s="22"/>
      <c r="E652" s="22"/>
      <c r="F652" s="309"/>
      <c r="G652" s="22"/>
      <c r="H652" s="22"/>
      <c r="I652" s="21"/>
      <c r="J652" s="22"/>
      <c r="K652" s="21"/>
      <c r="L652" s="311"/>
      <c r="M652" s="22"/>
      <c r="N652" s="21"/>
      <c r="O652" s="22"/>
      <c r="P652" s="22"/>
      <c r="Q652" s="22"/>
      <c r="R652" s="22"/>
      <c r="S652" s="22"/>
      <c r="T652" s="22"/>
      <c r="U652" s="22"/>
      <c r="V652" s="22"/>
      <c r="W652" s="22"/>
      <c r="X652" s="22"/>
      <c r="Y652" s="22"/>
      <c r="Z652" s="22"/>
      <c r="AA652" s="22"/>
    </row>
    <row r="653">
      <c r="A653" s="21"/>
      <c r="B653" s="22"/>
      <c r="C653" s="22"/>
      <c r="D653" s="22"/>
      <c r="E653" s="22"/>
      <c r="F653" s="309"/>
      <c r="G653" s="22"/>
      <c r="H653" s="22"/>
      <c r="I653" s="21"/>
      <c r="J653" s="22"/>
      <c r="K653" s="21"/>
      <c r="L653" s="311"/>
      <c r="M653" s="22"/>
      <c r="N653" s="21"/>
      <c r="O653" s="22"/>
      <c r="P653" s="22"/>
      <c r="Q653" s="22"/>
      <c r="R653" s="22"/>
      <c r="S653" s="22"/>
      <c r="T653" s="22"/>
      <c r="U653" s="22"/>
      <c r="V653" s="22"/>
      <c r="W653" s="22"/>
      <c r="X653" s="22"/>
      <c r="Y653" s="22"/>
      <c r="Z653" s="22"/>
      <c r="AA653" s="22"/>
    </row>
    <row r="654">
      <c r="A654" s="21"/>
      <c r="B654" s="22"/>
      <c r="C654" s="22"/>
      <c r="D654" s="22"/>
      <c r="E654" s="22"/>
      <c r="F654" s="309"/>
      <c r="G654" s="22"/>
      <c r="H654" s="22"/>
      <c r="I654" s="21"/>
      <c r="J654" s="22"/>
      <c r="K654" s="21"/>
      <c r="L654" s="311"/>
      <c r="M654" s="22"/>
      <c r="N654" s="21"/>
      <c r="O654" s="22"/>
      <c r="P654" s="22"/>
      <c r="Q654" s="22"/>
      <c r="R654" s="22"/>
      <c r="S654" s="22"/>
      <c r="T654" s="22"/>
      <c r="U654" s="22"/>
      <c r="V654" s="22"/>
      <c r="W654" s="22"/>
      <c r="X654" s="22"/>
      <c r="Y654" s="22"/>
      <c r="Z654" s="22"/>
      <c r="AA654" s="22"/>
    </row>
    <row r="655">
      <c r="A655" s="21"/>
      <c r="B655" s="22"/>
      <c r="C655" s="22"/>
      <c r="D655" s="22"/>
      <c r="E655" s="22"/>
      <c r="F655" s="309"/>
      <c r="G655" s="22"/>
      <c r="H655" s="22"/>
      <c r="I655" s="21"/>
      <c r="J655" s="22"/>
      <c r="K655" s="21"/>
      <c r="L655" s="311"/>
      <c r="M655" s="22"/>
      <c r="N655" s="21"/>
      <c r="O655" s="22"/>
      <c r="P655" s="22"/>
      <c r="Q655" s="22"/>
      <c r="R655" s="22"/>
      <c r="S655" s="22"/>
      <c r="T655" s="22"/>
      <c r="U655" s="22"/>
      <c r="V655" s="22"/>
      <c r="W655" s="22"/>
      <c r="X655" s="22"/>
      <c r="Y655" s="22"/>
      <c r="Z655" s="22"/>
      <c r="AA655" s="22"/>
    </row>
    <row r="656">
      <c r="A656" s="21"/>
      <c r="B656" s="22"/>
      <c r="C656" s="22"/>
      <c r="D656" s="22"/>
      <c r="E656" s="22"/>
      <c r="F656" s="309"/>
      <c r="G656" s="22"/>
      <c r="H656" s="22"/>
      <c r="I656" s="21"/>
      <c r="J656" s="22"/>
      <c r="K656" s="21"/>
      <c r="L656" s="311"/>
      <c r="M656" s="22"/>
      <c r="N656" s="21"/>
      <c r="O656" s="22"/>
      <c r="P656" s="22"/>
      <c r="Q656" s="22"/>
      <c r="R656" s="22"/>
      <c r="S656" s="22"/>
      <c r="T656" s="22"/>
      <c r="U656" s="22"/>
      <c r="V656" s="22"/>
      <c r="W656" s="22"/>
      <c r="X656" s="22"/>
      <c r="Y656" s="22"/>
      <c r="Z656" s="22"/>
      <c r="AA656" s="22"/>
    </row>
    <row r="657">
      <c r="A657" s="21"/>
      <c r="B657" s="22"/>
      <c r="C657" s="22"/>
      <c r="D657" s="22"/>
      <c r="E657" s="22"/>
      <c r="F657" s="309"/>
      <c r="G657" s="22"/>
      <c r="H657" s="22"/>
      <c r="I657" s="21"/>
      <c r="J657" s="22"/>
      <c r="K657" s="21"/>
      <c r="L657" s="311"/>
      <c r="M657" s="22"/>
      <c r="N657" s="21"/>
      <c r="O657" s="22"/>
      <c r="P657" s="22"/>
      <c r="Q657" s="22"/>
      <c r="R657" s="22"/>
      <c r="S657" s="22"/>
      <c r="T657" s="22"/>
      <c r="U657" s="22"/>
      <c r="V657" s="22"/>
      <c r="W657" s="22"/>
      <c r="X657" s="22"/>
      <c r="Y657" s="22"/>
      <c r="Z657" s="22"/>
      <c r="AA657" s="22"/>
    </row>
    <row r="658">
      <c r="A658" s="21"/>
      <c r="B658" s="22"/>
      <c r="C658" s="22"/>
      <c r="D658" s="22"/>
      <c r="E658" s="22"/>
      <c r="F658" s="309"/>
      <c r="G658" s="22"/>
      <c r="H658" s="22"/>
      <c r="I658" s="21"/>
      <c r="J658" s="22"/>
      <c r="K658" s="21"/>
      <c r="L658" s="311"/>
      <c r="M658" s="22"/>
      <c r="N658" s="21"/>
      <c r="O658" s="22"/>
      <c r="P658" s="22"/>
      <c r="Q658" s="22"/>
      <c r="R658" s="22"/>
      <c r="S658" s="22"/>
      <c r="T658" s="22"/>
      <c r="U658" s="22"/>
      <c r="V658" s="22"/>
      <c r="W658" s="22"/>
      <c r="X658" s="22"/>
      <c r="Y658" s="22"/>
      <c r="Z658" s="22"/>
      <c r="AA658" s="22"/>
    </row>
    <row r="659">
      <c r="A659" s="21"/>
      <c r="B659" s="22"/>
      <c r="C659" s="22"/>
      <c r="D659" s="22"/>
      <c r="E659" s="22"/>
      <c r="F659" s="309"/>
      <c r="G659" s="22"/>
      <c r="H659" s="22"/>
      <c r="I659" s="21"/>
      <c r="J659" s="22"/>
      <c r="K659" s="21"/>
      <c r="L659" s="311"/>
      <c r="M659" s="22"/>
      <c r="N659" s="21"/>
      <c r="O659" s="22"/>
      <c r="P659" s="22"/>
      <c r="Q659" s="22"/>
      <c r="R659" s="22"/>
      <c r="S659" s="22"/>
      <c r="T659" s="22"/>
      <c r="U659" s="22"/>
      <c r="V659" s="22"/>
      <c r="W659" s="22"/>
      <c r="X659" s="22"/>
      <c r="Y659" s="22"/>
      <c r="Z659" s="22"/>
      <c r="AA659" s="22"/>
    </row>
    <row r="660">
      <c r="A660" s="21"/>
      <c r="B660" s="22"/>
      <c r="C660" s="22"/>
      <c r="D660" s="22"/>
      <c r="E660" s="22"/>
      <c r="F660" s="309"/>
      <c r="G660" s="22"/>
      <c r="H660" s="22"/>
      <c r="I660" s="21"/>
      <c r="J660" s="22"/>
      <c r="K660" s="21"/>
      <c r="L660" s="311"/>
      <c r="M660" s="22"/>
      <c r="N660" s="21"/>
      <c r="O660" s="22"/>
      <c r="P660" s="22"/>
      <c r="Q660" s="22"/>
      <c r="R660" s="22"/>
      <c r="S660" s="22"/>
      <c r="T660" s="22"/>
      <c r="U660" s="22"/>
      <c r="V660" s="22"/>
      <c r="W660" s="22"/>
      <c r="X660" s="22"/>
      <c r="Y660" s="22"/>
      <c r="Z660" s="22"/>
      <c r="AA660" s="22"/>
    </row>
    <row r="661">
      <c r="A661" s="21"/>
      <c r="B661" s="22"/>
      <c r="C661" s="22"/>
      <c r="D661" s="22"/>
      <c r="E661" s="22"/>
      <c r="F661" s="309"/>
      <c r="G661" s="22"/>
      <c r="H661" s="22"/>
      <c r="I661" s="21"/>
      <c r="J661" s="22"/>
      <c r="K661" s="21"/>
      <c r="L661" s="311"/>
      <c r="M661" s="22"/>
      <c r="N661" s="21"/>
      <c r="O661" s="22"/>
      <c r="P661" s="22"/>
      <c r="Q661" s="22"/>
      <c r="R661" s="22"/>
      <c r="S661" s="22"/>
      <c r="T661" s="22"/>
      <c r="U661" s="22"/>
      <c r="V661" s="22"/>
      <c r="W661" s="22"/>
      <c r="X661" s="22"/>
      <c r="Y661" s="22"/>
      <c r="Z661" s="22"/>
      <c r="AA661" s="22"/>
    </row>
    <row r="662">
      <c r="A662" s="21"/>
      <c r="B662" s="22"/>
      <c r="C662" s="22"/>
      <c r="D662" s="22"/>
      <c r="E662" s="22"/>
      <c r="F662" s="309"/>
      <c r="G662" s="22"/>
      <c r="H662" s="22"/>
      <c r="I662" s="21"/>
      <c r="J662" s="22"/>
      <c r="K662" s="21"/>
      <c r="L662" s="311"/>
      <c r="M662" s="22"/>
      <c r="N662" s="21"/>
      <c r="O662" s="22"/>
      <c r="P662" s="22"/>
      <c r="Q662" s="22"/>
      <c r="R662" s="22"/>
      <c r="S662" s="22"/>
      <c r="T662" s="22"/>
      <c r="U662" s="22"/>
      <c r="V662" s="22"/>
      <c r="W662" s="22"/>
      <c r="X662" s="22"/>
      <c r="Y662" s="22"/>
      <c r="Z662" s="22"/>
      <c r="AA662" s="22"/>
    </row>
    <row r="663">
      <c r="A663" s="21"/>
      <c r="B663" s="22"/>
      <c r="C663" s="22"/>
      <c r="D663" s="22"/>
      <c r="E663" s="22"/>
      <c r="F663" s="309"/>
      <c r="G663" s="22"/>
      <c r="H663" s="22"/>
      <c r="I663" s="21"/>
      <c r="J663" s="22"/>
      <c r="K663" s="21"/>
      <c r="L663" s="311"/>
      <c r="M663" s="22"/>
      <c r="N663" s="21"/>
      <c r="O663" s="22"/>
      <c r="P663" s="22"/>
      <c r="Q663" s="22"/>
      <c r="R663" s="22"/>
      <c r="S663" s="22"/>
      <c r="T663" s="22"/>
      <c r="U663" s="22"/>
      <c r="V663" s="22"/>
      <c r="W663" s="22"/>
      <c r="X663" s="22"/>
      <c r="Y663" s="22"/>
      <c r="Z663" s="22"/>
      <c r="AA663" s="22"/>
    </row>
    <row r="664">
      <c r="A664" s="21"/>
      <c r="B664" s="22"/>
      <c r="C664" s="22"/>
      <c r="D664" s="22"/>
      <c r="E664" s="22"/>
      <c r="F664" s="309"/>
      <c r="G664" s="22"/>
      <c r="H664" s="22"/>
      <c r="I664" s="21"/>
      <c r="J664" s="22"/>
      <c r="K664" s="21"/>
      <c r="L664" s="311"/>
      <c r="M664" s="22"/>
      <c r="N664" s="21"/>
      <c r="O664" s="22"/>
      <c r="P664" s="22"/>
      <c r="Q664" s="22"/>
      <c r="R664" s="22"/>
      <c r="S664" s="22"/>
      <c r="T664" s="22"/>
      <c r="U664" s="22"/>
      <c r="V664" s="22"/>
      <c r="W664" s="22"/>
      <c r="X664" s="22"/>
      <c r="Y664" s="22"/>
      <c r="Z664" s="22"/>
      <c r="AA664" s="22"/>
    </row>
    <row r="665">
      <c r="A665" s="21"/>
      <c r="B665" s="22"/>
      <c r="C665" s="22"/>
      <c r="D665" s="22"/>
      <c r="E665" s="22"/>
      <c r="F665" s="309"/>
      <c r="G665" s="22"/>
      <c r="H665" s="22"/>
      <c r="I665" s="21"/>
      <c r="J665" s="22"/>
      <c r="K665" s="21"/>
      <c r="L665" s="311"/>
      <c r="M665" s="22"/>
      <c r="N665" s="21"/>
      <c r="O665" s="22"/>
      <c r="P665" s="22"/>
      <c r="Q665" s="22"/>
      <c r="R665" s="22"/>
      <c r="S665" s="22"/>
      <c r="T665" s="22"/>
      <c r="U665" s="22"/>
      <c r="V665" s="22"/>
      <c r="W665" s="22"/>
      <c r="X665" s="22"/>
      <c r="Y665" s="22"/>
      <c r="Z665" s="22"/>
      <c r="AA665" s="22"/>
    </row>
    <row r="666">
      <c r="A666" s="21"/>
      <c r="B666" s="22"/>
      <c r="C666" s="22"/>
      <c r="D666" s="22"/>
      <c r="E666" s="22"/>
      <c r="F666" s="309"/>
      <c r="G666" s="22"/>
      <c r="H666" s="22"/>
      <c r="I666" s="21"/>
      <c r="J666" s="22"/>
      <c r="K666" s="21"/>
      <c r="L666" s="311"/>
      <c r="M666" s="22"/>
      <c r="N666" s="21"/>
      <c r="O666" s="22"/>
      <c r="P666" s="22"/>
      <c r="Q666" s="22"/>
      <c r="R666" s="22"/>
      <c r="S666" s="22"/>
      <c r="T666" s="22"/>
      <c r="U666" s="22"/>
      <c r="V666" s="22"/>
      <c r="W666" s="22"/>
      <c r="X666" s="22"/>
      <c r="Y666" s="22"/>
      <c r="Z666" s="22"/>
      <c r="AA666" s="22"/>
    </row>
    <row r="667">
      <c r="A667" s="21"/>
      <c r="B667" s="22"/>
      <c r="C667" s="22"/>
      <c r="D667" s="22"/>
      <c r="E667" s="22"/>
      <c r="F667" s="309"/>
      <c r="G667" s="22"/>
      <c r="H667" s="22"/>
      <c r="I667" s="21"/>
      <c r="J667" s="22"/>
      <c r="K667" s="21"/>
      <c r="L667" s="311"/>
      <c r="M667" s="22"/>
      <c r="N667" s="21"/>
      <c r="O667" s="22"/>
      <c r="P667" s="22"/>
      <c r="Q667" s="22"/>
      <c r="R667" s="22"/>
      <c r="S667" s="22"/>
      <c r="T667" s="22"/>
      <c r="U667" s="22"/>
      <c r="V667" s="22"/>
      <c r="W667" s="22"/>
      <c r="X667" s="22"/>
      <c r="Y667" s="22"/>
      <c r="Z667" s="22"/>
      <c r="AA667" s="22"/>
    </row>
    <row r="668">
      <c r="A668" s="21"/>
      <c r="B668" s="22"/>
      <c r="C668" s="22"/>
      <c r="D668" s="22"/>
      <c r="E668" s="22"/>
      <c r="F668" s="309"/>
      <c r="G668" s="22"/>
      <c r="H668" s="22"/>
      <c r="I668" s="21"/>
      <c r="J668" s="22"/>
      <c r="K668" s="21"/>
      <c r="L668" s="311"/>
      <c r="M668" s="22"/>
      <c r="N668" s="21"/>
      <c r="O668" s="22"/>
      <c r="P668" s="22"/>
      <c r="Q668" s="22"/>
      <c r="R668" s="22"/>
      <c r="S668" s="22"/>
      <c r="T668" s="22"/>
      <c r="U668" s="22"/>
      <c r="V668" s="22"/>
      <c r="W668" s="22"/>
      <c r="X668" s="22"/>
      <c r="Y668" s="22"/>
      <c r="Z668" s="22"/>
      <c r="AA668" s="22"/>
    </row>
    <row r="669">
      <c r="A669" s="21"/>
      <c r="B669" s="22"/>
      <c r="C669" s="22"/>
      <c r="D669" s="22"/>
      <c r="E669" s="22"/>
      <c r="F669" s="309"/>
      <c r="G669" s="22"/>
      <c r="H669" s="22"/>
      <c r="I669" s="21"/>
      <c r="J669" s="22"/>
      <c r="K669" s="21"/>
      <c r="L669" s="311"/>
      <c r="M669" s="22"/>
      <c r="N669" s="21"/>
      <c r="O669" s="22"/>
      <c r="P669" s="22"/>
      <c r="Q669" s="22"/>
      <c r="R669" s="22"/>
      <c r="S669" s="22"/>
      <c r="T669" s="22"/>
      <c r="U669" s="22"/>
      <c r="V669" s="22"/>
      <c r="W669" s="22"/>
      <c r="X669" s="22"/>
      <c r="Y669" s="22"/>
      <c r="Z669" s="22"/>
      <c r="AA669" s="22"/>
    </row>
    <row r="670">
      <c r="A670" s="21"/>
      <c r="B670" s="22"/>
      <c r="C670" s="22"/>
      <c r="D670" s="22"/>
      <c r="E670" s="22"/>
      <c r="F670" s="309"/>
      <c r="G670" s="22"/>
      <c r="H670" s="22"/>
      <c r="I670" s="21"/>
      <c r="J670" s="22"/>
      <c r="K670" s="21"/>
      <c r="L670" s="311"/>
      <c r="M670" s="22"/>
      <c r="N670" s="21"/>
      <c r="O670" s="22"/>
      <c r="P670" s="22"/>
      <c r="Q670" s="22"/>
      <c r="R670" s="22"/>
      <c r="S670" s="22"/>
      <c r="T670" s="22"/>
      <c r="U670" s="22"/>
      <c r="V670" s="22"/>
      <c r="W670" s="22"/>
      <c r="X670" s="22"/>
      <c r="Y670" s="22"/>
      <c r="Z670" s="22"/>
      <c r="AA670" s="22"/>
    </row>
    <row r="671">
      <c r="A671" s="21"/>
      <c r="B671" s="22"/>
      <c r="C671" s="22"/>
      <c r="D671" s="22"/>
      <c r="E671" s="22"/>
      <c r="F671" s="309"/>
      <c r="G671" s="22"/>
      <c r="H671" s="22"/>
      <c r="I671" s="21"/>
      <c r="J671" s="22"/>
      <c r="K671" s="21"/>
      <c r="L671" s="311"/>
      <c r="M671" s="22"/>
      <c r="N671" s="21"/>
      <c r="O671" s="22"/>
      <c r="P671" s="22"/>
      <c r="Q671" s="22"/>
      <c r="R671" s="22"/>
      <c r="S671" s="22"/>
      <c r="T671" s="22"/>
      <c r="U671" s="22"/>
      <c r="V671" s="22"/>
      <c r="W671" s="22"/>
      <c r="X671" s="22"/>
      <c r="Y671" s="22"/>
      <c r="Z671" s="22"/>
      <c r="AA671" s="22"/>
    </row>
    <row r="672">
      <c r="A672" s="21"/>
      <c r="B672" s="22"/>
      <c r="C672" s="22"/>
      <c r="D672" s="22"/>
      <c r="E672" s="22"/>
      <c r="F672" s="309"/>
      <c r="G672" s="22"/>
      <c r="H672" s="22"/>
      <c r="I672" s="21"/>
      <c r="J672" s="22"/>
      <c r="K672" s="21"/>
      <c r="L672" s="311"/>
      <c r="M672" s="22"/>
      <c r="N672" s="21"/>
      <c r="O672" s="22"/>
      <c r="P672" s="22"/>
      <c r="Q672" s="22"/>
      <c r="R672" s="22"/>
      <c r="S672" s="22"/>
      <c r="T672" s="22"/>
      <c r="U672" s="22"/>
      <c r="V672" s="22"/>
      <c r="W672" s="22"/>
      <c r="X672" s="22"/>
      <c r="Y672" s="22"/>
      <c r="Z672" s="22"/>
      <c r="AA672" s="22"/>
    </row>
    <row r="673">
      <c r="A673" s="21"/>
      <c r="B673" s="22"/>
      <c r="C673" s="22"/>
      <c r="D673" s="22"/>
      <c r="E673" s="22"/>
      <c r="F673" s="309"/>
      <c r="G673" s="22"/>
      <c r="H673" s="22"/>
      <c r="I673" s="21"/>
      <c r="J673" s="22"/>
      <c r="K673" s="21"/>
      <c r="L673" s="311"/>
      <c r="M673" s="22"/>
      <c r="N673" s="21"/>
      <c r="O673" s="22"/>
      <c r="P673" s="22"/>
      <c r="Q673" s="22"/>
      <c r="R673" s="22"/>
      <c r="S673" s="22"/>
      <c r="T673" s="22"/>
      <c r="U673" s="22"/>
      <c r="V673" s="22"/>
      <c r="W673" s="22"/>
      <c r="X673" s="22"/>
      <c r="Y673" s="22"/>
      <c r="Z673" s="22"/>
      <c r="AA673" s="22"/>
    </row>
    <row r="674">
      <c r="A674" s="21"/>
      <c r="B674" s="22"/>
      <c r="C674" s="22"/>
      <c r="D674" s="22"/>
      <c r="E674" s="22"/>
      <c r="F674" s="309"/>
      <c r="G674" s="22"/>
      <c r="H674" s="22"/>
      <c r="I674" s="21"/>
      <c r="J674" s="22"/>
      <c r="K674" s="21"/>
      <c r="L674" s="311"/>
      <c r="M674" s="22"/>
      <c r="N674" s="21"/>
      <c r="O674" s="22"/>
      <c r="P674" s="22"/>
      <c r="Q674" s="22"/>
      <c r="R674" s="22"/>
      <c r="S674" s="22"/>
      <c r="T674" s="22"/>
      <c r="U674" s="22"/>
      <c r="V674" s="22"/>
      <c r="W674" s="22"/>
      <c r="X674" s="22"/>
      <c r="Y674" s="22"/>
      <c r="Z674" s="22"/>
      <c r="AA674" s="22"/>
    </row>
    <row r="675">
      <c r="A675" s="21"/>
      <c r="B675" s="22"/>
      <c r="C675" s="22"/>
      <c r="D675" s="22"/>
      <c r="E675" s="22"/>
      <c r="F675" s="309"/>
      <c r="G675" s="22"/>
      <c r="H675" s="22"/>
      <c r="I675" s="21"/>
      <c r="J675" s="22"/>
      <c r="K675" s="21"/>
      <c r="L675" s="311"/>
      <c r="M675" s="22"/>
      <c r="N675" s="21"/>
      <c r="O675" s="22"/>
      <c r="P675" s="22"/>
      <c r="Q675" s="22"/>
      <c r="R675" s="22"/>
      <c r="S675" s="22"/>
      <c r="T675" s="22"/>
      <c r="U675" s="22"/>
      <c r="V675" s="22"/>
      <c r="W675" s="22"/>
      <c r="X675" s="22"/>
      <c r="Y675" s="22"/>
      <c r="Z675" s="22"/>
      <c r="AA675" s="22"/>
    </row>
    <row r="676">
      <c r="A676" s="21"/>
      <c r="B676" s="22"/>
      <c r="C676" s="22"/>
      <c r="D676" s="22"/>
      <c r="E676" s="22"/>
      <c r="F676" s="309"/>
      <c r="G676" s="22"/>
      <c r="H676" s="22"/>
      <c r="I676" s="21"/>
      <c r="J676" s="22"/>
      <c r="K676" s="21"/>
      <c r="L676" s="311"/>
      <c r="M676" s="22"/>
      <c r="N676" s="21"/>
      <c r="O676" s="22"/>
      <c r="P676" s="22"/>
      <c r="Q676" s="22"/>
      <c r="R676" s="22"/>
      <c r="S676" s="22"/>
      <c r="T676" s="22"/>
      <c r="U676" s="22"/>
      <c r="V676" s="22"/>
      <c r="W676" s="22"/>
      <c r="X676" s="22"/>
      <c r="Y676" s="22"/>
      <c r="Z676" s="22"/>
      <c r="AA676" s="22"/>
    </row>
    <row r="677">
      <c r="A677" s="21"/>
      <c r="B677" s="22"/>
      <c r="C677" s="22"/>
      <c r="D677" s="22"/>
      <c r="E677" s="22"/>
      <c r="F677" s="309"/>
      <c r="G677" s="22"/>
      <c r="H677" s="22"/>
      <c r="I677" s="21"/>
      <c r="J677" s="22"/>
      <c r="K677" s="21"/>
      <c r="L677" s="311"/>
      <c r="M677" s="22"/>
      <c r="N677" s="21"/>
      <c r="O677" s="22"/>
      <c r="P677" s="22"/>
      <c r="Q677" s="22"/>
      <c r="R677" s="22"/>
      <c r="S677" s="22"/>
      <c r="T677" s="22"/>
      <c r="U677" s="22"/>
      <c r="V677" s="22"/>
      <c r="W677" s="22"/>
      <c r="X677" s="22"/>
      <c r="Y677" s="22"/>
      <c r="Z677" s="22"/>
      <c r="AA677" s="22"/>
    </row>
    <row r="678">
      <c r="A678" s="21"/>
      <c r="B678" s="22"/>
      <c r="C678" s="22"/>
      <c r="D678" s="22"/>
      <c r="E678" s="22"/>
      <c r="F678" s="309"/>
      <c r="G678" s="22"/>
      <c r="H678" s="22"/>
      <c r="I678" s="21"/>
      <c r="J678" s="22"/>
      <c r="K678" s="21"/>
      <c r="L678" s="311"/>
      <c r="M678" s="22"/>
      <c r="N678" s="21"/>
      <c r="O678" s="22"/>
      <c r="P678" s="22"/>
      <c r="Q678" s="22"/>
      <c r="R678" s="22"/>
      <c r="S678" s="22"/>
      <c r="T678" s="22"/>
      <c r="U678" s="22"/>
      <c r="V678" s="22"/>
      <c r="W678" s="22"/>
      <c r="X678" s="22"/>
      <c r="Y678" s="22"/>
      <c r="Z678" s="22"/>
      <c r="AA678" s="22"/>
    </row>
    <row r="679">
      <c r="A679" s="21"/>
      <c r="B679" s="22"/>
      <c r="C679" s="22"/>
      <c r="D679" s="22"/>
      <c r="E679" s="22"/>
      <c r="F679" s="309"/>
      <c r="G679" s="22"/>
      <c r="H679" s="22"/>
      <c r="I679" s="21"/>
      <c r="J679" s="22"/>
      <c r="K679" s="21"/>
      <c r="L679" s="311"/>
      <c r="M679" s="22"/>
      <c r="N679" s="21"/>
      <c r="O679" s="22"/>
      <c r="P679" s="22"/>
      <c r="Q679" s="22"/>
      <c r="R679" s="22"/>
      <c r="S679" s="22"/>
      <c r="T679" s="22"/>
      <c r="U679" s="22"/>
      <c r="V679" s="22"/>
      <c r="W679" s="22"/>
      <c r="X679" s="22"/>
      <c r="Y679" s="22"/>
      <c r="Z679" s="22"/>
      <c r="AA679" s="22"/>
    </row>
    <row r="680">
      <c r="A680" s="21"/>
      <c r="B680" s="22"/>
      <c r="C680" s="22"/>
      <c r="D680" s="22"/>
      <c r="E680" s="22"/>
      <c r="F680" s="309"/>
      <c r="G680" s="22"/>
      <c r="H680" s="22"/>
      <c r="I680" s="21"/>
      <c r="J680" s="22"/>
      <c r="K680" s="21"/>
      <c r="L680" s="311"/>
      <c r="M680" s="22"/>
      <c r="N680" s="21"/>
      <c r="O680" s="22"/>
      <c r="P680" s="22"/>
      <c r="Q680" s="22"/>
      <c r="R680" s="22"/>
      <c r="S680" s="22"/>
      <c r="T680" s="22"/>
      <c r="U680" s="22"/>
      <c r="V680" s="22"/>
      <c r="W680" s="22"/>
      <c r="X680" s="22"/>
      <c r="Y680" s="22"/>
      <c r="Z680" s="22"/>
      <c r="AA680" s="22"/>
    </row>
    <row r="681">
      <c r="A681" s="21"/>
      <c r="B681" s="22"/>
      <c r="C681" s="22"/>
      <c r="D681" s="22"/>
      <c r="E681" s="22"/>
      <c r="F681" s="309"/>
      <c r="G681" s="22"/>
      <c r="H681" s="22"/>
      <c r="I681" s="21"/>
      <c r="J681" s="22"/>
      <c r="K681" s="21"/>
      <c r="L681" s="311"/>
      <c r="M681" s="22"/>
      <c r="N681" s="21"/>
      <c r="O681" s="22"/>
      <c r="P681" s="22"/>
      <c r="Q681" s="22"/>
      <c r="R681" s="22"/>
      <c r="S681" s="22"/>
      <c r="T681" s="22"/>
      <c r="U681" s="22"/>
      <c r="V681" s="22"/>
      <c r="W681" s="22"/>
      <c r="X681" s="22"/>
      <c r="Y681" s="22"/>
      <c r="Z681" s="22"/>
      <c r="AA681" s="22"/>
    </row>
    <row r="682">
      <c r="A682" s="21"/>
      <c r="B682" s="22"/>
      <c r="C682" s="22"/>
      <c r="D682" s="22"/>
      <c r="E682" s="22"/>
      <c r="F682" s="309"/>
      <c r="G682" s="22"/>
      <c r="H682" s="22"/>
      <c r="I682" s="21"/>
      <c r="J682" s="22"/>
      <c r="K682" s="21"/>
      <c r="L682" s="311"/>
      <c r="M682" s="22"/>
      <c r="N682" s="21"/>
      <c r="O682" s="22"/>
      <c r="P682" s="22"/>
      <c r="Q682" s="22"/>
      <c r="R682" s="22"/>
      <c r="S682" s="22"/>
      <c r="T682" s="22"/>
      <c r="U682" s="22"/>
      <c r="V682" s="22"/>
      <c r="W682" s="22"/>
      <c r="X682" s="22"/>
      <c r="Y682" s="22"/>
      <c r="Z682" s="22"/>
      <c r="AA682" s="22"/>
    </row>
    <row r="683">
      <c r="A683" s="21"/>
      <c r="B683" s="22"/>
      <c r="C683" s="22"/>
      <c r="D683" s="22"/>
      <c r="E683" s="22"/>
      <c r="F683" s="309"/>
      <c r="G683" s="22"/>
      <c r="H683" s="22"/>
      <c r="I683" s="21"/>
      <c r="J683" s="22"/>
      <c r="K683" s="21"/>
      <c r="L683" s="311"/>
      <c r="M683" s="22"/>
      <c r="N683" s="21"/>
      <c r="O683" s="22"/>
      <c r="P683" s="22"/>
      <c r="Q683" s="22"/>
      <c r="R683" s="22"/>
      <c r="S683" s="22"/>
      <c r="T683" s="22"/>
      <c r="U683" s="22"/>
      <c r="V683" s="22"/>
      <c r="W683" s="22"/>
      <c r="X683" s="22"/>
      <c r="Y683" s="22"/>
      <c r="Z683" s="22"/>
      <c r="AA683" s="22"/>
    </row>
    <row r="684">
      <c r="A684" s="21"/>
      <c r="B684" s="22"/>
      <c r="C684" s="22"/>
      <c r="D684" s="22"/>
      <c r="E684" s="22"/>
      <c r="F684" s="309"/>
      <c r="G684" s="22"/>
      <c r="H684" s="22"/>
      <c r="I684" s="21"/>
      <c r="J684" s="22"/>
      <c r="K684" s="21"/>
      <c r="L684" s="311"/>
      <c r="M684" s="22"/>
      <c r="N684" s="21"/>
      <c r="O684" s="22"/>
      <c r="P684" s="22"/>
      <c r="Q684" s="22"/>
      <c r="R684" s="22"/>
      <c r="S684" s="22"/>
      <c r="T684" s="22"/>
      <c r="U684" s="22"/>
      <c r="V684" s="22"/>
      <c r="W684" s="22"/>
      <c r="X684" s="22"/>
      <c r="Y684" s="22"/>
      <c r="Z684" s="22"/>
      <c r="AA684" s="22"/>
    </row>
    <row r="685">
      <c r="A685" s="21"/>
      <c r="B685" s="22"/>
      <c r="C685" s="22"/>
      <c r="D685" s="22"/>
      <c r="E685" s="22"/>
      <c r="F685" s="309"/>
      <c r="G685" s="22"/>
      <c r="H685" s="22"/>
      <c r="I685" s="21"/>
      <c r="J685" s="22"/>
      <c r="K685" s="21"/>
      <c r="L685" s="311"/>
      <c r="M685" s="22"/>
      <c r="N685" s="21"/>
      <c r="O685" s="22"/>
      <c r="P685" s="22"/>
      <c r="Q685" s="22"/>
      <c r="R685" s="22"/>
      <c r="S685" s="22"/>
      <c r="T685" s="22"/>
      <c r="U685" s="22"/>
      <c r="V685" s="22"/>
      <c r="W685" s="22"/>
      <c r="X685" s="22"/>
      <c r="Y685" s="22"/>
      <c r="Z685" s="22"/>
      <c r="AA685" s="22"/>
    </row>
    <row r="686">
      <c r="A686" s="21"/>
      <c r="B686" s="22"/>
      <c r="C686" s="22"/>
      <c r="D686" s="22"/>
      <c r="E686" s="22"/>
      <c r="F686" s="309"/>
      <c r="G686" s="22"/>
      <c r="H686" s="22"/>
      <c r="I686" s="21"/>
      <c r="J686" s="22"/>
      <c r="K686" s="21"/>
      <c r="L686" s="311"/>
      <c r="M686" s="22"/>
      <c r="N686" s="21"/>
      <c r="O686" s="22"/>
      <c r="P686" s="22"/>
      <c r="Q686" s="22"/>
      <c r="R686" s="22"/>
      <c r="S686" s="22"/>
      <c r="T686" s="22"/>
      <c r="U686" s="22"/>
      <c r="V686" s="22"/>
      <c r="W686" s="22"/>
      <c r="X686" s="22"/>
      <c r="Y686" s="22"/>
      <c r="Z686" s="22"/>
      <c r="AA686" s="22"/>
    </row>
    <row r="687">
      <c r="A687" s="21"/>
      <c r="B687" s="22"/>
      <c r="C687" s="22"/>
      <c r="D687" s="22"/>
      <c r="E687" s="22"/>
      <c r="F687" s="309"/>
      <c r="G687" s="22"/>
      <c r="H687" s="22"/>
      <c r="I687" s="21"/>
      <c r="J687" s="22"/>
      <c r="K687" s="21"/>
      <c r="L687" s="311"/>
      <c r="M687" s="22"/>
      <c r="N687" s="21"/>
      <c r="O687" s="22"/>
      <c r="P687" s="22"/>
      <c r="Q687" s="22"/>
      <c r="R687" s="22"/>
      <c r="S687" s="22"/>
      <c r="T687" s="22"/>
      <c r="U687" s="22"/>
      <c r="V687" s="22"/>
      <c r="W687" s="22"/>
      <c r="X687" s="22"/>
      <c r="Y687" s="22"/>
      <c r="Z687" s="22"/>
      <c r="AA687" s="22"/>
    </row>
    <row r="688">
      <c r="A688" s="21"/>
      <c r="B688" s="22"/>
      <c r="C688" s="22"/>
      <c r="D688" s="22"/>
      <c r="E688" s="22"/>
      <c r="F688" s="309"/>
      <c r="G688" s="22"/>
      <c r="H688" s="22"/>
      <c r="I688" s="21"/>
      <c r="J688" s="22"/>
      <c r="K688" s="21"/>
      <c r="L688" s="311"/>
      <c r="M688" s="22"/>
      <c r="N688" s="21"/>
      <c r="O688" s="22"/>
      <c r="P688" s="22"/>
      <c r="Q688" s="22"/>
      <c r="R688" s="22"/>
      <c r="S688" s="22"/>
      <c r="T688" s="22"/>
      <c r="U688" s="22"/>
      <c r="V688" s="22"/>
      <c r="W688" s="22"/>
      <c r="X688" s="22"/>
      <c r="Y688" s="22"/>
      <c r="Z688" s="22"/>
      <c r="AA688" s="22"/>
    </row>
    <row r="689">
      <c r="A689" s="21"/>
      <c r="B689" s="22"/>
      <c r="C689" s="22"/>
      <c r="D689" s="22"/>
      <c r="E689" s="22"/>
      <c r="F689" s="309"/>
      <c r="G689" s="22"/>
      <c r="H689" s="22"/>
      <c r="I689" s="21"/>
      <c r="J689" s="22"/>
      <c r="K689" s="21"/>
      <c r="L689" s="311"/>
      <c r="M689" s="22"/>
      <c r="N689" s="21"/>
      <c r="O689" s="22"/>
      <c r="P689" s="22"/>
      <c r="Q689" s="22"/>
      <c r="R689" s="22"/>
      <c r="S689" s="22"/>
      <c r="T689" s="22"/>
      <c r="U689" s="22"/>
      <c r="V689" s="22"/>
      <c r="W689" s="22"/>
      <c r="X689" s="22"/>
      <c r="Y689" s="22"/>
      <c r="Z689" s="22"/>
      <c r="AA689" s="22"/>
    </row>
    <row r="690">
      <c r="A690" s="21"/>
      <c r="B690" s="22"/>
      <c r="C690" s="22"/>
      <c r="D690" s="22"/>
      <c r="E690" s="22"/>
      <c r="F690" s="309"/>
      <c r="G690" s="22"/>
      <c r="H690" s="22"/>
      <c r="I690" s="21"/>
      <c r="J690" s="22"/>
      <c r="K690" s="21"/>
      <c r="L690" s="311"/>
      <c r="M690" s="22"/>
      <c r="N690" s="21"/>
      <c r="O690" s="22"/>
      <c r="P690" s="22"/>
      <c r="Q690" s="22"/>
      <c r="R690" s="22"/>
      <c r="S690" s="22"/>
      <c r="T690" s="22"/>
      <c r="U690" s="22"/>
      <c r="V690" s="22"/>
      <c r="W690" s="22"/>
      <c r="X690" s="22"/>
      <c r="Y690" s="22"/>
      <c r="Z690" s="22"/>
      <c r="AA690" s="22"/>
    </row>
    <row r="691">
      <c r="A691" s="21"/>
      <c r="B691" s="22"/>
      <c r="C691" s="22"/>
      <c r="D691" s="22"/>
      <c r="E691" s="22"/>
      <c r="F691" s="309"/>
      <c r="G691" s="22"/>
      <c r="H691" s="22"/>
      <c r="I691" s="21"/>
      <c r="J691" s="22"/>
      <c r="K691" s="21"/>
      <c r="L691" s="311"/>
      <c r="M691" s="22"/>
      <c r="N691" s="21"/>
      <c r="O691" s="22"/>
      <c r="P691" s="22"/>
      <c r="Q691" s="22"/>
      <c r="R691" s="22"/>
      <c r="S691" s="22"/>
      <c r="T691" s="22"/>
      <c r="U691" s="22"/>
      <c r="V691" s="22"/>
      <c r="W691" s="22"/>
      <c r="X691" s="22"/>
      <c r="Y691" s="22"/>
      <c r="Z691" s="22"/>
      <c r="AA691" s="22"/>
    </row>
    <row r="692">
      <c r="A692" s="21"/>
      <c r="B692" s="22"/>
      <c r="C692" s="22"/>
      <c r="D692" s="22"/>
      <c r="E692" s="22"/>
      <c r="F692" s="309"/>
      <c r="G692" s="22"/>
      <c r="H692" s="22"/>
      <c r="I692" s="21"/>
      <c r="J692" s="22"/>
      <c r="K692" s="21"/>
      <c r="L692" s="311"/>
      <c r="M692" s="22"/>
      <c r="N692" s="21"/>
      <c r="O692" s="22"/>
      <c r="P692" s="22"/>
      <c r="Q692" s="22"/>
      <c r="R692" s="22"/>
      <c r="S692" s="22"/>
      <c r="T692" s="22"/>
      <c r="U692" s="22"/>
      <c r="V692" s="22"/>
      <c r="W692" s="22"/>
      <c r="X692" s="22"/>
      <c r="Y692" s="22"/>
      <c r="Z692" s="22"/>
      <c r="AA692" s="22"/>
    </row>
    <row r="693">
      <c r="A693" s="21"/>
      <c r="B693" s="22"/>
      <c r="C693" s="22"/>
      <c r="D693" s="22"/>
      <c r="E693" s="22"/>
      <c r="F693" s="309"/>
      <c r="G693" s="22"/>
      <c r="H693" s="22"/>
      <c r="I693" s="21"/>
      <c r="J693" s="22"/>
      <c r="K693" s="21"/>
      <c r="L693" s="311"/>
      <c r="M693" s="22"/>
      <c r="N693" s="21"/>
      <c r="O693" s="22"/>
      <c r="P693" s="22"/>
      <c r="Q693" s="22"/>
      <c r="R693" s="22"/>
      <c r="S693" s="22"/>
      <c r="T693" s="22"/>
      <c r="U693" s="22"/>
      <c r="V693" s="22"/>
      <c r="W693" s="22"/>
      <c r="X693" s="22"/>
      <c r="Y693" s="22"/>
      <c r="Z693" s="22"/>
      <c r="AA693" s="22"/>
    </row>
    <row r="694">
      <c r="A694" s="21"/>
      <c r="B694" s="22"/>
      <c r="C694" s="22"/>
      <c r="D694" s="22"/>
      <c r="E694" s="22"/>
      <c r="F694" s="309"/>
      <c r="G694" s="22"/>
      <c r="H694" s="22"/>
      <c r="I694" s="21"/>
      <c r="J694" s="22"/>
      <c r="K694" s="21"/>
      <c r="L694" s="311"/>
      <c r="M694" s="22"/>
      <c r="N694" s="21"/>
      <c r="O694" s="22"/>
      <c r="P694" s="22"/>
      <c r="Q694" s="22"/>
      <c r="R694" s="22"/>
      <c r="S694" s="22"/>
      <c r="T694" s="22"/>
      <c r="U694" s="22"/>
      <c r="V694" s="22"/>
      <c r="W694" s="22"/>
      <c r="X694" s="22"/>
      <c r="Y694" s="22"/>
      <c r="Z694" s="22"/>
      <c r="AA694" s="22"/>
    </row>
    <row r="695">
      <c r="A695" s="21"/>
      <c r="B695" s="22"/>
      <c r="C695" s="22"/>
      <c r="D695" s="22"/>
      <c r="E695" s="22"/>
      <c r="F695" s="309"/>
      <c r="G695" s="22"/>
      <c r="H695" s="22"/>
      <c r="I695" s="21"/>
      <c r="J695" s="22"/>
      <c r="K695" s="21"/>
      <c r="L695" s="311"/>
      <c r="M695" s="22"/>
      <c r="N695" s="21"/>
      <c r="O695" s="22"/>
      <c r="P695" s="22"/>
      <c r="Q695" s="22"/>
      <c r="R695" s="22"/>
      <c r="S695" s="22"/>
      <c r="T695" s="22"/>
      <c r="U695" s="22"/>
      <c r="V695" s="22"/>
      <c r="W695" s="22"/>
      <c r="X695" s="22"/>
      <c r="Y695" s="22"/>
      <c r="Z695" s="22"/>
      <c r="AA695" s="22"/>
    </row>
    <row r="696">
      <c r="A696" s="21"/>
      <c r="B696" s="22"/>
      <c r="C696" s="22"/>
      <c r="D696" s="22"/>
      <c r="E696" s="22"/>
      <c r="F696" s="309"/>
      <c r="G696" s="22"/>
      <c r="H696" s="22"/>
      <c r="I696" s="21"/>
      <c r="J696" s="22"/>
      <c r="K696" s="21"/>
      <c r="L696" s="311"/>
      <c r="M696" s="22"/>
      <c r="N696" s="21"/>
      <c r="O696" s="22"/>
      <c r="P696" s="22"/>
      <c r="Q696" s="22"/>
      <c r="R696" s="22"/>
      <c r="S696" s="22"/>
      <c r="T696" s="22"/>
      <c r="U696" s="22"/>
      <c r="V696" s="22"/>
      <c r="W696" s="22"/>
      <c r="X696" s="22"/>
      <c r="Y696" s="22"/>
      <c r="Z696" s="22"/>
      <c r="AA696" s="22"/>
    </row>
    <row r="697">
      <c r="A697" s="21"/>
      <c r="B697" s="22"/>
      <c r="C697" s="22"/>
      <c r="D697" s="22"/>
      <c r="E697" s="22"/>
      <c r="F697" s="309"/>
      <c r="G697" s="22"/>
      <c r="H697" s="22"/>
      <c r="I697" s="21"/>
      <c r="J697" s="22"/>
      <c r="K697" s="21"/>
      <c r="L697" s="311"/>
      <c r="M697" s="22"/>
      <c r="N697" s="21"/>
      <c r="O697" s="22"/>
      <c r="P697" s="22"/>
      <c r="Q697" s="22"/>
      <c r="R697" s="22"/>
      <c r="S697" s="22"/>
      <c r="T697" s="22"/>
      <c r="U697" s="22"/>
      <c r="V697" s="22"/>
      <c r="W697" s="22"/>
      <c r="X697" s="22"/>
      <c r="Y697" s="22"/>
      <c r="Z697" s="22"/>
      <c r="AA697" s="22"/>
    </row>
    <row r="698">
      <c r="A698" s="21"/>
      <c r="B698" s="22"/>
      <c r="C698" s="22"/>
      <c r="D698" s="22"/>
      <c r="E698" s="22"/>
      <c r="F698" s="309"/>
      <c r="G698" s="22"/>
      <c r="H698" s="22"/>
      <c r="I698" s="21"/>
      <c r="J698" s="22"/>
      <c r="K698" s="21"/>
      <c r="L698" s="311"/>
      <c r="M698" s="22"/>
      <c r="N698" s="21"/>
      <c r="O698" s="22"/>
      <c r="P698" s="22"/>
      <c r="Q698" s="22"/>
      <c r="R698" s="22"/>
      <c r="S698" s="22"/>
      <c r="T698" s="22"/>
      <c r="U698" s="22"/>
      <c r="V698" s="22"/>
      <c r="W698" s="22"/>
      <c r="X698" s="22"/>
      <c r="Y698" s="22"/>
      <c r="Z698" s="22"/>
      <c r="AA698" s="22"/>
    </row>
    <row r="699">
      <c r="A699" s="21"/>
      <c r="B699" s="22"/>
      <c r="C699" s="22"/>
      <c r="D699" s="22"/>
      <c r="E699" s="22"/>
      <c r="F699" s="309"/>
      <c r="G699" s="22"/>
      <c r="H699" s="22"/>
      <c r="I699" s="21"/>
      <c r="J699" s="22"/>
      <c r="K699" s="21"/>
      <c r="L699" s="311"/>
      <c r="M699" s="22"/>
      <c r="N699" s="21"/>
      <c r="O699" s="22"/>
      <c r="P699" s="22"/>
      <c r="Q699" s="22"/>
      <c r="R699" s="22"/>
      <c r="S699" s="22"/>
      <c r="T699" s="22"/>
      <c r="U699" s="22"/>
      <c r="V699" s="22"/>
      <c r="W699" s="22"/>
      <c r="X699" s="22"/>
      <c r="Y699" s="22"/>
      <c r="Z699" s="22"/>
      <c r="AA699" s="22"/>
    </row>
    <row r="700">
      <c r="A700" s="21"/>
      <c r="B700" s="22"/>
      <c r="C700" s="22"/>
      <c r="D700" s="22"/>
      <c r="E700" s="22"/>
      <c r="F700" s="309"/>
      <c r="G700" s="22"/>
      <c r="H700" s="22"/>
      <c r="I700" s="21"/>
      <c r="J700" s="22"/>
      <c r="K700" s="21"/>
      <c r="L700" s="311"/>
      <c r="M700" s="22"/>
      <c r="N700" s="21"/>
      <c r="O700" s="22"/>
      <c r="P700" s="22"/>
      <c r="Q700" s="22"/>
      <c r="R700" s="22"/>
      <c r="S700" s="22"/>
      <c r="T700" s="22"/>
      <c r="U700" s="22"/>
      <c r="V700" s="22"/>
      <c r="W700" s="22"/>
      <c r="X700" s="22"/>
      <c r="Y700" s="22"/>
      <c r="Z700" s="22"/>
      <c r="AA700" s="22"/>
    </row>
    <row r="701">
      <c r="A701" s="21"/>
      <c r="B701" s="22"/>
      <c r="C701" s="22"/>
      <c r="D701" s="22"/>
      <c r="E701" s="22"/>
      <c r="F701" s="309"/>
      <c r="G701" s="22"/>
      <c r="H701" s="22"/>
      <c r="I701" s="21"/>
      <c r="J701" s="22"/>
      <c r="K701" s="21"/>
      <c r="L701" s="311"/>
      <c r="M701" s="22"/>
      <c r="N701" s="21"/>
      <c r="O701" s="22"/>
      <c r="P701" s="22"/>
      <c r="Q701" s="22"/>
      <c r="R701" s="22"/>
      <c r="S701" s="22"/>
      <c r="T701" s="22"/>
      <c r="U701" s="22"/>
      <c r="V701" s="22"/>
      <c r="W701" s="22"/>
      <c r="X701" s="22"/>
      <c r="Y701" s="22"/>
      <c r="Z701" s="22"/>
      <c r="AA701" s="22"/>
    </row>
    <row r="702">
      <c r="A702" s="21"/>
      <c r="B702" s="22"/>
      <c r="C702" s="22"/>
      <c r="D702" s="22"/>
      <c r="E702" s="22"/>
      <c r="F702" s="309"/>
      <c r="G702" s="22"/>
      <c r="H702" s="22"/>
      <c r="I702" s="21"/>
      <c r="J702" s="22"/>
      <c r="K702" s="21"/>
      <c r="L702" s="311"/>
      <c r="M702" s="22"/>
      <c r="N702" s="21"/>
      <c r="O702" s="22"/>
      <c r="P702" s="22"/>
      <c r="Q702" s="22"/>
      <c r="R702" s="22"/>
      <c r="S702" s="22"/>
      <c r="T702" s="22"/>
      <c r="U702" s="22"/>
      <c r="V702" s="22"/>
      <c r="W702" s="22"/>
      <c r="X702" s="22"/>
      <c r="Y702" s="22"/>
      <c r="Z702" s="22"/>
      <c r="AA702" s="22"/>
    </row>
    <row r="703">
      <c r="A703" s="21"/>
      <c r="B703" s="22"/>
      <c r="C703" s="22"/>
      <c r="D703" s="22"/>
      <c r="E703" s="22"/>
      <c r="F703" s="309"/>
      <c r="G703" s="22"/>
      <c r="H703" s="22"/>
      <c r="I703" s="21"/>
      <c r="J703" s="22"/>
      <c r="K703" s="21"/>
      <c r="L703" s="311"/>
      <c r="M703" s="22"/>
      <c r="N703" s="21"/>
      <c r="O703" s="22"/>
      <c r="P703" s="22"/>
      <c r="Q703" s="22"/>
      <c r="R703" s="22"/>
      <c r="S703" s="22"/>
      <c r="T703" s="22"/>
      <c r="U703" s="22"/>
      <c r="V703" s="22"/>
      <c r="W703" s="22"/>
      <c r="X703" s="22"/>
      <c r="Y703" s="22"/>
      <c r="Z703" s="22"/>
      <c r="AA703" s="22"/>
    </row>
    <row r="704">
      <c r="A704" s="21"/>
      <c r="B704" s="22"/>
      <c r="C704" s="22"/>
      <c r="D704" s="22"/>
      <c r="E704" s="22"/>
      <c r="F704" s="309"/>
      <c r="G704" s="22"/>
      <c r="H704" s="22"/>
      <c r="I704" s="21"/>
      <c r="J704" s="22"/>
      <c r="K704" s="21"/>
      <c r="L704" s="311"/>
      <c r="M704" s="22"/>
      <c r="N704" s="21"/>
      <c r="O704" s="22"/>
      <c r="P704" s="22"/>
      <c r="Q704" s="22"/>
      <c r="R704" s="22"/>
      <c r="S704" s="22"/>
      <c r="T704" s="22"/>
      <c r="U704" s="22"/>
      <c r="V704" s="22"/>
      <c r="W704" s="22"/>
      <c r="X704" s="22"/>
      <c r="Y704" s="22"/>
      <c r="Z704" s="22"/>
      <c r="AA704" s="22"/>
    </row>
    <row r="705">
      <c r="A705" s="21"/>
      <c r="B705" s="22"/>
      <c r="C705" s="22"/>
      <c r="D705" s="22"/>
      <c r="E705" s="22"/>
      <c r="F705" s="309"/>
      <c r="G705" s="22"/>
      <c r="H705" s="22"/>
      <c r="I705" s="21"/>
      <c r="J705" s="22"/>
      <c r="K705" s="21"/>
      <c r="L705" s="311"/>
      <c r="M705" s="22"/>
      <c r="N705" s="21"/>
      <c r="O705" s="22"/>
      <c r="P705" s="22"/>
      <c r="Q705" s="22"/>
      <c r="R705" s="22"/>
      <c r="S705" s="22"/>
      <c r="T705" s="22"/>
      <c r="U705" s="22"/>
      <c r="V705" s="22"/>
      <c r="W705" s="22"/>
      <c r="X705" s="22"/>
      <c r="Y705" s="22"/>
      <c r="Z705" s="22"/>
      <c r="AA705" s="22"/>
    </row>
    <row r="706">
      <c r="A706" s="21"/>
      <c r="B706" s="22"/>
      <c r="C706" s="22"/>
      <c r="D706" s="22"/>
      <c r="E706" s="22"/>
      <c r="F706" s="309"/>
      <c r="G706" s="22"/>
      <c r="H706" s="22"/>
      <c r="I706" s="21"/>
      <c r="J706" s="22"/>
      <c r="K706" s="21"/>
      <c r="L706" s="311"/>
      <c r="M706" s="22"/>
      <c r="N706" s="21"/>
      <c r="O706" s="22"/>
      <c r="P706" s="22"/>
      <c r="Q706" s="22"/>
      <c r="R706" s="22"/>
      <c r="S706" s="22"/>
      <c r="T706" s="22"/>
      <c r="U706" s="22"/>
      <c r="V706" s="22"/>
      <c r="W706" s="22"/>
      <c r="X706" s="22"/>
      <c r="Y706" s="22"/>
      <c r="Z706" s="22"/>
      <c r="AA706" s="22"/>
    </row>
    <row r="707">
      <c r="A707" s="21"/>
      <c r="B707" s="22"/>
      <c r="C707" s="22"/>
      <c r="D707" s="22"/>
      <c r="E707" s="22"/>
      <c r="F707" s="309"/>
      <c r="G707" s="22"/>
      <c r="H707" s="22"/>
      <c r="I707" s="21"/>
      <c r="J707" s="22"/>
      <c r="K707" s="21"/>
      <c r="L707" s="311"/>
      <c r="M707" s="22"/>
      <c r="N707" s="21"/>
      <c r="O707" s="22"/>
      <c r="P707" s="22"/>
      <c r="Q707" s="22"/>
      <c r="R707" s="22"/>
      <c r="S707" s="22"/>
      <c r="T707" s="22"/>
      <c r="U707" s="22"/>
      <c r="V707" s="22"/>
      <c r="W707" s="22"/>
      <c r="X707" s="22"/>
      <c r="Y707" s="22"/>
      <c r="Z707" s="22"/>
      <c r="AA707" s="22"/>
    </row>
    <row r="708">
      <c r="A708" s="21"/>
      <c r="B708" s="22"/>
      <c r="C708" s="22"/>
      <c r="D708" s="22"/>
      <c r="E708" s="22"/>
      <c r="F708" s="309"/>
      <c r="G708" s="22"/>
      <c r="H708" s="22"/>
      <c r="I708" s="21"/>
      <c r="J708" s="22"/>
      <c r="K708" s="21"/>
      <c r="L708" s="311"/>
      <c r="M708" s="22"/>
      <c r="N708" s="21"/>
      <c r="O708" s="22"/>
      <c r="P708" s="22"/>
      <c r="Q708" s="22"/>
      <c r="R708" s="22"/>
      <c r="S708" s="22"/>
      <c r="T708" s="22"/>
      <c r="U708" s="22"/>
      <c r="V708" s="22"/>
      <c r="W708" s="22"/>
      <c r="X708" s="22"/>
      <c r="Y708" s="22"/>
      <c r="Z708" s="22"/>
      <c r="AA708" s="22"/>
    </row>
    <row r="709">
      <c r="A709" s="21"/>
      <c r="B709" s="22"/>
      <c r="C709" s="22"/>
      <c r="D709" s="22"/>
      <c r="E709" s="22"/>
      <c r="F709" s="309"/>
      <c r="G709" s="22"/>
      <c r="H709" s="22"/>
      <c r="I709" s="21"/>
      <c r="J709" s="22"/>
      <c r="K709" s="21"/>
      <c r="L709" s="311"/>
      <c r="M709" s="22"/>
      <c r="N709" s="21"/>
      <c r="O709" s="22"/>
      <c r="P709" s="22"/>
      <c r="Q709" s="22"/>
      <c r="R709" s="22"/>
      <c r="S709" s="22"/>
      <c r="T709" s="22"/>
      <c r="U709" s="22"/>
      <c r="V709" s="22"/>
      <c r="W709" s="22"/>
      <c r="X709" s="22"/>
      <c r="Y709" s="22"/>
      <c r="Z709" s="22"/>
      <c r="AA709" s="22"/>
    </row>
    <row r="710">
      <c r="A710" s="21"/>
      <c r="B710" s="22"/>
      <c r="C710" s="22"/>
      <c r="D710" s="22"/>
      <c r="E710" s="22"/>
      <c r="F710" s="309"/>
      <c r="G710" s="22"/>
      <c r="H710" s="22"/>
      <c r="I710" s="21"/>
      <c r="J710" s="22"/>
      <c r="K710" s="21"/>
      <c r="L710" s="311"/>
      <c r="M710" s="22"/>
      <c r="N710" s="21"/>
      <c r="O710" s="22"/>
      <c r="P710" s="22"/>
      <c r="Q710" s="22"/>
      <c r="R710" s="22"/>
      <c r="S710" s="22"/>
      <c r="T710" s="22"/>
      <c r="U710" s="22"/>
      <c r="V710" s="22"/>
      <c r="W710" s="22"/>
      <c r="X710" s="22"/>
      <c r="Y710" s="22"/>
      <c r="Z710" s="22"/>
      <c r="AA710" s="22"/>
    </row>
    <row r="711">
      <c r="A711" s="21"/>
      <c r="B711" s="22"/>
      <c r="C711" s="22"/>
      <c r="D711" s="22"/>
      <c r="E711" s="22"/>
      <c r="F711" s="309"/>
      <c r="G711" s="22"/>
      <c r="H711" s="22"/>
      <c r="I711" s="21"/>
      <c r="J711" s="22"/>
      <c r="K711" s="21"/>
      <c r="L711" s="311"/>
      <c r="M711" s="22"/>
      <c r="N711" s="21"/>
      <c r="O711" s="22"/>
      <c r="P711" s="22"/>
      <c r="Q711" s="22"/>
      <c r="R711" s="22"/>
      <c r="S711" s="22"/>
      <c r="T711" s="22"/>
      <c r="U711" s="22"/>
      <c r="V711" s="22"/>
      <c r="W711" s="22"/>
      <c r="X711" s="22"/>
      <c r="Y711" s="22"/>
      <c r="Z711" s="22"/>
      <c r="AA711" s="22"/>
    </row>
    <row r="712">
      <c r="A712" s="21"/>
      <c r="B712" s="22"/>
      <c r="C712" s="22"/>
      <c r="D712" s="22"/>
      <c r="E712" s="22"/>
      <c r="F712" s="309"/>
      <c r="G712" s="22"/>
      <c r="H712" s="22"/>
      <c r="I712" s="21"/>
      <c r="J712" s="22"/>
      <c r="K712" s="21"/>
      <c r="L712" s="311"/>
      <c r="M712" s="22"/>
      <c r="N712" s="21"/>
      <c r="O712" s="22"/>
      <c r="P712" s="22"/>
      <c r="Q712" s="22"/>
      <c r="R712" s="22"/>
      <c r="S712" s="22"/>
      <c r="T712" s="22"/>
      <c r="U712" s="22"/>
      <c r="V712" s="22"/>
      <c r="W712" s="22"/>
      <c r="X712" s="22"/>
      <c r="Y712" s="22"/>
      <c r="Z712" s="22"/>
      <c r="AA712" s="22"/>
    </row>
    <row r="713">
      <c r="A713" s="21"/>
      <c r="B713" s="22"/>
      <c r="C713" s="22"/>
      <c r="D713" s="22"/>
      <c r="E713" s="22"/>
      <c r="F713" s="309"/>
      <c r="G713" s="22"/>
      <c r="H713" s="22"/>
      <c r="I713" s="21"/>
      <c r="J713" s="22"/>
      <c r="K713" s="21"/>
      <c r="L713" s="311"/>
      <c r="M713" s="22"/>
      <c r="N713" s="21"/>
      <c r="O713" s="22"/>
      <c r="P713" s="22"/>
      <c r="Q713" s="22"/>
      <c r="R713" s="22"/>
      <c r="S713" s="22"/>
      <c r="T713" s="22"/>
      <c r="U713" s="22"/>
      <c r="V713" s="22"/>
      <c r="W713" s="22"/>
      <c r="X713" s="22"/>
      <c r="Y713" s="22"/>
      <c r="Z713" s="22"/>
      <c r="AA713" s="22"/>
    </row>
    <row r="714">
      <c r="A714" s="21"/>
      <c r="B714" s="22"/>
      <c r="C714" s="22"/>
      <c r="D714" s="22"/>
      <c r="E714" s="22"/>
      <c r="F714" s="309"/>
      <c r="G714" s="22"/>
      <c r="H714" s="22"/>
      <c r="I714" s="21"/>
      <c r="J714" s="22"/>
      <c r="K714" s="21"/>
      <c r="L714" s="311"/>
      <c r="M714" s="22"/>
      <c r="N714" s="21"/>
      <c r="O714" s="22"/>
      <c r="P714" s="22"/>
      <c r="Q714" s="22"/>
      <c r="R714" s="22"/>
      <c r="S714" s="22"/>
      <c r="T714" s="22"/>
      <c r="U714" s="22"/>
      <c r="V714" s="22"/>
      <c r="W714" s="22"/>
      <c r="X714" s="22"/>
      <c r="Y714" s="22"/>
      <c r="Z714" s="22"/>
      <c r="AA714" s="22"/>
    </row>
    <row r="715">
      <c r="A715" s="21"/>
      <c r="B715" s="22"/>
      <c r="C715" s="22"/>
      <c r="D715" s="22"/>
      <c r="E715" s="22"/>
      <c r="F715" s="309"/>
      <c r="G715" s="22"/>
      <c r="H715" s="22"/>
      <c r="I715" s="21"/>
      <c r="J715" s="22"/>
      <c r="K715" s="21"/>
      <c r="L715" s="311"/>
      <c r="M715" s="22"/>
      <c r="N715" s="21"/>
      <c r="O715" s="22"/>
      <c r="P715" s="22"/>
      <c r="Q715" s="22"/>
      <c r="R715" s="22"/>
      <c r="S715" s="22"/>
      <c r="T715" s="22"/>
      <c r="U715" s="22"/>
      <c r="V715" s="22"/>
      <c r="W715" s="22"/>
      <c r="X715" s="22"/>
      <c r="Y715" s="22"/>
      <c r="Z715" s="22"/>
      <c r="AA715" s="22"/>
    </row>
    <row r="716">
      <c r="A716" s="21"/>
      <c r="B716" s="22"/>
      <c r="C716" s="22"/>
      <c r="D716" s="22"/>
      <c r="E716" s="22"/>
      <c r="F716" s="309"/>
      <c r="G716" s="22"/>
      <c r="H716" s="22"/>
      <c r="I716" s="21"/>
      <c r="J716" s="22"/>
      <c r="K716" s="21"/>
      <c r="L716" s="311"/>
      <c r="M716" s="22"/>
      <c r="N716" s="21"/>
      <c r="O716" s="22"/>
      <c r="P716" s="22"/>
      <c r="Q716" s="22"/>
      <c r="R716" s="22"/>
      <c r="S716" s="22"/>
      <c r="T716" s="22"/>
      <c r="U716" s="22"/>
      <c r="V716" s="22"/>
      <c r="W716" s="22"/>
      <c r="X716" s="22"/>
      <c r="Y716" s="22"/>
      <c r="Z716" s="22"/>
      <c r="AA716" s="22"/>
    </row>
    <row r="717">
      <c r="A717" s="21"/>
      <c r="B717" s="22"/>
      <c r="C717" s="22"/>
      <c r="D717" s="22"/>
      <c r="E717" s="22"/>
      <c r="F717" s="309"/>
      <c r="G717" s="22"/>
      <c r="H717" s="22"/>
      <c r="I717" s="21"/>
      <c r="J717" s="22"/>
      <c r="K717" s="21"/>
      <c r="L717" s="311"/>
      <c r="M717" s="22"/>
      <c r="N717" s="21"/>
      <c r="O717" s="22"/>
      <c r="P717" s="22"/>
      <c r="Q717" s="22"/>
      <c r="R717" s="22"/>
      <c r="S717" s="22"/>
      <c r="T717" s="22"/>
      <c r="U717" s="22"/>
      <c r="V717" s="22"/>
      <c r="W717" s="22"/>
      <c r="X717" s="22"/>
      <c r="Y717" s="22"/>
      <c r="Z717" s="22"/>
      <c r="AA717" s="22"/>
    </row>
    <row r="718">
      <c r="A718" s="21"/>
      <c r="B718" s="22"/>
      <c r="C718" s="22"/>
      <c r="D718" s="22"/>
      <c r="E718" s="22"/>
      <c r="F718" s="309"/>
      <c r="G718" s="22"/>
      <c r="H718" s="22"/>
      <c r="I718" s="21"/>
      <c r="J718" s="22"/>
      <c r="K718" s="21"/>
      <c r="L718" s="311"/>
      <c r="M718" s="22"/>
      <c r="N718" s="21"/>
      <c r="O718" s="22"/>
      <c r="P718" s="22"/>
      <c r="Q718" s="22"/>
      <c r="R718" s="22"/>
      <c r="S718" s="22"/>
      <c r="T718" s="22"/>
      <c r="U718" s="22"/>
      <c r="V718" s="22"/>
      <c r="W718" s="22"/>
      <c r="X718" s="22"/>
      <c r="Y718" s="22"/>
      <c r="Z718" s="22"/>
      <c r="AA718" s="22"/>
    </row>
    <row r="719">
      <c r="A719" s="21"/>
      <c r="B719" s="22"/>
      <c r="C719" s="22"/>
      <c r="D719" s="22"/>
      <c r="E719" s="22"/>
      <c r="F719" s="309"/>
      <c r="G719" s="22"/>
      <c r="H719" s="22"/>
      <c r="I719" s="21"/>
      <c r="J719" s="22"/>
      <c r="K719" s="21"/>
      <c r="L719" s="311"/>
      <c r="M719" s="22"/>
      <c r="N719" s="21"/>
      <c r="O719" s="22"/>
      <c r="P719" s="22"/>
      <c r="Q719" s="22"/>
      <c r="R719" s="22"/>
      <c r="S719" s="22"/>
      <c r="T719" s="22"/>
      <c r="U719" s="22"/>
      <c r="V719" s="22"/>
      <c r="W719" s="22"/>
      <c r="X719" s="22"/>
      <c r="Y719" s="22"/>
      <c r="Z719" s="22"/>
      <c r="AA719" s="22"/>
    </row>
    <row r="720">
      <c r="A720" s="21"/>
      <c r="B720" s="22"/>
      <c r="C720" s="22"/>
      <c r="D720" s="22"/>
      <c r="E720" s="22"/>
      <c r="F720" s="309"/>
      <c r="G720" s="22"/>
      <c r="H720" s="22"/>
      <c r="I720" s="21"/>
      <c r="J720" s="22"/>
      <c r="K720" s="21"/>
      <c r="L720" s="311"/>
      <c r="M720" s="22"/>
      <c r="N720" s="21"/>
      <c r="O720" s="22"/>
      <c r="P720" s="22"/>
      <c r="Q720" s="22"/>
      <c r="R720" s="22"/>
      <c r="S720" s="22"/>
      <c r="T720" s="22"/>
      <c r="U720" s="22"/>
      <c r="V720" s="22"/>
      <c r="W720" s="22"/>
      <c r="X720" s="22"/>
      <c r="Y720" s="22"/>
      <c r="Z720" s="22"/>
      <c r="AA720" s="22"/>
    </row>
    <row r="721">
      <c r="A721" s="21"/>
      <c r="B721" s="22"/>
      <c r="C721" s="22"/>
      <c r="D721" s="22"/>
      <c r="E721" s="22"/>
      <c r="F721" s="309"/>
      <c r="G721" s="22"/>
      <c r="H721" s="22"/>
      <c r="I721" s="21"/>
      <c r="J721" s="22"/>
      <c r="K721" s="21"/>
      <c r="L721" s="311"/>
      <c r="M721" s="22"/>
      <c r="N721" s="21"/>
      <c r="O721" s="22"/>
      <c r="P721" s="22"/>
      <c r="Q721" s="22"/>
      <c r="R721" s="22"/>
      <c r="S721" s="22"/>
      <c r="T721" s="22"/>
      <c r="U721" s="22"/>
      <c r="V721" s="22"/>
      <c r="W721" s="22"/>
      <c r="X721" s="22"/>
      <c r="Y721" s="22"/>
      <c r="Z721" s="22"/>
      <c r="AA721" s="22"/>
    </row>
    <row r="722">
      <c r="A722" s="21"/>
      <c r="B722" s="22"/>
      <c r="C722" s="22"/>
      <c r="D722" s="22"/>
      <c r="E722" s="22"/>
      <c r="F722" s="309"/>
      <c r="G722" s="22"/>
      <c r="H722" s="22"/>
      <c r="I722" s="21"/>
      <c r="J722" s="22"/>
      <c r="K722" s="21"/>
      <c r="L722" s="311"/>
      <c r="M722" s="22"/>
      <c r="N722" s="21"/>
      <c r="O722" s="22"/>
      <c r="P722" s="22"/>
      <c r="Q722" s="22"/>
      <c r="R722" s="22"/>
      <c r="S722" s="22"/>
      <c r="T722" s="22"/>
      <c r="U722" s="22"/>
      <c r="V722" s="22"/>
      <c r="W722" s="22"/>
      <c r="X722" s="22"/>
      <c r="Y722" s="22"/>
      <c r="Z722" s="22"/>
      <c r="AA722" s="22"/>
    </row>
    <row r="723">
      <c r="A723" s="21"/>
      <c r="B723" s="22"/>
      <c r="C723" s="22"/>
      <c r="D723" s="22"/>
      <c r="E723" s="22"/>
      <c r="F723" s="309"/>
      <c r="G723" s="22"/>
      <c r="H723" s="22"/>
      <c r="I723" s="21"/>
      <c r="J723" s="22"/>
      <c r="K723" s="21"/>
      <c r="L723" s="311"/>
      <c r="M723" s="22"/>
      <c r="N723" s="21"/>
      <c r="O723" s="22"/>
      <c r="P723" s="22"/>
      <c r="Q723" s="22"/>
      <c r="R723" s="22"/>
      <c r="S723" s="22"/>
      <c r="T723" s="22"/>
      <c r="U723" s="22"/>
      <c r="V723" s="22"/>
      <c r="W723" s="22"/>
      <c r="X723" s="22"/>
      <c r="Y723" s="22"/>
      <c r="Z723" s="22"/>
      <c r="AA723" s="22"/>
    </row>
    <row r="724">
      <c r="A724" s="21"/>
      <c r="B724" s="22"/>
      <c r="C724" s="22"/>
      <c r="D724" s="22"/>
      <c r="E724" s="22"/>
      <c r="F724" s="309"/>
      <c r="G724" s="22"/>
      <c r="H724" s="22"/>
      <c r="I724" s="21"/>
      <c r="J724" s="22"/>
      <c r="K724" s="21"/>
      <c r="L724" s="311"/>
      <c r="M724" s="22"/>
      <c r="N724" s="21"/>
      <c r="O724" s="22"/>
      <c r="P724" s="22"/>
      <c r="Q724" s="22"/>
      <c r="R724" s="22"/>
      <c r="S724" s="22"/>
      <c r="T724" s="22"/>
      <c r="U724" s="22"/>
      <c r="V724" s="22"/>
      <c r="W724" s="22"/>
      <c r="X724" s="22"/>
      <c r="Y724" s="22"/>
      <c r="Z724" s="22"/>
      <c r="AA724" s="22"/>
    </row>
    <row r="725">
      <c r="A725" s="21"/>
      <c r="B725" s="22"/>
      <c r="C725" s="22"/>
      <c r="D725" s="22"/>
      <c r="E725" s="22"/>
      <c r="F725" s="309"/>
      <c r="G725" s="22"/>
      <c r="H725" s="22"/>
      <c r="I725" s="21"/>
      <c r="J725" s="22"/>
      <c r="K725" s="21"/>
      <c r="L725" s="311"/>
      <c r="M725" s="22"/>
      <c r="N725" s="21"/>
      <c r="O725" s="22"/>
      <c r="P725" s="22"/>
      <c r="Q725" s="22"/>
      <c r="R725" s="22"/>
      <c r="S725" s="22"/>
      <c r="T725" s="22"/>
      <c r="U725" s="22"/>
      <c r="V725" s="22"/>
      <c r="W725" s="22"/>
      <c r="X725" s="22"/>
      <c r="Y725" s="22"/>
      <c r="Z725" s="22"/>
      <c r="AA725" s="22"/>
    </row>
    <row r="726">
      <c r="A726" s="21"/>
      <c r="B726" s="22"/>
      <c r="C726" s="22"/>
      <c r="D726" s="22"/>
      <c r="E726" s="22"/>
      <c r="F726" s="309"/>
      <c r="G726" s="22"/>
      <c r="H726" s="22"/>
      <c r="I726" s="21"/>
      <c r="J726" s="22"/>
      <c r="K726" s="21"/>
      <c r="L726" s="311"/>
      <c r="M726" s="22"/>
      <c r="N726" s="21"/>
      <c r="O726" s="22"/>
      <c r="P726" s="22"/>
      <c r="Q726" s="22"/>
      <c r="R726" s="22"/>
      <c r="S726" s="22"/>
      <c r="T726" s="22"/>
      <c r="U726" s="22"/>
      <c r="V726" s="22"/>
      <c r="W726" s="22"/>
      <c r="X726" s="22"/>
      <c r="Y726" s="22"/>
      <c r="Z726" s="22"/>
      <c r="AA726" s="22"/>
    </row>
    <row r="727">
      <c r="A727" s="21"/>
      <c r="B727" s="22"/>
      <c r="C727" s="22"/>
      <c r="D727" s="22"/>
      <c r="E727" s="22"/>
      <c r="F727" s="309"/>
      <c r="G727" s="22"/>
      <c r="H727" s="22"/>
      <c r="I727" s="21"/>
      <c r="J727" s="22"/>
      <c r="K727" s="21"/>
      <c r="L727" s="311"/>
      <c r="M727" s="22"/>
      <c r="N727" s="21"/>
      <c r="O727" s="22"/>
      <c r="P727" s="22"/>
      <c r="Q727" s="22"/>
      <c r="R727" s="22"/>
      <c r="S727" s="22"/>
      <c r="T727" s="22"/>
      <c r="U727" s="22"/>
      <c r="V727" s="22"/>
      <c r="W727" s="22"/>
      <c r="X727" s="22"/>
      <c r="Y727" s="22"/>
      <c r="Z727" s="22"/>
      <c r="AA727" s="22"/>
    </row>
    <row r="728">
      <c r="A728" s="21"/>
      <c r="B728" s="22"/>
      <c r="C728" s="22"/>
      <c r="D728" s="22"/>
      <c r="E728" s="22"/>
      <c r="F728" s="309"/>
      <c r="G728" s="22"/>
      <c r="H728" s="22"/>
      <c r="I728" s="21"/>
      <c r="J728" s="22"/>
      <c r="K728" s="21"/>
      <c r="L728" s="311"/>
      <c r="M728" s="22"/>
      <c r="N728" s="21"/>
      <c r="O728" s="22"/>
      <c r="P728" s="22"/>
      <c r="Q728" s="22"/>
      <c r="R728" s="22"/>
      <c r="S728" s="22"/>
      <c r="T728" s="22"/>
      <c r="U728" s="22"/>
      <c r="V728" s="22"/>
      <c r="W728" s="22"/>
      <c r="X728" s="22"/>
      <c r="Y728" s="22"/>
      <c r="Z728" s="22"/>
      <c r="AA728" s="22"/>
    </row>
    <row r="729">
      <c r="A729" s="21"/>
      <c r="B729" s="22"/>
      <c r="C729" s="22"/>
      <c r="D729" s="22"/>
      <c r="E729" s="22"/>
      <c r="F729" s="309"/>
      <c r="G729" s="22"/>
      <c r="H729" s="22"/>
      <c r="I729" s="21"/>
      <c r="J729" s="22"/>
      <c r="K729" s="21"/>
      <c r="L729" s="311"/>
      <c r="M729" s="22"/>
      <c r="N729" s="21"/>
      <c r="O729" s="22"/>
      <c r="P729" s="22"/>
      <c r="Q729" s="22"/>
      <c r="R729" s="22"/>
      <c r="S729" s="22"/>
      <c r="T729" s="22"/>
      <c r="U729" s="22"/>
      <c r="V729" s="22"/>
      <c r="W729" s="22"/>
      <c r="X729" s="22"/>
      <c r="Y729" s="22"/>
      <c r="Z729" s="22"/>
      <c r="AA729" s="22"/>
    </row>
    <row r="730">
      <c r="A730" s="21"/>
      <c r="B730" s="22"/>
      <c r="C730" s="22"/>
      <c r="D730" s="22"/>
      <c r="E730" s="22"/>
      <c r="F730" s="309"/>
      <c r="G730" s="22"/>
      <c r="H730" s="22"/>
      <c r="I730" s="21"/>
      <c r="J730" s="22"/>
      <c r="K730" s="21"/>
      <c r="L730" s="311"/>
      <c r="M730" s="22"/>
      <c r="N730" s="21"/>
      <c r="O730" s="22"/>
      <c r="P730" s="22"/>
      <c r="Q730" s="22"/>
      <c r="R730" s="22"/>
      <c r="S730" s="22"/>
      <c r="T730" s="22"/>
      <c r="U730" s="22"/>
      <c r="V730" s="22"/>
      <c r="W730" s="22"/>
      <c r="X730" s="22"/>
      <c r="Y730" s="22"/>
      <c r="Z730" s="22"/>
      <c r="AA730" s="22"/>
    </row>
    <row r="731">
      <c r="A731" s="21"/>
      <c r="B731" s="22"/>
      <c r="C731" s="22"/>
      <c r="D731" s="22"/>
      <c r="E731" s="22"/>
      <c r="F731" s="309"/>
      <c r="G731" s="22"/>
      <c r="H731" s="22"/>
      <c r="I731" s="21"/>
      <c r="J731" s="22"/>
      <c r="K731" s="21"/>
      <c r="L731" s="311"/>
      <c r="M731" s="22"/>
      <c r="N731" s="21"/>
      <c r="O731" s="22"/>
      <c r="P731" s="22"/>
      <c r="Q731" s="22"/>
      <c r="R731" s="22"/>
      <c r="S731" s="22"/>
      <c r="T731" s="22"/>
      <c r="U731" s="22"/>
      <c r="V731" s="22"/>
      <c r="W731" s="22"/>
      <c r="X731" s="22"/>
      <c r="Y731" s="22"/>
      <c r="Z731" s="22"/>
      <c r="AA731" s="22"/>
    </row>
    <row r="732">
      <c r="A732" s="21"/>
      <c r="B732" s="22"/>
      <c r="C732" s="22"/>
      <c r="D732" s="22"/>
      <c r="E732" s="22"/>
      <c r="F732" s="309"/>
      <c r="G732" s="22"/>
      <c r="H732" s="22"/>
      <c r="I732" s="21"/>
      <c r="J732" s="22"/>
      <c r="K732" s="21"/>
      <c r="L732" s="311"/>
      <c r="M732" s="22"/>
      <c r="N732" s="21"/>
      <c r="O732" s="22"/>
      <c r="P732" s="22"/>
      <c r="Q732" s="22"/>
      <c r="R732" s="22"/>
      <c r="S732" s="22"/>
      <c r="T732" s="22"/>
      <c r="U732" s="22"/>
      <c r="V732" s="22"/>
      <c r="W732" s="22"/>
      <c r="X732" s="22"/>
      <c r="Y732" s="22"/>
      <c r="Z732" s="22"/>
      <c r="AA732" s="22"/>
    </row>
    <row r="733">
      <c r="A733" s="21"/>
      <c r="B733" s="22"/>
      <c r="C733" s="22"/>
      <c r="D733" s="22"/>
      <c r="E733" s="22"/>
      <c r="F733" s="309"/>
      <c r="G733" s="22"/>
      <c r="H733" s="22"/>
      <c r="I733" s="21"/>
      <c r="J733" s="22"/>
      <c r="K733" s="21"/>
      <c r="L733" s="311"/>
      <c r="M733" s="22"/>
      <c r="N733" s="21"/>
      <c r="O733" s="22"/>
      <c r="P733" s="22"/>
      <c r="Q733" s="22"/>
      <c r="R733" s="22"/>
      <c r="S733" s="22"/>
      <c r="T733" s="22"/>
      <c r="U733" s="22"/>
      <c r="V733" s="22"/>
      <c r="W733" s="22"/>
      <c r="X733" s="22"/>
      <c r="Y733" s="22"/>
      <c r="Z733" s="22"/>
      <c r="AA733" s="22"/>
    </row>
    <row r="734">
      <c r="A734" s="21"/>
      <c r="B734" s="22"/>
      <c r="C734" s="22"/>
      <c r="D734" s="22"/>
      <c r="E734" s="22"/>
      <c r="F734" s="309"/>
      <c r="G734" s="22"/>
      <c r="H734" s="22"/>
      <c r="I734" s="21"/>
      <c r="J734" s="22"/>
      <c r="K734" s="21"/>
      <c r="L734" s="311"/>
      <c r="M734" s="22"/>
      <c r="N734" s="21"/>
      <c r="O734" s="22"/>
      <c r="P734" s="22"/>
      <c r="Q734" s="22"/>
      <c r="R734" s="22"/>
      <c r="S734" s="22"/>
      <c r="T734" s="22"/>
      <c r="U734" s="22"/>
      <c r="V734" s="22"/>
      <c r="W734" s="22"/>
      <c r="X734" s="22"/>
      <c r="Y734" s="22"/>
      <c r="Z734" s="22"/>
      <c r="AA734" s="22"/>
    </row>
    <row r="735">
      <c r="A735" s="21"/>
      <c r="B735" s="22"/>
      <c r="C735" s="22"/>
      <c r="D735" s="22"/>
      <c r="E735" s="22"/>
      <c r="F735" s="309"/>
      <c r="G735" s="22"/>
      <c r="H735" s="22"/>
      <c r="I735" s="21"/>
      <c r="J735" s="22"/>
      <c r="K735" s="21"/>
      <c r="L735" s="311"/>
      <c r="M735" s="22"/>
      <c r="N735" s="21"/>
      <c r="O735" s="22"/>
      <c r="P735" s="22"/>
      <c r="Q735" s="22"/>
      <c r="R735" s="22"/>
      <c r="S735" s="22"/>
      <c r="T735" s="22"/>
      <c r="U735" s="22"/>
      <c r="V735" s="22"/>
      <c r="W735" s="22"/>
      <c r="X735" s="22"/>
      <c r="Y735" s="22"/>
      <c r="Z735" s="22"/>
      <c r="AA735" s="22"/>
    </row>
    <row r="736">
      <c r="A736" s="21"/>
      <c r="B736" s="22"/>
      <c r="C736" s="22"/>
      <c r="D736" s="22"/>
      <c r="E736" s="22"/>
      <c r="F736" s="309"/>
      <c r="G736" s="22"/>
      <c r="H736" s="22"/>
      <c r="I736" s="21"/>
      <c r="J736" s="22"/>
      <c r="K736" s="21"/>
      <c r="L736" s="311"/>
      <c r="M736" s="22"/>
      <c r="N736" s="21"/>
      <c r="O736" s="22"/>
      <c r="P736" s="22"/>
      <c r="Q736" s="22"/>
      <c r="R736" s="22"/>
      <c r="S736" s="22"/>
      <c r="T736" s="22"/>
      <c r="U736" s="22"/>
      <c r="V736" s="22"/>
      <c r="W736" s="22"/>
      <c r="X736" s="22"/>
      <c r="Y736" s="22"/>
      <c r="Z736" s="22"/>
      <c r="AA736" s="22"/>
    </row>
    <row r="737">
      <c r="A737" s="21"/>
      <c r="B737" s="22"/>
      <c r="C737" s="22"/>
      <c r="D737" s="22"/>
      <c r="E737" s="22"/>
      <c r="F737" s="309"/>
      <c r="G737" s="22"/>
      <c r="H737" s="22"/>
      <c r="I737" s="21"/>
      <c r="J737" s="22"/>
      <c r="K737" s="21"/>
      <c r="L737" s="311"/>
      <c r="M737" s="22"/>
      <c r="N737" s="21"/>
      <c r="O737" s="22"/>
      <c r="P737" s="22"/>
      <c r="Q737" s="22"/>
      <c r="R737" s="22"/>
      <c r="S737" s="22"/>
      <c r="T737" s="22"/>
      <c r="U737" s="22"/>
      <c r="V737" s="22"/>
      <c r="W737" s="22"/>
      <c r="X737" s="22"/>
      <c r="Y737" s="22"/>
      <c r="Z737" s="22"/>
      <c r="AA737" s="22"/>
    </row>
    <row r="738">
      <c r="A738" s="21"/>
      <c r="B738" s="22"/>
      <c r="C738" s="22"/>
      <c r="D738" s="22"/>
      <c r="E738" s="22"/>
      <c r="F738" s="309"/>
      <c r="G738" s="22"/>
      <c r="H738" s="22"/>
      <c r="I738" s="21"/>
      <c r="J738" s="22"/>
      <c r="K738" s="21"/>
      <c r="L738" s="311"/>
      <c r="M738" s="22"/>
      <c r="N738" s="21"/>
      <c r="O738" s="22"/>
      <c r="P738" s="22"/>
      <c r="Q738" s="22"/>
      <c r="R738" s="22"/>
      <c r="S738" s="22"/>
      <c r="T738" s="22"/>
      <c r="U738" s="22"/>
      <c r="V738" s="22"/>
      <c r="W738" s="22"/>
      <c r="X738" s="22"/>
      <c r="Y738" s="22"/>
      <c r="Z738" s="22"/>
      <c r="AA738" s="22"/>
    </row>
    <row r="739">
      <c r="A739" s="21"/>
      <c r="B739" s="22"/>
      <c r="C739" s="22"/>
      <c r="D739" s="22"/>
      <c r="E739" s="22"/>
      <c r="F739" s="309"/>
      <c r="G739" s="22"/>
      <c r="H739" s="22"/>
      <c r="I739" s="21"/>
      <c r="J739" s="22"/>
      <c r="K739" s="21"/>
      <c r="L739" s="311"/>
      <c r="M739" s="22"/>
      <c r="N739" s="21"/>
      <c r="O739" s="22"/>
      <c r="P739" s="22"/>
      <c r="Q739" s="22"/>
      <c r="R739" s="22"/>
      <c r="S739" s="22"/>
      <c r="T739" s="22"/>
      <c r="U739" s="22"/>
      <c r="V739" s="22"/>
      <c r="W739" s="22"/>
      <c r="X739" s="22"/>
      <c r="Y739" s="22"/>
      <c r="Z739" s="22"/>
      <c r="AA739" s="22"/>
    </row>
    <row r="740">
      <c r="A740" s="21"/>
      <c r="B740" s="22"/>
      <c r="C740" s="22"/>
      <c r="D740" s="22"/>
      <c r="E740" s="22"/>
      <c r="F740" s="309"/>
      <c r="G740" s="22"/>
      <c r="H740" s="22"/>
      <c r="I740" s="21"/>
      <c r="J740" s="22"/>
      <c r="K740" s="21"/>
      <c r="L740" s="311"/>
      <c r="M740" s="22"/>
      <c r="N740" s="21"/>
      <c r="O740" s="22"/>
      <c r="P740" s="22"/>
      <c r="Q740" s="22"/>
      <c r="R740" s="22"/>
      <c r="S740" s="22"/>
      <c r="T740" s="22"/>
      <c r="U740" s="22"/>
      <c r="V740" s="22"/>
      <c r="W740" s="22"/>
      <c r="X740" s="22"/>
      <c r="Y740" s="22"/>
      <c r="Z740" s="22"/>
      <c r="AA740" s="22"/>
    </row>
    <row r="741">
      <c r="A741" s="21"/>
      <c r="B741" s="22"/>
      <c r="C741" s="22"/>
      <c r="D741" s="22"/>
      <c r="E741" s="22"/>
      <c r="F741" s="309"/>
      <c r="G741" s="22"/>
      <c r="H741" s="22"/>
      <c r="I741" s="21"/>
      <c r="J741" s="22"/>
      <c r="K741" s="21"/>
      <c r="L741" s="311"/>
      <c r="M741" s="22"/>
      <c r="N741" s="21"/>
      <c r="O741" s="22"/>
      <c r="P741" s="22"/>
      <c r="Q741" s="22"/>
      <c r="R741" s="22"/>
      <c r="S741" s="22"/>
      <c r="T741" s="22"/>
      <c r="U741" s="22"/>
      <c r="V741" s="22"/>
      <c r="W741" s="22"/>
      <c r="X741" s="22"/>
      <c r="Y741" s="22"/>
      <c r="Z741" s="22"/>
      <c r="AA741" s="22"/>
    </row>
    <row r="742">
      <c r="A742" s="21"/>
      <c r="B742" s="22"/>
      <c r="C742" s="22"/>
      <c r="D742" s="22"/>
      <c r="E742" s="22"/>
      <c r="F742" s="309"/>
      <c r="G742" s="22"/>
      <c r="H742" s="22"/>
      <c r="I742" s="21"/>
      <c r="J742" s="22"/>
      <c r="K742" s="21"/>
      <c r="L742" s="311"/>
      <c r="M742" s="22"/>
      <c r="N742" s="21"/>
      <c r="O742" s="22"/>
      <c r="P742" s="22"/>
      <c r="Q742" s="22"/>
      <c r="R742" s="22"/>
      <c r="S742" s="22"/>
      <c r="T742" s="22"/>
      <c r="U742" s="22"/>
      <c r="V742" s="22"/>
      <c r="W742" s="22"/>
      <c r="X742" s="22"/>
      <c r="Y742" s="22"/>
      <c r="Z742" s="22"/>
      <c r="AA742" s="22"/>
    </row>
    <row r="743">
      <c r="A743" s="21"/>
      <c r="B743" s="22"/>
      <c r="C743" s="22"/>
      <c r="D743" s="22"/>
      <c r="E743" s="22"/>
      <c r="F743" s="309"/>
      <c r="G743" s="22"/>
      <c r="H743" s="22"/>
      <c r="I743" s="21"/>
      <c r="J743" s="22"/>
      <c r="K743" s="21"/>
      <c r="L743" s="311"/>
      <c r="M743" s="22"/>
      <c r="N743" s="21"/>
      <c r="O743" s="22"/>
      <c r="P743" s="22"/>
      <c r="Q743" s="22"/>
      <c r="R743" s="22"/>
      <c r="S743" s="22"/>
      <c r="T743" s="22"/>
      <c r="U743" s="22"/>
      <c r="V743" s="22"/>
      <c r="W743" s="22"/>
      <c r="X743" s="22"/>
      <c r="Y743" s="22"/>
      <c r="Z743" s="22"/>
      <c r="AA743" s="22"/>
    </row>
    <row r="744">
      <c r="A744" s="21"/>
      <c r="B744" s="22"/>
      <c r="C744" s="22"/>
      <c r="D744" s="22"/>
      <c r="E744" s="22"/>
      <c r="F744" s="309"/>
      <c r="G744" s="22"/>
      <c r="H744" s="22"/>
      <c r="I744" s="21"/>
      <c r="J744" s="22"/>
      <c r="K744" s="21"/>
      <c r="L744" s="311"/>
      <c r="M744" s="22"/>
      <c r="N744" s="21"/>
      <c r="O744" s="22"/>
      <c r="P744" s="22"/>
      <c r="Q744" s="22"/>
      <c r="R744" s="22"/>
      <c r="S744" s="22"/>
      <c r="T744" s="22"/>
      <c r="U744" s="22"/>
      <c r="V744" s="22"/>
      <c r="W744" s="22"/>
      <c r="X744" s="22"/>
      <c r="Y744" s="22"/>
      <c r="Z744" s="22"/>
      <c r="AA744" s="22"/>
    </row>
    <row r="745">
      <c r="A745" s="21"/>
      <c r="B745" s="22"/>
      <c r="C745" s="22"/>
      <c r="D745" s="22"/>
      <c r="E745" s="22"/>
      <c r="F745" s="309"/>
      <c r="G745" s="22"/>
      <c r="H745" s="22"/>
      <c r="I745" s="21"/>
      <c r="J745" s="22"/>
      <c r="K745" s="21"/>
      <c r="L745" s="311"/>
      <c r="M745" s="22"/>
      <c r="N745" s="21"/>
      <c r="O745" s="22"/>
      <c r="P745" s="22"/>
      <c r="Q745" s="22"/>
      <c r="R745" s="22"/>
      <c r="S745" s="22"/>
      <c r="T745" s="22"/>
      <c r="U745" s="22"/>
      <c r="V745" s="22"/>
      <c r="W745" s="22"/>
      <c r="X745" s="22"/>
      <c r="Y745" s="22"/>
      <c r="Z745" s="22"/>
      <c r="AA745" s="22"/>
    </row>
    <row r="746">
      <c r="A746" s="21"/>
      <c r="B746" s="22"/>
      <c r="C746" s="22"/>
      <c r="D746" s="22"/>
      <c r="E746" s="22"/>
      <c r="F746" s="309"/>
      <c r="G746" s="22"/>
      <c r="H746" s="22"/>
      <c r="I746" s="21"/>
      <c r="J746" s="22"/>
      <c r="K746" s="21"/>
      <c r="L746" s="311"/>
      <c r="M746" s="22"/>
      <c r="N746" s="21"/>
      <c r="O746" s="22"/>
      <c r="P746" s="22"/>
      <c r="Q746" s="22"/>
      <c r="R746" s="22"/>
      <c r="S746" s="22"/>
      <c r="T746" s="22"/>
      <c r="U746" s="22"/>
      <c r="V746" s="22"/>
      <c r="W746" s="22"/>
      <c r="X746" s="22"/>
      <c r="Y746" s="22"/>
      <c r="Z746" s="22"/>
      <c r="AA746" s="22"/>
    </row>
    <row r="747">
      <c r="A747" s="21"/>
      <c r="B747" s="22"/>
      <c r="C747" s="22"/>
      <c r="D747" s="22"/>
      <c r="E747" s="22"/>
      <c r="F747" s="309"/>
      <c r="G747" s="22"/>
      <c r="H747" s="22"/>
      <c r="I747" s="21"/>
      <c r="J747" s="22"/>
      <c r="K747" s="21"/>
      <c r="L747" s="311"/>
      <c r="M747" s="22"/>
      <c r="N747" s="21"/>
      <c r="O747" s="22"/>
      <c r="P747" s="22"/>
      <c r="Q747" s="22"/>
      <c r="R747" s="22"/>
      <c r="S747" s="22"/>
      <c r="T747" s="22"/>
      <c r="U747" s="22"/>
      <c r="V747" s="22"/>
      <c r="W747" s="22"/>
      <c r="X747" s="22"/>
      <c r="Y747" s="22"/>
      <c r="Z747" s="22"/>
      <c r="AA747" s="22"/>
    </row>
    <row r="748">
      <c r="A748" s="21"/>
      <c r="B748" s="22"/>
      <c r="C748" s="22"/>
      <c r="D748" s="22"/>
      <c r="E748" s="22"/>
      <c r="F748" s="309"/>
      <c r="G748" s="22"/>
      <c r="H748" s="22"/>
      <c r="I748" s="21"/>
      <c r="J748" s="22"/>
      <c r="K748" s="21"/>
      <c r="L748" s="311"/>
      <c r="M748" s="22"/>
      <c r="N748" s="21"/>
      <c r="O748" s="22"/>
      <c r="P748" s="22"/>
      <c r="Q748" s="22"/>
      <c r="R748" s="22"/>
      <c r="S748" s="22"/>
      <c r="T748" s="22"/>
      <c r="U748" s="22"/>
      <c r="V748" s="22"/>
      <c r="W748" s="22"/>
      <c r="X748" s="22"/>
      <c r="Y748" s="22"/>
      <c r="Z748" s="22"/>
      <c r="AA748" s="22"/>
    </row>
    <row r="749">
      <c r="A749" s="21"/>
      <c r="B749" s="22"/>
      <c r="C749" s="22"/>
      <c r="D749" s="22"/>
      <c r="E749" s="22"/>
      <c r="F749" s="309"/>
      <c r="G749" s="22"/>
      <c r="H749" s="22"/>
      <c r="I749" s="21"/>
      <c r="J749" s="22"/>
      <c r="K749" s="21"/>
      <c r="L749" s="311"/>
      <c r="M749" s="22"/>
      <c r="N749" s="21"/>
      <c r="O749" s="22"/>
      <c r="P749" s="22"/>
      <c r="Q749" s="22"/>
      <c r="R749" s="22"/>
      <c r="S749" s="22"/>
      <c r="T749" s="22"/>
      <c r="U749" s="22"/>
      <c r="V749" s="22"/>
      <c r="W749" s="22"/>
      <c r="X749" s="22"/>
      <c r="Y749" s="22"/>
      <c r="Z749" s="22"/>
      <c r="AA749" s="22"/>
    </row>
    <row r="750">
      <c r="A750" s="21"/>
      <c r="B750" s="22"/>
      <c r="C750" s="22"/>
      <c r="D750" s="22"/>
      <c r="E750" s="22"/>
      <c r="F750" s="309"/>
      <c r="G750" s="22"/>
      <c r="H750" s="22"/>
      <c r="I750" s="21"/>
      <c r="J750" s="22"/>
      <c r="K750" s="21"/>
      <c r="L750" s="311"/>
      <c r="M750" s="22"/>
      <c r="N750" s="21"/>
      <c r="O750" s="22"/>
      <c r="P750" s="22"/>
      <c r="Q750" s="22"/>
      <c r="R750" s="22"/>
      <c r="S750" s="22"/>
      <c r="T750" s="22"/>
      <c r="U750" s="22"/>
      <c r="V750" s="22"/>
      <c r="W750" s="22"/>
      <c r="X750" s="22"/>
      <c r="Y750" s="22"/>
      <c r="Z750" s="22"/>
      <c r="AA750" s="22"/>
    </row>
    <row r="751">
      <c r="A751" s="21"/>
      <c r="B751" s="22"/>
      <c r="C751" s="22"/>
      <c r="D751" s="22"/>
      <c r="E751" s="22"/>
      <c r="F751" s="309"/>
      <c r="G751" s="22"/>
      <c r="H751" s="22"/>
      <c r="I751" s="21"/>
      <c r="J751" s="22"/>
      <c r="K751" s="21"/>
      <c r="L751" s="311"/>
      <c r="M751" s="22"/>
      <c r="N751" s="21"/>
      <c r="O751" s="22"/>
      <c r="P751" s="22"/>
      <c r="Q751" s="22"/>
      <c r="R751" s="22"/>
      <c r="S751" s="22"/>
      <c r="T751" s="22"/>
      <c r="U751" s="22"/>
      <c r="V751" s="22"/>
      <c r="W751" s="22"/>
      <c r="X751" s="22"/>
      <c r="Y751" s="22"/>
      <c r="Z751" s="22"/>
      <c r="AA751" s="22"/>
    </row>
    <row r="752">
      <c r="A752" s="21"/>
      <c r="B752" s="22"/>
      <c r="C752" s="22"/>
      <c r="D752" s="22"/>
      <c r="E752" s="22"/>
      <c r="F752" s="309"/>
      <c r="G752" s="22"/>
      <c r="H752" s="22"/>
      <c r="I752" s="21"/>
      <c r="J752" s="22"/>
      <c r="K752" s="21"/>
      <c r="L752" s="311"/>
      <c r="M752" s="22"/>
      <c r="N752" s="21"/>
      <c r="O752" s="22"/>
      <c r="P752" s="22"/>
      <c r="Q752" s="22"/>
      <c r="R752" s="22"/>
      <c r="S752" s="22"/>
      <c r="T752" s="22"/>
      <c r="U752" s="22"/>
      <c r="V752" s="22"/>
      <c r="W752" s="22"/>
      <c r="X752" s="22"/>
      <c r="Y752" s="22"/>
      <c r="Z752" s="22"/>
      <c r="AA752" s="22"/>
    </row>
    <row r="753">
      <c r="A753" s="21"/>
      <c r="B753" s="22"/>
      <c r="C753" s="22"/>
      <c r="D753" s="22"/>
      <c r="E753" s="22"/>
      <c r="F753" s="309"/>
      <c r="G753" s="22"/>
      <c r="H753" s="22"/>
      <c r="I753" s="21"/>
      <c r="J753" s="22"/>
      <c r="K753" s="21"/>
      <c r="L753" s="311"/>
      <c r="M753" s="22"/>
      <c r="N753" s="21"/>
      <c r="O753" s="22"/>
      <c r="P753" s="22"/>
      <c r="Q753" s="22"/>
      <c r="R753" s="22"/>
      <c r="S753" s="22"/>
      <c r="T753" s="22"/>
      <c r="U753" s="22"/>
      <c r="V753" s="22"/>
      <c r="W753" s="22"/>
      <c r="X753" s="22"/>
      <c r="Y753" s="22"/>
      <c r="Z753" s="22"/>
      <c r="AA753" s="22"/>
    </row>
    <row r="754">
      <c r="A754" s="21"/>
      <c r="B754" s="22"/>
      <c r="C754" s="22"/>
      <c r="D754" s="22"/>
      <c r="E754" s="22"/>
      <c r="F754" s="309"/>
      <c r="G754" s="22"/>
      <c r="H754" s="22"/>
      <c r="I754" s="21"/>
      <c r="J754" s="22"/>
      <c r="K754" s="21"/>
      <c r="L754" s="311"/>
      <c r="M754" s="22"/>
      <c r="N754" s="21"/>
      <c r="O754" s="22"/>
      <c r="P754" s="22"/>
      <c r="Q754" s="22"/>
      <c r="R754" s="22"/>
      <c r="S754" s="22"/>
      <c r="T754" s="22"/>
      <c r="U754" s="22"/>
      <c r="V754" s="22"/>
      <c r="W754" s="22"/>
      <c r="X754" s="22"/>
      <c r="Y754" s="22"/>
      <c r="Z754" s="22"/>
      <c r="AA754" s="22"/>
    </row>
    <row r="755">
      <c r="A755" s="21"/>
      <c r="B755" s="22"/>
      <c r="C755" s="22"/>
      <c r="D755" s="22"/>
      <c r="E755" s="22"/>
      <c r="F755" s="309"/>
      <c r="G755" s="22"/>
      <c r="H755" s="22"/>
      <c r="I755" s="21"/>
      <c r="J755" s="22"/>
      <c r="K755" s="21"/>
      <c r="L755" s="311"/>
      <c r="M755" s="22"/>
      <c r="N755" s="21"/>
      <c r="O755" s="22"/>
      <c r="P755" s="22"/>
      <c r="Q755" s="22"/>
      <c r="R755" s="22"/>
      <c r="S755" s="22"/>
      <c r="T755" s="22"/>
      <c r="U755" s="22"/>
      <c r="V755" s="22"/>
      <c r="W755" s="22"/>
      <c r="X755" s="22"/>
      <c r="Y755" s="22"/>
      <c r="Z755" s="22"/>
      <c r="AA755" s="22"/>
    </row>
    <row r="756">
      <c r="A756" s="21"/>
      <c r="B756" s="22"/>
      <c r="C756" s="22"/>
      <c r="D756" s="22"/>
      <c r="E756" s="22"/>
      <c r="F756" s="309"/>
      <c r="G756" s="22"/>
      <c r="H756" s="22"/>
      <c r="I756" s="21"/>
      <c r="J756" s="22"/>
      <c r="K756" s="21"/>
      <c r="L756" s="311"/>
      <c r="M756" s="22"/>
      <c r="N756" s="21"/>
      <c r="O756" s="22"/>
      <c r="P756" s="22"/>
      <c r="Q756" s="22"/>
      <c r="R756" s="22"/>
      <c r="S756" s="22"/>
      <c r="T756" s="22"/>
      <c r="U756" s="22"/>
      <c r="V756" s="22"/>
      <c r="W756" s="22"/>
      <c r="X756" s="22"/>
      <c r="Y756" s="22"/>
      <c r="Z756" s="22"/>
      <c r="AA756" s="22"/>
    </row>
    <row r="757">
      <c r="A757" s="21"/>
      <c r="B757" s="22"/>
      <c r="C757" s="22"/>
      <c r="D757" s="22"/>
      <c r="E757" s="22"/>
      <c r="F757" s="309"/>
      <c r="G757" s="22"/>
      <c r="H757" s="22"/>
      <c r="I757" s="21"/>
      <c r="J757" s="22"/>
      <c r="K757" s="21"/>
      <c r="L757" s="311"/>
      <c r="M757" s="22"/>
      <c r="N757" s="21"/>
      <c r="O757" s="22"/>
      <c r="P757" s="22"/>
      <c r="Q757" s="22"/>
      <c r="R757" s="22"/>
      <c r="S757" s="22"/>
      <c r="T757" s="22"/>
      <c r="U757" s="22"/>
      <c r="V757" s="22"/>
      <c r="W757" s="22"/>
      <c r="X757" s="22"/>
      <c r="Y757" s="22"/>
      <c r="Z757" s="22"/>
      <c r="AA757" s="22"/>
    </row>
    <row r="758">
      <c r="A758" s="21"/>
      <c r="B758" s="22"/>
      <c r="C758" s="22"/>
      <c r="D758" s="22"/>
      <c r="E758" s="22"/>
      <c r="F758" s="309"/>
      <c r="G758" s="22"/>
      <c r="H758" s="22"/>
      <c r="I758" s="21"/>
      <c r="J758" s="22"/>
      <c r="K758" s="21"/>
      <c r="L758" s="311"/>
      <c r="M758" s="22"/>
      <c r="N758" s="21"/>
      <c r="O758" s="22"/>
      <c r="P758" s="22"/>
      <c r="Q758" s="22"/>
      <c r="R758" s="22"/>
      <c r="S758" s="22"/>
      <c r="T758" s="22"/>
      <c r="U758" s="22"/>
      <c r="V758" s="22"/>
      <c r="W758" s="22"/>
      <c r="X758" s="22"/>
      <c r="Y758" s="22"/>
      <c r="Z758" s="22"/>
      <c r="AA758" s="22"/>
    </row>
    <row r="759">
      <c r="A759" s="21"/>
      <c r="B759" s="22"/>
      <c r="C759" s="22"/>
      <c r="D759" s="22"/>
      <c r="E759" s="22"/>
      <c r="F759" s="309"/>
      <c r="G759" s="22"/>
      <c r="H759" s="22"/>
      <c r="I759" s="21"/>
      <c r="J759" s="22"/>
      <c r="K759" s="21"/>
      <c r="L759" s="311"/>
      <c r="M759" s="22"/>
      <c r="N759" s="21"/>
      <c r="O759" s="22"/>
      <c r="P759" s="22"/>
      <c r="Q759" s="22"/>
      <c r="R759" s="22"/>
      <c r="S759" s="22"/>
      <c r="T759" s="22"/>
      <c r="U759" s="22"/>
      <c r="V759" s="22"/>
      <c r="W759" s="22"/>
      <c r="X759" s="22"/>
      <c r="Y759" s="22"/>
      <c r="Z759" s="22"/>
      <c r="AA759" s="22"/>
    </row>
    <row r="760">
      <c r="A760" s="21"/>
      <c r="B760" s="22"/>
      <c r="C760" s="22"/>
      <c r="D760" s="22"/>
      <c r="E760" s="22"/>
      <c r="F760" s="309"/>
      <c r="G760" s="22"/>
      <c r="H760" s="22"/>
      <c r="I760" s="21"/>
      <c r="J760" s="22"/>
      <c r="K760" s="21"/>
      <c r="L760" s="311"/>
      <c r="M760" s="22"/>
      <c r="N760" s="21"/>
      <c r="O760" s="22"/>
      <c r="P760" s="22"/>
      <c r="Q760" s="22"/>
      <c r="R760" s="22"/>
      <c r="S760" s="22"/>
      <c r="T760" s="22"/>
      <c r="U760" s="22"/>
      <c r="V760" s="22"/>
      <c r="W760" s="22"/>
      <c r="X760" s="22"/>
      <c r="Y760" s="22"/>
      <c r="Z760" s="22"/>
      <c r="AA760" s="22"/>
    </row>
    <row r="761">
      <c r="A761" s="21"/>
      <c r="B761" s="22"/>
      <c r="C761" s="22"/>
      <c r="D761" s="22"/>
      <c r="E761" s="22"/>
      <c r="F761" s="309"/>
      <c r="G761" s="22"/>
      <c r="H761" s="22"/>
      <c r="I761" s="21"/>
      <c r="J761" s="22"/>
      <c r="K761" s="21"/>
      <c r="L761" s="311"/>
      <c r="M761" s="22"/>
      <c r="N761" s="21"/>
      <c r="O761" s="22"/>
      <c r="P761" s="22"/>
      <c r="Q761" s="22"/>
      <c r="R761" s="22"/>
      <c r="S761" s="22"/>
      <c r="T761" s="22"/>
      <c r="U761" s="22"/>
      <c r="V761" s="22"/>
      <c r="W761" s="22"/>
      <c r="X761" s="22"/>
      <c r="Y761" s="22"/>
      <c r="Z761" s="22"/>
      <c r="AA761" s="22"/>
    </row>
    <row r="762">
      <c r="A762" s="21"/>
      <c r="B762" s="22"/>
      <c r="C762" s="22"/>
      <c r="D762" s="22"/>
      <c r="E762" s="22"/>
      <c r="F762" s="309"/>
      <c r="G762" s="22"/>
      <c r="H762" s="22"/>
      <c r="I762" s="21"/>
      <c r="J762" s="22"/>
      <c r="K762" s="21"/>
      <c r="L762" s="311"/>
      <c r="M762" s="22"/>
      <c r="N762" s="21"/>
      <c r="O762" s="22"/>
      <c r="P762" s="22"/>
      <c r="Q762" s="22"/>
      <c r="R762" s="22"/>
      <c r="S762" s="22"/>
      <c r="T762" s="22"/>
      <c r="U762" s="22"/>
      <c r="V762" s="22"/>
      <c r="W762" s="22"/>
      <c r="X762" s="22"/>
      <c r="Y762" s="22"/>
      <c r="Z762" s="22"/>
      <c r="AA762" s="22"/>
    </row>
    <row r="763">
      <c r="A763" s="21"/>
      <c r="B763" s="22"/>
      <c r="C763" s="22"/>
      <c r="D763" s="22"/>
      <c r="E763" s="22"/>
      <c r="F763" s="309"/>
      <c r="G763" s="22"/>
      <c r="H763" s="22"/>
      <c r="I763" s="21"/>
      <c r="J763" s="22"/>
      <c r="K763" s="21"/>
      <c r="L763" s="311"/>
      <c r="M763" s="22"/>
      <c r="N763" s="21"/>
      <c r="O763" s="22"/>
      <c r="P763" s="22"/>
      <c r="Q763" s="22"/>
      <c r="R763" s="22"/>
      <c r="S763" s="22"/>
      <c r="T763" s="22"/>
      <c r="U763" s="22"/>
      <c r="V763" s="22"/>
      <c r="W763" s="22"/>
      <c r="X763" s="22"/>
      <c r="Y763" s="22"/>
      <c r="Z763" s="22"/>
      <c r="AA763" s="22"/>
    </row>
    <row r="764">
      <c r="A764" s="21"/>
      <c r="B764" s="22"/>
      <c r="C764" s="22"/>
      <c r="D764" s="22"/>
      <c r="E764" s="22"/>
      <c r="F764" s="309"/>
      <c r="G764" s="22"/>
      <c r="H764" s="22"/>
      <c r="I764" s="21"/>
      <c r="J764" s="22"/>
      <c r="K764" s="21"/>
      <c r="L764" s="311"/>
      <c r="M764" s="22"/>
      <c r="N764" s="21"/>
      <c r="O764" s="22"/>
      <c r="P764" s="22"/>
      <c r="Q764" s="22"/>
      <c r="R764" s="22"/>
      <c r="S764" s="22"/>
      <c r="T764" s="22"/>
      <c r="U764" s="22"/>
      <c r="V764" s="22"/>
      <c r="W764" s="22"/>
      <c r="X764" s="22"/>
      <c r="Y764" s="22"/>
      <c r="Z764" s="22"/>
      <c r="AA764" s="22"/>
    </row>
    <row r="765">
      <c r="A765" s="21"/>
      <c r="B765" s="22"/>
      <c r="C765" s="22"/>
      <c r="D765" s="22"/>
      <c r="E765" s="22"/>
      <c r="F765" s="309"/>
      <c r="G765" s="22"/>
      <c r="H765" s="22"/>
      <c r="I765" s="21"/>
      <c r="J765" s="22"/>
      <c r="K765" s="21"/>
      <c r="L765" s="311"/>
      <c r="M765" s="22"/>
      <c r="N765" s="21"/>
      <c r="O765" s="22"/>
      <c r="P765" s="22"/>
      <c r="Q765" s="22"/>
      <c r="R765" s="22"/>
      <c r="S765" s="22"/>
      <c r="T765" s="22"/>
      <c r="U765" s="22"/>
      <c r="V765" s="22"/>
      <c r="W765" s="22"/>
      <c r="X765" s="22"/>
      <c r="Y765" s="22"/>
      <c r="Z765" s="22"/>
      <c r="AA765" s="22"/>
    </row>
    <row r="766">
      <c r="A766" s="21"/>
      <c r="B766" s="22"/>
      <c r="C766" s="22"/>
      <c r="D766" s="22"/>
      <c r="E766" s="22"/>
      <c r="F766" s="309"/>
      <c r="G766" s="22"/>
      <c r="H766" s="22"/>
      <c r="I766" s="21"/>
      <c r="J766" s="22"/>
      <c r="K766" s="21"/>
      <c r="L766" s="311"/>
      <c r="M766" s="22"/>
      <c r="N766" s="21"/>
      <c r="O766" s="22"/>
      <c r="P766" s="22"/>
      <c r="Q766" s="22"/>
      <c r="R766" s="22"/>
      <c r="S766" s="22"/>
      <c r="T766" s="22"/>
      <c r="U766" s="22"/>
      <c r="V766" s="22"/>
      <c r="W766" s="22"/>
      <c r="X766" s="22"/>
      <c r="Y766" s="22"/>
      <c r="Z766" s="22"/>
      <c r="AA766" s="22"/>
    </row>
    <row r="767">
      <c r="A767" s="21"/>
      <c r="B767" s="22"/>
      <c r="C767" s="22"/>
      <c r="D767" s="22"/>
      <c r="E767" s="22"/>
      <c r="F767" s="309"/>
      <c r="G767" s="22"/>
      <c r="H767" s="22"/>
      <c r="I767" s="21"/>
      <c r="J767" s="22"/>
      <c r="K767" s="21"/>
      <c r="L767" s="311"/>
      <c r="M767" s="22"/>
      <c r="N767" s="21"/>
      <c r="O767" s="22"/>
      <c r="P767" s="22"/>
      <c r="Q767" s="22"/>
      <c r="R767" s="22"/>
      <c r="S767" s="22"/>
      <c r="T767" s="22"/>
      <c r="U767" s="22"/>
      <c r="V767" s="22"/>
      <c r="W767" s="22"/>
      <c r="X767" s="22"/>
      <c r="Y767" s="22"/>
      <c r="Z767" s="22"/>
      <c r="AA767" s="22"/>
    </row>
    <row r="768">
      <c r="A768" s="21"/>
      <c r="B768" s="22"/>
      <c r="C768" s="22"/>
      <c r="D768" s="22"/>
      <c r="E768" s="22"/>
      <c r="F768" s="309"/>
      <c r="G768" s="22"/>
      <c r="H768" s="22"/>
      <c r="I768" s="21"/>
      <c r="J768" s="22"/>
      <c r="K768" s="21"/>
      <c r="L768" s="311"/>
      <c r="M768" s="22"/>
      <c r="N768" s="21"/>
      <c r="O768" s="22"/>
      <c r="P768" s="22"/>
      <c r="Q768" s="22"/>
      <c r="R768" s="22"/>
      <c r="S768" s="22"/>
      <c r="T768" s="22"/>
      <c r="U768" s="22"/>
      <c r="V768" s="22"/>
      <c r="W768" s="22"/>
      <c r="X768" s="22"/>
      <c r="Y768" s="22"/>
      <c r="Z768" s="22"/>
      <c r="AA768" s="22"/>
    </row>
    <row r="769">
      <c r="A769" s="21"/>
      <c r="B769" s="22"/>
      <c r="C769" s="22"/>
      <c r="D769" s="22"/>
      <c r="E769" s="22"/>
      <c r="F769" s="309"/>
      <c r="G769" s="22"/>
      <c r="H769" s="22"/>
      <c r="I769" s="21"/>
      <c r="J769" s="22"/>
      <c r="K769" s="21"/>
      <c r="L769" s="311"/>
      <c r="M769" s="22"/>
      <c r="N769" s="21"/>
      <c r="O769" s="22"/>
      <c r="P769" s="22"/>
      <c r="Q769" s="22"/>
      <c r="R769" s="22"/>
      <c r="S769" s="22"/>
      <c r="T769" s="22"/>
      <c r="U769" s="22"/>
      <c r="V769" s="22"/>
      <c r="W769" s="22"/>
      <c r="X769" s="22"/>
      <c r="Y769" s="22"/>
      <c r="Z769" s="22"/>
      <c r="AA769" s="22"/>
    </row>
    <row r="770">
      <c r="A770" s="21"/>
      <c r="B770" s="22"/>
      <c r="C770" s="22"/>
      <c r="D770" s="22"/>
      <c r="E770" s="22"/>
      <c r="F770" s="309"/>
      <c r="G770" s="22"/>
      <c r="H770" s="22"/>
      <c r="I770" s="21"/>
      <c r="J770" s="22"/>
      <c r="K770" s="21"/>
      <c r="L770" s="311"/>
      <c r="M770" s="22"/>
      <c r="N770" s="21"/>
      <c r="O770" s="22"/>
      <c r="P770" s="22"/>
      <c r="Q770" s="22"/>
      <c r="R770" s="22"/>
      <c r="S770" s="22"/>
      <c r="T770" s="22"/>
      <c r="U770" s="22"/>
      <c r="V770" s="22"/>
      <c r="W770" s="22"/>
      <c r="X770" s="22"/>
      <c r="Y770" s="22"/>
      <c r="Z770" s="22"/>
      <c r="AA770" s="22"/>
    </row>
    <row r="771">
      <c r="A771" s="21"/>
      <c r="B771" s="22"/>
      <c r="C771" s="22"/>
      <c r="D771" s="22"/>
      <c r="E771" s="22"/>
      <c r="F771" s="309"/>
      <c r="G771" s="22"/>
      <c r="H771" s="22"/>
      <c r="I771" s="21"/>
      <c r="J771" s="22"/>
      <c r="K771" s="21"/>
      <c r="L771" s="311"/>
      <c r="M771" s="22"/>
      <c r="N771" s="21"/>
      <c r="O771" s="22"/>
      <c r="P771" s="22"/>
      <c r="Q771" s="22"/>
      <c r="R771" s="22"/>
      <c r="S771" s="22"/>
      <c r="T771" s="22"/>
      <c r="U771" s="22"/>
      <c r="V771" s="22"/>
      <c r="W771" s="22"/>
      <c r="X771" s="22"/>
      <c r="Y771" s="22"/>
      <c r="Z771" s="22"/>
      <c r="AA771" s="22"/>
    </row>
    <row r="772">
      <c r="A772" s="21"/>
      <c r="B772" s="22"/>
      <c r="C772" s="22"/>
      <c r="D772" s="22"/>
      <c r="E772" s="22"/>
      <c r="F772" s="309"/>
      <c r="G772" s="22"/>
      <c r="H772" s="22"/>
      <c r="I772" s="21"/>
      <c r="J772" s="22"/>
      <c r="K772" s="21"/>
      <c r="L772" s="311"/>
      <c r="M772" s="22"/>
      <c r="N772" s="21"/>
      <c r="O772" s="22"/>
      <c r="P772" s="22"/>
      <c r="Q772" s="22"/>
      <c r="R772" s="22"/>
      <c r="S772" s="22"/>
      <c r="T772" s="22"/>
      <c r="U772" s="22"/>
      <c r="V772" s="22"/>
      <c r="W772" s="22"/>
      <c r="X772" s="22"/>
      <c r="Y772" s="22"/>
      <c r="Z772" s="22"/>
      <c r="AA772" s="22"/>
    </row>
    <row r="773">
      <c r="A773" s="21"/>
      <c r="B773" s="22"/>
      <c r="C773" s="22"/>
      <c r="D773" s="22"/>
      <c r="E773" s="22"/>
      <c r="F773" s="309"/>
      <c r="G773" s="22"/>
      <c r="H773" s="22"/>
      <c r="I773" s="21"/>
      <c r="J773" s="22"/>
      <c r="K773" s="21"/>
      <c r="L773" s="311"/>
      <c r="M773" s="22"/>
      <c r="N773" s="21"/>
      <c r="O773" s="22"/>
      <c r="P773" s="22"/>
      <c r="Q773" s="22"/>
      <c r="R773" s="22"/>
      <c r="S773" s="22"/>
      <c r="T773" s="22"/>
      <c r="U773" s="22"/>
      <c r="V773" s="22"/>
      <c r="W773" s="22"/>
      <c r="X773" s="22"/>
      <c r="Y773" s="22"/>
      <c r="Z773" s="22"/>
      <c r="AA773" s="22"/>
    </row>
    <row r="774">
      <c r="A774" s="21"/>
      <c r="B774" s="22"/>
      <c r="C774" s="22"/>
      <c r="D774" s="22"/>
      <c r="E774" s="22"/>
      <c r="F774" s="309"/>
      <c r="G774" s="22"/>
      <c r="H774" s="22"/>
      <c r="I774" s="21"/>
      <c r="J774" s="22"/>
      <c r="K774" s="21"/>
      <c r="L774" s="311"/>
      <c r="M774" s="22"/>
      <c r="N774" s="21"/>
      <c r="O774" s="22"/>
      <c r="P774" s="22"/>
      <c r="Q774" s="22"/>
      <c r="R774" s="22"/>
      <c r="S774" s="22"/>
      <c r="T774" s="22"/>
      <c r="U774" s="22"/>
      <c r="V774" s="22"/>
      <c r="W774" s="22"/>
      <c r="X774" s="22"/>
      <c r="Y774" s="22"/>
      <c r="Z774" s="22"/>
      <c r="AA774" s="22"/>
    </row>
    <row r="775">
      <c r="A775" s="21"/>
      <c r="B775" s="22"/>
      <c r="C775" s="22"/>
      <c r="D775" s="22"/>
      <c r="E775" s="22"/>
      <c r="F775" s="309"/>
      <c r="G775" s="22"/>
      <c r="H775" s="22"/>
      <c r="I775" s="21"/>
      <c r="J775" s="22"/>
      <c r="K775" s="21"/>
      <c r="L775" s="311"/>
      <c r="M775" s="22"/>
      <c r="N775" s="21"/>
      <c r="O775" s="22"/>
      <c r="P775" s="22"/>
      <c r="Q775" s="22"/>
      <c r="R775" s="22"/>
      <c r="S775" s="22"/>
      <c r="T775" s="22"/>
      <c r="U775" s="22"/>
      <c r="V775" s="22"/>
      <c r="W775" s="22"/>
      <c r="X775" s="22"/>
      <c r="Y775" s="22"/>
      <c r="Z775" s="22"/>
      <c r="AA775" s="22"/>
    </row>
    <row r="776">
      <c r="A776" s="21"/>
      <c r="B776" s="22"/>
      <c r="C776" s="22"/>
      <c r="D776" s="22"/>
      <c r="E776" s="22"/>
      <c r="F776" s="309"/>
      <c r="G776" s="22"/>
      <c r="H776" s="22"/>
      <c r="I776" s="21"/>
      <c r="J776" s="22"/>
      <c r="K776" s="21"/>
      <c r="L776" s="311"/>
      <c r="M776" s="22"/>
      <c r="N776" s="21"/>
      <c r="O776" s="22"/>
      <c r="P776" s="22"/>
      <c r="Q776" s="22"/>
      <c r="R776" s="22"/>
      <c r="S776" s="22"/>
      <c r="T776" s="22"/>
      <c r="U776" s="22"/>
      <c r="V776" s="22"/>
      <c r="W776" s="22"/>
      <c r="X776" s="22"/>
      <c r="Y776" s="22"/>
      <c r="Z776" s="22"/>
      <c r="AA776" s="22"/>
    </row>
    <row r="777">
      <c r="A777" s="21"/>
      <c r="B777" s="22"/>
      <c r="C777" s="22"/>
      <c r="D777" s="22"/>
      <c r="E777" s="22"/>
      <c r="F777" s="309"/>
      <c r="G777" s="22"/>
      <c r="H777" s="22"/>
      <c r="I777" s="21"/>
      <c r="J777" s="22"/>
      <c r="K777" s="21"/>
      <c r="L777" s="311"/>
      <c r="M777" s="22"/>
      <c r="N777" s="21"/>
      <c r="O777" s="22"/>
      <c r="P777" s="22"/>
      <c r="Q777" s="22"/>
      <c r="R777" s="22"/>
      <c r="S777" s="22"/>
      <c r="T777" s="22"/>
      <c r="U777" s="22"/>
      <c r="V777" s="22"/>
      <c r="W777" s="22"/>
      <c r="X777" s="22"/>
      <c r="Y777" s="22"/>
      <c r="Z777" s="22"/>
      <c r="AA777" s="22"/>
    </row>
    <row r="778">
      <c r="A778" s="21"/>
      <c r="B778" s="22"/>
      <c r="C778" s="22"/>
      <c r="D778" s="22"/>
      <c r="E778" s="22"/>
      <c r="F778" s="309"/>
      <c r="G778" s="22"/>
      <c r="H778" s="22"/>
      <c r="I778" s="21"/>
      <c r="J778" s="22"/>
      <c r="K778" s="21"/>
      <c r="L778" s="311"/>
      <c r="M778" s="22"/>
      <c r="N778" s="21"/>
      <c r="O778" s="22"/>
      <c r="P778" s="22"/>
      <c r="Q778" s="22"/>
      <c r="R778" s="22"/>
      <c r="S778" s="22"/>
      <c r="T778" s="22"/>
      <c r="U778" s="22"/>
      <c r="V778" s="22"/>
      <c r="W778" s="22"/>
      <c r="X778" s="22"/>
      <c r="Y778" s="22"/>
      <c r="Z778" s="22"/>
      <c r="AA778" s="22"/>
    </row>
    <row r="779">
      <c r="A779" s="21"/>
      <c r="B779" s="22"/>
      <c r="C779" s="22"/>
      <c r="D779" s="22"/>
      <c r="E779" s="22"/>
      <c r="F779" s="309"/>
      <c r="G779" s="22"/>
      <c r="H779" s="22"/>
      <c r="I779" s="21"/>
      <c r="J779" s="22"/>
      <c r="K779" s="21"/>
      <c r="L779" s="311"/>
      <c r="M779" s="22"/>
      <c r="N779" s="21"/>
      <c r="O779" s="22"/>
      <c r="P779" s="22"/>
      <c r="Q779" s="22"/>
      <c r="R779" s="22"/>
      <c r="S779" s="22"/>
      <c r="T779" s="22"/>
      <c r="U779" s="22"/>
      <c r="V779" s="22"/>
      <c r="W779" s="22"/>
      <c r="X779" s="22"/>
      <c r="Y779" s="22"/>
      <c r="Z779" s="22"/>
      <c r="AA779" s="22"/>
    </row>
    <row r="780">
      <c r="A780" s="21"/>
      <c r="B780" s="22"/>
      <c r="C780" s="22"/>
      <c r="D780" s="22"/>
      <c r="E780" s="22"/>
      <c r="F780" s="309"/>
      <c r="G780" s="22"/>
      <c r="H780" s="22"/>
      <c r="I780" s="21"/>
      <c r="J780" s="22"/>
      <c r="K780" s="21"/>
      <c r="L780" s="311"/>
      <c r="M780" s="22"/>
      <c r="N780" s="21"/>
      <c r="O780" s="22"/>
      <c r="P780" s="22"/>
      <c r="Q780" s="22"/>
      <c r="R780" s="22"/>
      <c r="S780" s="22"/>
      <c r="T780" s="22"/>
      <c r="U780" s="22"/>
      <c r="V780" s="22"/>
      <c r="W780" s="22"/>
      <c r="X780" s="22"/>
      <c r="Y780" s="22"/>
      <c r="Z780" s="22"/>
      <c r="AA780" s="22"/>
    </row>
    <row r="781">
      <c r="A781" s="21"/>
      <c r="B781" s="22"/>
      <c r="C781" s="22"/>
      <c r="D781" s="22"/>
      <c r="E781" s="22"/>
      <c r="F781" s="309"/>
      <c r="G781" s="22"/>
      <c r="H781" s="22"/>
      <c r="I781" s="21"/>
      <c r="J781" s="22"/>
      <c r="K781" s="21"/>
      <c r="L781" s="311"/>
      <c r="M781" s="22"/>
      <c r="N781" s="21"/>
      <c r="O781" s="22"/>
      <c r="P781" s="22"/>
      <c r="Q781" s="22"/>
      <c r="R781" s="22"/>
      <c r="S781" s="22"/>
      <c r="T781" s="22"/>
      <c r="U781" s="22"/>
      <c r="V781" s="22"/>
      <c r="W781" s="22"/>
      <c r="X781" s="22"/>
      <c r="Y781" s="22"/>
      <c r="Z781" s="22"/>
      <c r="AA781" s="22"/>
    </row>
    <row r="782">
      <c r="A782" s="21"/>
      <c r="B782" s="22"/>
      <c r="C782" s="22"/>
      <c r="D782" s="22"/>
      <c r="E782" s="22"/>
      <c r="F782" s="309"/>
      <c r="G782" s="22"/>
      <c r="H782" s="22"/>
      <c r="I782" s="21"/>
      <c r="J782" s="22"/>
      <c r="K782" s="21"/>
      <c r="L782" s="311"/>
      <c r="M782" s="22"/>
      <c r="N782" s="21"/>
      <c r="O782" s="22"/>
      <c r="P782" s="22"/>
      <c r="Q782" s="22"/>
      <c r="R782" s="22"/>
      <c r="S782" s="22"/>
      <c r="T782" s="22"/>
      <c r="U782" s="22"/>
      <c r="V782" s="22"/>
      <c r="W782" s="22"/>
      <c r="X782" s="22"/>
      <c r="Y782" s="22"/>
      <c r="Z782" s="22"/>
      <c r="AA782" s="22"/>
    </row>
    <row r="783">
      <c r="A783" s="21"/>
      <c r="B783" s="22"/>
      <c r="C783" s="22"/>
      <c r="D783" s="22"/>
      <c r="E783" s="22"/>
      <c r="F783" s="309"/>
      <c r="G783" s="22"/>
      <c r="H783" s="22"/>
      <c r="I783" s="21"/>
      <c r="J783" s="22"/>
      <c r="K783" s="21"/>
      <c r="L783" s="311"/>
      <c r="M783" s="22"/>
      <c r="N783" s="21"/>
      <c r="O783" s="22"/>
      <c r="P783" s="22"/>
      <c r="Q783" s="22"/>
      <c r="R783" s="22"/>
      <c r="S783" s="22"/>
      <c r="T783" s="22"/>
      <c r="U783" s="22"/>
      <c r="V783" s="22"/>
      <c r="W783" s="22"/>
      <c r="X783" s="22"/>
      <c r="Y783" s="22"/>
      <c r="Z783" s="22"/>
      <c r="AA783" s="22"/>
    </row>
    <row r="784">
      <c r="A784" s="21"/>
      <c r="B784" s="22"/>
      <c r="C784" s="22"/>
      <c r="D784" s="22"/>
      <c r="E784" s="22"/>
      <c r="F784" s="309"/>
      <c r="G784" s="22"/>
      <c r="H784" s="22"/>
      <c r="I784" s="21"/>
      <c r="J784" s="22"/>
      <c r="K784" s="21"/>
      <c r="L784" s="311"/>
      <c r="M784" s="22"/>
      <c r="N784" s="21"/>
      <c r="O784" s="22"/>
      <c r="P784" s="22"/>
      <c r="Q784" s="22"/>
      <c r="R784" s="22"/>
      <c r="S784" s="22"/>
      <c r="T784" s="22"/>
      <c r="U784" s="22"/>
      <c r="V784" s="22"/>
      <c r="W784" s="22"/>
      <c r="X784" s="22"/>
      <c r="Y784" s="22"/>
      <c r="Z784" s="22"/>
      <c r="AA784" s="22"/>
    </row>
    <row r="785">
      <c r="A785" s="21"/>
      <c r="B785" s="22"/>
      <c r="C785" s="22"/>
      <c r="D785" s="22"/>
      <c r="E785" s="22"/>
      <c r="F785" s="309"/>
      <c r="G785" s="22"/>
      <c r="H785" s="22"/>
      <c r="I785" s="21"/>
      <c r="J785" s="22"/>
      <c r="K785" s="21"/>
      <c r="L785" s="311"/>
      <c r="M785" s="22"/>
      <c r="N785" s="21"/>
      <c r="O785" s="22"/>
      <c r="P785" s="22"/>
      <c r="Q785" s="22"/>
      <c r="R785" s="22"/>
      <c r="S785" s="22"/>
      <c r="T785" s="22"/>
      <c r="U785" s="22"/>
      <c r="V785" s="22"/>
      <c r="W785" s="22"/>
      <c r="X785" s="22"/>
      <c r="Y785" s="22"/>
      <c r="Z785" s="22"/>
      <c r="AA785" s="22"/>
    </row>
    <row r="786">
      <c r="A786" s="21"/>
      <c r="B786" s="22"/>
      <c r="C786" s="22"/>
      <c r="D786" s="22"/>
      <c r="E786" s="22"/>
      <c r="F786" s="309"/>
      <c r="G786" s="22"/>
      <c r="H786" s="22"/>
      <c r="I786" s="21"/>
      <c r="J786" s="22"/>
      <c r="K786" s="21"/>
      <c r="L786" s="311"/>
      <c r="M786" s="22"/>
      <c r="N786" s="21"/>
      <c r="O786" s="22"/>
      <c r="P786" s="22"/>
      <c r="Q786" s="22"/>
      <c r="R786" s="22"/>
      <c r="S786" s="22"/>
      <c r="T786" s="22"/>
      <c r="U786" s="22"/>
      <c r="V786" s="22"/>
      <c r="W786" s="22"/>
      <c r="X786" s="22"/>
      <c r="Y786" s="22"/>
      <c r="Z786" s="22"/>
      <c r="AA786" s="22"/>
    </row>
    <row r="787">
      <c r="A787" s="21"/>
      <c r="B787" s="22"/>
      <c r="C787" s="22"/>
      <c r="D787" s="22"/>
      <c r="E787" s="22"/>
      <c r="F787" s="309"/>
      <c r="G787" s="22"/>
      <c r="H787" s="22"/>
      <c r="I787" s="21"/>
      <c r="J787" s="22"/>
      <c r="K787" s="21"/>
      <c r="L787" s="311"/>
      <c r="M787" s="22"/>
      <c r="N787" s="21"/>
      <c r="O787" s="22"/>
      <c r="P787" s="22"/>
      <c r="Q787" s="22"/>
      <c r="R787" s="22"/>
      <c r="S787" s="22"/>
      <c r="T787" s="22"/>
      <c r="U787" s="22"/>
      <c r="V787" s="22"/>
      <c r="W787" s="22"/>
      <c r="X787" s="22"/>
      <c r="Y787" s="22"/>
      <c r="Z787" s="22"/>
      <c r="AA787" s="22"/>
    </row>
    <row r="788">
      <c r="A788" s="21"/>
      <c r="B788" s="22"/>
      <c r="C788" s="22"/>
      <c r="D788" s="22"/>
      <c r="E788" s="22"/>
      <c r="F788" s="309"/>
      <c r="G788" s="22"/>
      <c r="H788" s="22"/>
      <c r="I788" s="21"/>
      <c r="J788" s="22"/>
      <c r="K788" s="21"/>
      <c r="L788" s="311"/>
      <c r="M788" s="22"/>
      <c r="N788" s="21"/>
      <c r="O788" s="22"/>
      <c r="P788" s="22"/>
      <c r="Q788" s="22"/>
      <c r="R788" s="22"/>
      <c r="S788" s="22"/>
      <c r="T788" s="22"/>
      <c r="U788" s="22"/>
      <c r="V788" s="22"/>
      <c r="W788" s="22"/>
      <c r="X788" s="22"/>
      <c r="Y788" s="22"/>
      <c r="Z788" s="22"/>
      <c r="AA788" s="22"/>
    </row>
    <row r="789">
      <c r="A789" s="21"/>
      <c r="B789" s="22"/>
      <c r="C789" s="22"/>
      <c r="D789" s="22"/>
      <c r="E789" s="22"/>
      <c r="F789" s="309"/>
      <c r="G789" s="22"/>
      <c r="H789" s="22"/>
      <c r="I789" s="21"/>
      <c r="J789" s="22"/>
      <c r="K789" s="21"/>
      <c r="L789" s="311"/>
      <c r="M789" s="22"/>
      <c r="N789" s="21"/>
      <c r="O789" s="22"/>
      <c r="P789" s="22"/>
      <c r="Q789" s="22"/>
      <c r="R789" s="22"/>
      <c r="S789" s="22"/>
      <c r="T789" s="22"/>
      <c r="U789" s="22"/>
      <c r="V789" s="22"/>
      <c r="W789" s="22"/>
      <c r="X789" s="22"/>
      <c r="Y789" s="22"/>
      <c r="Z789" s="22"/>
      <c r="AA789" s="22"/>
    </row>
    <row r="790">
      <c r="A790" s="21"/>
      <c r="B790" s="22"/>
      <c r="C790" s="22"/>
      <c r="D790" s="22"/>
      <c r="E790" s="22"/>
      <c r="F790" s="309"/>
      <c r="G790" s="22"/>
      <c r="H790" s="22"/>
      <c r="I790" s="21"/>
      <c r="J790" s="22"/>
      <c r="K790" s="21"/>
      <c r="L790" s="311"/>
      <c r="M790" s="22"/>
      <c r="N790" s="21"/>
      <c r="O790" s="22"/>
      <c r="P790" s="22"/>
      <c r="Q790" s="22"/>
      <c r="R790" s="22"/>
      <c r="S790" s="22"/>
      <c r="T790" s="22"/>
      <c r="U790" s="22"/>
      <c r="V790" s="22"/>
      <c r="W790" s="22"/>
      <c r="X790" s="22"/>
      <c r="Y790" s="22"/>
      <c r="Z790" s="22"/>
      <c r="AA790" s="22"/>
    </row>
    <row r="791">
      <c r="A791" s="21"/>
      <c r="B791" s="22"/>
      <c r="C791" s="22"/>
      <c r="D791" s="22"/>
      <c r="E791" s="22"/>
      <c r="F791" s="309"/>
      <c r="G791" s="22"/>
      <c r="H791" s="22"/>
      <c r="I791" s="21"/>
      <c r="J791" s="22"/>
      <c r="K791" s="21"/>
      <c r="L791" s="311"/>
      <c r="M791" s="22"/>
      <c r="N791" s="21"/>
      <c r="O791" s="22"/>
      <c r="P791" s="22"/>
      <c r="Q791" s="22"/>
      <c r="R791" s="22"/>
      <c r="S791" s="22"/>
      <c r="T791" s="22"/>
      <c r="U791" s="22"/>
      <c r="V791" s="22"/>
      <c r="W791" s="22"/>
      <c r="X791" s="22"/>
      <c r="Y791" s="22"/>
      <c r="Z791" s="22"/>
      <c r="AA791" s="22"/>
    </row>
    <row r="792">
      <c r="A792" s="21"/>
      <c r="B792" s="22"/>
      <c r="C792" s="22"/>
      <c r="D792" s="22"/>
      <c r="E792" s="22"/>
      <c r="F792" s="309"/>
      <c r="G792" s="22"/>
      <c r="H792" s="22"/>
      <c r="I792" s="21"/>
      <c r="J792" s="22"/>
      <c r="K792" s="21"/>
      <c r="L792" s="311"/>
      <c r="M792" s="22"/>
      <c r="N792" s="21"/>
      <c r="O792" s="22"/>
      <c r="P792" s="22"/>
      <c r="Q792" s="22"/>
      <c r="R792" s="22"/>
      <c r="S792" s="22"/>
      <c r="T792" s="22"/>
      <c r="U792" s="22"/>
      <c r="V792" s="22"/>
      <c r="W792" s="22"/>
      <c r="X792" s="22"/>
      <c r="Y792" s="22"/>
      <c r="Z792" s="22"/>
      <c r="AA792" s="22"/>
    </row>
    <row r="793">
      <c r="A793" s="21"/>
      <c r="B793" s="22"/>
      <c r="C793" s="22"/>
      <c r="D793" s="22"/>
      <c r="E793" s="22"/>
      <c r="F793" s="309"/>
      <c r="G793" s="22"/>
      <c r="H793" s="22"/>
      <c r="I793" s="21"/>
      <c r="J793" s="22"/>
      <c r="K793" s="21"/>
      <c r="L793" s="311"/>
      <c r="M793" s="22"/>
      <c r="N793" s="21"/>
      <c r="O793" s="22"/>
      <c r="P793" s="22"/>
      <c r="Q793" s="22"/>
      <c r="R793" s="22"/>
      <c r="S793" s="22"/>
      <c r="T793" s="22"/>
      <c r="U793" s="22"/>
      <c r="V793" s="22"/>
      <c r="W793" s="22"/>
      <c r="X793" s="22"/>
      <c r="Y793" s="22"/>
      <c r="Z793" s="22"/>
      <c r="AA793" s="22"/>
    </row>
    <row r="794">
      <c r="A794" s="21"/>
      <c r="B794" s="22"/>
      <c r="C794" s="22"/>
      <c r="D794" s="22"/>
      <c r="E794" s="22"/>
      <c r="F794" s="309"/>
      <c r="G794" s="22"/>
      <c r="H794" s="22"/>
      <c r="I794" s="21"/>
      <c r="J794" s="22"/>
      <c r="K794" s="21"/>
      <c r="L794" s="311"/>
      <c r="M794" s="22"/>
      <c r="N794" s="21"/>
      <c r="O794" s="22"/>
      <c r="P794" s="22"/>
      <c r="Q794" s="22"/>
      <c r="R794" s="22"/>
      <c r="S794" s="22"/>
      <c r="T794" s="22"/>
      <c r="U794" s="22"/>
      <c r="V794" s="22"/>
      <c r="W794" s="22"/>
      <c r="X794" s="22"/>
      <c r="Y794" s="22"/>
      <c r="Z794" s="22"/>
      <c r="AA794" s="22"/>
    </row>
    <row r="795">
      <c r="A795" s="21"/>
      <c r="B795" s="22"/>
      <c r="C795" s="22"/>
      <c r="D795" s="22"/>
      <c r="E795" s="22"/>
      <c r="F795" s="309"/>
      <c r="G795" s="22"/>
      <c r="H795" s="22"/>
      <c r="I795" s="21"/>
      <c r="J795" s="22"/>
      <c r="K795" s="21"/>
      <c r="L795" s="311"/>
      <c r="M795" s="22"/>
      <c r="N795" s="21"/>
      <c r="O795" s="22"/>
      <c r="P795" s="22"/>
      <c r="Q795" s="22"/>
      <c r="R795" s="22"/>
      <c r="S795" s="22"/>
      <c r="T795" s="22"/>
      <c r="U795" s="22"/>
      <c r="V795" s="22"/>
      <c r="W795" s="22"/>
      <c r="X795" s="22"/>
      <c r="Y795" s="22"/>
      <c r="Z795" s="22"/>
      <c r="AA795" s="22"/>
    </row>
    <row r="796">
      <c r="A796" s="21"/>
      <c r="B796" s="22"/>
      <c r="C796" s="22"/>
      <c r="D796" s="22"/>
      <c r="E796" s="22"/>
      <c r="F796" s="309"/>
      <c r="G796" s="22"/>
      <c r="H796" s="22"/>
      <c r="I796" s="21"/>
      <c r="J796" s="22"/>
      <c r="K796" s="21"/>
      <c r="L796" s="311"/>
      <c r="M796" s="22"/>
      <c r="N796" s="21"/>
      <c r="O796" s="22"/>
      <c r="P796" s="22"/>
      <c r="Q796" s="22"/>
      <c r="R796" s="22"/>
      <c r="S796" s="22"/>
      <c r="T796" s="22"/>
      <c r="U796" s="22"/>
      <c r="V796" s="22"/>
      <c r="W796" s="22"/>
      <c r="X796" s="22"/>
      <c r="Y796" s="22"/>
      <c r="Z796" s="22"/>
      <c r="AA796" s="22"/>
    </row>
    <row r="797">
      <c r="A797" s="21"/>
      <c r="B797" s="22"/>
      <c r="C797" s="22"/>
      <c r="D797" s="22"/>
      <c r="E797" s="22"/>
      <c r="F797" s="309"/>
      <c r="G797" s="22"/>
      <c r="H797" s="22"/>
      <c r="I797" s="21"/>
      <c r="J797" s="22"/>
      <c r="K797" s="21"/>
      <c r="L797" s="311"/>
      <c r="M797" s="22"/>
      <c r="N797" s="21"/>
      <c r="O797" s="22"/>
      <c r="P797" s="22"/>
      <c r="Q797" s="22"/>
      <c r="R797" s="22"/>
      <c r="S797" s="22"/>
      <c r="T797" s="22"/>
      <c r="U797" s="22"/>
      <c r="V797" s="22"/>
      <c r="W797" s="22"/>
      <c r="X797" s="22"/>
      <c r="Y797" s="22"/>
      <c r="Z797" s="22"/>
      <c r="AA797" s="22"/>
    </row>
    <row r="798">
      <c r="A798" s="21"/>
      <c r="B798" s="22"/>
      <c r="C798" s="22"/>
      <c r="D798" s="22"/>
      <c r="E798" s="22"/>
      <c r="F798" s="309"/>
      <c r="G798" s="22"/>
      <c r="H798" s="22"/>
      <c r="I798" s="21"/>
      <c r="J798" s="22"/>
      <c r="K798" s="21"/>
      <c r="L798" s="311"/>
      <c r="M798" s="22"/>
      <c r="N798" s="21"/>
      <c r="O798" s="22"/>
      <c r="P798" s="22"/>
      <c r="Q798" s="22"/>
      <c r="R798" s="22"/>
      <c r="S798" s="22"/>
      <c r="T798" s="22"/>
      <c r="U798" s="22"/>
      <c r="V798" s="22"/>
      <c r="W798" s="22"/>
      <c r="X798" s="22"/>
      <c r="Y798" s="22"/>
      <c r="Z798" s="22"/>
      <c r="AA798" s="22"/>
    </row>
    <row r="799">
      <c r="A799" s="21"/>
      <c r="B799" s="22"/>
      <c r="C799" s="22"/>
      <c r="D799" s="22"/>
      <c r="E799" s="22"/>
      <c r="F799" s="309"/>
      <c r="G799" s="22"/>
      <c r="H799" s="22"/>
      <c r="I799" s="21"/>
      <c r="J799" s="22"/>
      <c r="K799" s="21"/>
      <c r="L799" s="311"/>
      <c r="M799" s="22"/>
      <c r="N799" s="21"/>
      <c r="O799" s="22"/>
      <c r="P799" s="22"/>
      <c r="Q799" s="22"/>
      <c r="R799" s="22"/>
      <c r="S799" s="22"/>
      <c r="T799" s="22"/>
      <c r="U799" s="22"/>
      <c r="V799" s="22"/>
      <c r="W799" s="22"/>
      <c r="X799" s="22"/>
      <c r="Y799" s="22"/>
      <c r="Z799" s="22"/>
      <c r="AA799" s="22"/>
    </row>
    <row r="800">
      <c r="A800" s="21"/>
      <c r="B800" s="22"/>
      <c r="C800" s="22"/>
      <c r="D800" s="22"/>
      <c r="E800" s="22"/>
      <c r="F800" s="309"/>
      <c r="G800" s="22"/>
      <c r="H800" s="22"/>
      <c r="I800" s="21"/>
      <c r="J800" s="22"/>
      <c r="K800" s="21"/>
      <c r="L800" s="311"/>
      <c r="M800" s="22"/>
      <c r="N800" s="21"/>
      <c r="O800" s="22"/>
      <c r="P800" s="22"/>
      <c r="Q800" s="22"/>
      <c r="R800" s="22"/>
      <c r="S800" s="22"/>
      <c r="T800" s="22"/>
      <c r="U800" s="22"/>
      <c r="V800" s="22"/>
      <c r="W800" s="22"/>
      <c r="X800" s="22"/>
      <c r="Y800" s="22"/>
      <c r="Z800" s="22"/>
      <c r="AA800" s="22"/>
    </row>
    <row r="801">
      <c r="A801" s="21"/>
      <c r="B801" s="22"/>
      <c r="C801" s="22"/>
      <c r="D801" s="22"/>
      <c r="E801" s="22"/>
      <c r="F801" s="309"/>
      <c r="G801" s="22"/>
      <c r="H801" s="22"/>
      <c r="I801" s="21"/>
      <c r="J801" s="22"/>
      <c r="K801" s="21"/>
      <c r="L801" s="311"/>
      <c r="M801" s="22"/>
      <c r="N801" s="21"/>
      <c r="O801" s="22"/>
      <c r="P801" s="22"/>
      <c r="Q801" s="22"/>
      <c r="R801" s="22"/>
      <c r="S801" s="22"/>
      <c r="T801" s="22"/>
      <c r="U801" s="22"/>
      <c r="V801" s="22"/>
      <c r="W801" s="22"/>
      <c r="X801" s="22"/>
      <c r="Y801" s="22"/>
      <c r="Z801" s="22"/>
      <c r="AA801" s="22"/>
    </row>
    <row r="802">
      <c r="A802" s="21"/>
      <c r="B802" s="22"/>
      <c r="C802" s="22"/>
      <c r="D802" s="22"/>
      <c r="E802" s="22"/>
      <c r="F802" s="309"/>
      <c r="G802" s="22"/>
      <c r="H802" s="22"/>
      <c r="I802" s="21"/>
      <c r="J802" s="22"/>
      <c r="K802" s="21"/>
      <c r="L802" s="311"/>
      <c r="M802" s="22"/>
      <c r="N802" s="21"/>
      <c r="O802" s="22"/>
      <c r="P802" s="22"/>
      <c r="Q802" s="22"/>
      <c r="R802" s="22"/>
      <c r="S802" s="22"/>
      <c r="T802" s="22"/>
      <c r="U802" s="22"/>
      <c r="V802" s="22"/>
      <c r="W802" s="22"/>
      <c r="X802" s="22"/>
      <c r="Y802" s="22"/>
      <c r="Z802" s="22"/>
      <c r="AA802" s="22"/>
    </row>
    <row r="803">
      <c r="A803" s="21"/>
      <c r="B803" s="22"/>
      <c r="C803" s="22"/>
      <c r="D803" s="22"/>
      <c r="E803" s="22"/>
      <c r="F803" s="309"/>
      <c r="G803" s="22"/>
      <c r="H803" s="22"/>
      <c r="I803" s="21"/>
      <c r="J803" s="22"/>
      <c r="K803" s="21"/>
      <c r="L803" s="311"/>
      <c r="M803" s="22"/>
      <c r="N803" s="21"/>
      <c r="O803" s="22"/>
      <c r="P803" s="22"/>
      <c r="Q803" s="22"/>
      <c r="R803" s="22"/>
      <c r="S803" s="22"/>
      <c r="T803" s="22"/>
      <c r="U803" s="22"/>
      <c r="V803" s="22"/>
      <c r="W803" s="22"/>
      <c r="X803" s="22"/>
      <c r="Y803" s="22"/>
      <c r="Z803" s="22"/>
      <c r="AA803" s="22"/>
    </row>
    <row r="804">
      <c r="A804" s="21"/>
      <c r="B804" s="22"/>
      <c r="C804" s="22"/>
      <c r="D804" s="22"/>
      <c r="E804" s="22"/>
      <c r="F804" s="309"/>
      <c r="G804" s="22"/>
      <c r="H804" s="22"/>
      <c r="I804" s="21"/>
      <c r="J804" s="22"/>
      <c r="K804" s="21"/>
      <c r="L804" s="311"/>
      <c r="M804" s="22"/>
      <c r="N804" s="21"/>
      <c r="O804" s="22"/>
      <c r="P804" s="22"/>
      <c r="Q804" s="22"/>
      <c r="R804" s="22"/>
      <c r="S804" s="22"/>
      <c r="T804" s="22"/>
      <c r="U804" s="22"/>
      <c r="V804" s="22"/>
      <c r="W804" s="22"/>
      <c r="X804" s="22"/>
      <c r="Y804" s="22"/>
      <c r="Z804" s="22"/>
      <c r="AA804" s="22"/>
    </row>
    <row r="805">
      <c r="A805" s="21"/>
      <c r="B805" s="22"/>
      <c r="C805" s="22"/>
      <c r="D805" s="22"/>
      <c r="E805" s="22"/>
      <c r="F805" s="309"/>
      <c r="G805" s="22"/>
      <c r="H805" s="22"/>
      <c r="I805" s="21"/>
      <c r="J805" s="22"/>
      <c r="K805" s="21"/>
      <c r="L805" s="311"/>
      <c r="M805" s="22"/>
      <c r="N805" s="21"/>
      <c r="O805" s="22"/>
      <c r="P805" s="22"/>
      <c r="Q805" s="22"/>
      <c r="R805" s="22"/>
      <c r="S805" s="22"/>
      <c r="T805" s="22"/>
      <c r="U805" s="22"/>
      <c r="V805" s="22"/>
      <c r="W805" s="22"/>
      <c r="X805" s="22"/>
      <c r="Y805" s="22"/>
      <c r="Z805" s="22"/>
      <c r="AA805" s="22"/>
    </row>
    <row r="806">
      <c r="A806" s="21"/>
      <c r="B806" s="22"/>
      <c r="C806" s="22"/>
      <c r="D806" s="22"/>
      <c r="E806" s="22"/>
      <c r="F806" s="309"/>
      <c r="G806" s="22"/>
      <c r="H806" s="22"/>
      <c r="I806" s="21"/>
      <c r="J806" s="22"/>
      <c r="K806" s="21"/>
      <c r="L806" s="311"/>
      <c r="M806" s="22"/>
      <c r="N806" s="21"/>
      <c r="O806" s="22"/>
      <c r="P806" s="22"/>
      <c r="Q806" s="22"/>
      <c r="R806" s="22"/>
      <c r="S806" s="22"/>
      <c r="T806" s="22"/>
      <c r="U806" s="22"/>
      <c r="V806" s="22"/>
      <c r="W806" s="22"/>
      <c r="X806" s="22"/>
      <c r="Y806" s="22"/>
      <c r="Z806" s="22"/>
      <c r="AA806" s="22"/>
    </row>
    <row r="807">
      <c r="A807" s="21"/>
      <c r="B807" s="22"/>
      <c r="C807" s="22"/>
      <c r="D807" s="22"/>
      <c r="E807" s="22"/>
      <c r="F807" s="309"/>
      <c r="G807" s="22"/>
      <c r="H807" s="22"/>
      <c r="I807" s="21"/>
      <c r="J807" s="22"/>
      <c r="K807" s="21"/>
      <c r="L807" s="311"/>
      <c r="M807" s="22"/>
      <c r="N807" s="21"/>
      <c r="O807" s="22"/>
      <c r="P807" s="22"/>
      <c r="Q807" s="22"/>
      <c r="R807" s="22"/>
      <c r="S807" s="22"/>
      <c r="T807" s="22"/>
      <c r="U807" s="22"/>
      <c r="V807" s="22"/>
      <c r="W807" s="22"/>
      <c r="X807" s="22"/>
      <c r="Y807" s="22"/>
      <c r="Z807" s="22"/>
      <c r="AA807" s="22"/>
    </row>
    <row r="808">
      <c r="A808" s="21"/>
      <c r="B808" s="22"/>
      <c r="C808" s="22"/>
      <c r="D808" s="22"/>
      <c r="E808" s="22"/>
      <c r="F808" s="309"/>
      <c r="G808" s="22"/>
      <c r="H808" s="22"/>
      <c r="I808" s="21"/>
      <c r="J808" s="22"/>
      <c r="K808" s="21"/>
      <c r="L808" s="311"/>
      <c r="M808" s="22"/>
      <c r="N808" s="21"/>
      <c r="O808" s="22"/>
      <c r="P808" s="22"/>
      <c r="Q808" s="22"/>
      <c r="R808" s="22"/>
      <c r="S808" s="22"/>
      <c r="T808" s="22"/>
      <c r="U808" s="22"/>
      <c r="V808" s="22"/>
      <c r="W808" s="22"/>
      <c r="X808" s="22"/>
      <c r="Y808" s="22"/>
      <c r="Z808" s="22"/>
      <c r="AA808" s="22"/>
    </row>
    <row r="809">
      <c r="A809" s="21"/>
      <c r="B809" s="22"/>
      <c r="C809" s="22"/>
      <c r="D809" s="22"/>
      <c r="E809" s="22"/>
      <c r="F809" s="309"/>
      <c r="G809" s="22"/>
      <c r="H809" s="22"/>
      <c r="I809" s="21"/>
      <c r="J809" s="22"/>
      <c r="K809" s="21"/>
      <c r="L809" s="311"/>
      <c r="M809" s="22"/>
      <c r="N809" s="21"/>
      <c r="O809" s="22"/>
      <c r="P809" s="22"/>
      <c r="Q809" s="22"/>
      <c r="R809" s="22"/>
      <c r="S809" s="22"/>
      <c r="T809" s="22"/>
      <c r="U809" s="22"/>
      <c r="V809" s="22"/>
      <c r="W809" s="22"/>
      <c r="X809" s="22"/>
      <c r="Y809" s="22"/>
      <c r="Z809" s="22"/>
      <c r="AA809" s="22"/>
    </row>
    <row r="810">
      <c r="A810" s="21"/>
      <c r="B810" s="22"/>
      <c r="C810" s="22"/>
      <c r="D810" s="22"/>
      <c r="E810" s="22"/>
      <c r="F810" s="309"/>
      <c r="G810" s="22"/>
      <c r="H810" s="22"/>
      <c r="I810" s="21"/>
      <c r="J810" s="22"/>
      <c r="K810" s="21"/>
      <c r="L810" s="311"/>
      <c r="M810" s="22"/>
      <c r="N810" s="21"/>
      <c r="O810" s="22"/>
      <c r="P810" s="22"/>
      <c r="Q810" s="22"/>
      <c r="R810" s="22"/>
      <c r="S810" s="22"/>
      <c r="T810" s="22"/>
      <c r="U810" s="22"/>
      <c r="V810" s="22"/>
      <c r="W810" s="22"/>
      <c r="X810" s="22"/>
      <c r="Y810" s="22"/>
      <c r="Z810" s="22"/>
      <c r="AA810" s="22"/>
    </row>
    <row r="811">
      <c r="A811" s="21"/>
      <c r="B811" s="22"/>
      <c r="C811" s="22"/>
      <c r="D811" s="22"/>
      <c r="E811" s="22"/>
      <c r="F811" s="309"/>
      <c r="G811" s="22"/>
      <c r="H811" s="22"/>
      <c r="I811" s="21"/>
      <c r="J811" s="22"/>
      <c r="K811" s="21"/>
      <c r="L811" s="311"/>
      <c r="M811" s="22"/>
      <c r="N811" s="21"/>
      <c r="O811" s="22"/>
      <c r="P811" s="22"/>
      <c r="Q811" s="22"/>
      <c r="R811" s="22"/>
      <c r="S811" s="22"/>
      <c r="T811" s="22"/>
      <c r="U811" s="22"/>
      <c r="V811" s="22"/>
      <c r="W811" s="22"/>
      <c r="X811" s="22"/>
      <c r="Y811" s="22"/>
      <c r="Z811" s="22"/>
      <c r="AA811" s="22"/>
    </row>
    <row r="812">
      <c r="A812" s="21"/>
      <c r="B812" s="22"/>
      <c r="C812" s="22"/>
      <c r="D812" s="22"/>
      <c r="E812" s="22"/>
      <c r="F812" s="309"/>
      <c r="G812" s="22"/>
      <c r="H812" s="22"/>
      <c r="I812" s="21"/>
      <c r="J812" s="22"/>
      <c r="K812" s="21"/>
      <c r="L812" s="311"/>
      <c r="M812" s="22"/>
      <c r="N812" s="21"/>
      <c r="O812" s="22"/>
      <c r="P812" s="22"/>
      <c r="Q812" s="22"/>
      <c r="R812" s="22"/>
      <c r="S812" s="22"/>
      <c r="T812" s="22"/>
      <c r="U812" s="22"/>
      <c r="V812" s="22"/>
      <c r="W812" s="22"/>
      <c r="X812" s="22"/>
      <c r="Y812" s="22"/>
      <c r="Z812" s="22"/>
      <c r="AA812" s="22"/>
    </row>
    <row r="813">
      <c r="A813" s="21"/>
      <c r="B813" s="22"/>
      <c r="C813" s="22"/>
      <c r="D813" s="22"/>
      <c r="E813" s="22"/>
      <c r="F813" s="309"/>
      <c r="G813" s="22"/>
      <c r="H813" s="22"/>
      <c r="I813" s="21"/>
      <c r="J813" s="22"/>
      <c r="K813" s="21"/>
      <c r="L813" s="311"/>
      <c r="M813" s="22"/>
      <c r="N813" s="21"/>
      <c r="O813" s="22"/>
      <c r="P813" s="22"/>
      <c r="Q813" s="22"/>
      <c r="R813" s="22"/>
      <c r="S813" s="22"/>
      <c r="T813" s="22"/>
      <c r="U813" s="22"/>
      <c r="V813" s="22"/>
      <c r="W813" s="22"/>
      <c r="X813" s="22"/>
      <c r="Y813" s="22"/>
      <c r="Z813" s="22"/>
      <c r="AA813" s="22"/>
    </row>
    <row r="814">
      <c r="A814" s="21"/>
      <c r="B814" s="22"/>
      <c r="C814" s="22"/>
      <c r="D814" s="22"/>
      <c r="E814" s="22"/>
      <c r="F814" s="309"/>
      <c r="G814" s="22"/>
      <c r="H814" s="22"/>
      <c r="I814" s="21"/>
      <c r="J814" s="22"/>
      <c r="K814" s="21"/>
      <c r="L814" s="311"/>
      <c r="M814" s="22"/>
      <c r="N814" s="21"/>
      <c r="O814" s="22"/>
      <c r="P814" s="22"/>
      <c r="Q814" s="22"/>
      <c r="R814" s="22"/>
      <c r="S814" s="22"/>
      <c r="T814" s="22"/>
      <c r="U814" s="22"/>
      <c r="V814" s="22"/>
      <c r="W814" s="22"/>
      <c r="X814" s="22"/>
      <c r="Y814" s="22"/>
      <c r="Z814" s="22"/>
      <c r="AA814" s="22"/>
    </row>
    <row r="815">
      <c r="A815" s="21"/>
      <c r="B815" s="22"/>
      <c r="C815" s="22"/>
      <c r="D815" s="22"/>
      <c r="E815" s="22"/>
      <c r="F815" s="309"/>
      <c r="G815" s="22"/>
      <c r="H815" s="22"/>
      <c r="I815" s="21"/>
      <c r="J815" s="22"/>
      <c r="K815" s="21"/>
      <c r="L815" s="311"/>
      <c r="M815" s="22"/>
      <c r="N815" s="21"/>
      <c r="O815" s="22"/>
      <c r="P815" s="22"/>
      <c r="Q815" s="22"/>
      <c r="R815" s="22"/>
      <c r="S815" s="22"/>
      <c r="T815" s="22"/>
      <c r="U815" s="22"/>
      <c r="V815" s="22"/>
      <c r="W815" s="22"/>
      <c r="X815" s="22"/>
      <c r="Y815" s="22"/>
      <c r="Z815" s="22"/>
      <c r="AA815" s="22"/>
    </row>
    <row r="816">
      <c r="A816" s="21"/>
      <c r="B816" s="22"/>
      <c r="C816" s="22"/>
      <c r="D816" s="22"/>
      <c r="E816" s="22"/>
      <c r="F816" s="309"/>
      <c r="G816" s="22"/>
      <c r="H816" s="22"/>
      <c r="I816" s="21"/>
      <c r="J816" s="22"/>
      <c r="K816" s="21"/>
      <c r="L816" s="311"/>
      <c r="M816" s="22"/>
      <c r="N816" s="21"/>
      <c r="O816" s="22"/>
      <c r="P816" s="22"/>
      <c r="Q816" s="22"/>
      <c r="R816" s="22"/>
      <c r="S816" s="22"/>
      <c r="T816" s="22"/>
      <c r="U816" s="22"/>
      <c r="V816" s="22"/>
      <c r="W816" s="22"/>
      <c r="X816" s="22"/>
      <c r="Y816" s="22"/>
      <c r="Z816" s="22"/>
      <c r="AA816" s="22"/>
    </row>
    <row r="817">
      <c r="A817" s="21"/>
      <c r="B817" s="22"/>
      <c r="C817" s="22"/>
      <c r="D817" s="22"/>
      <c r="E817" s="22"/>
      <c r="F817" s="309"/>
      <c r="G817" s="22"/>
      <c r="H817" s="22"/>
      <c r="I817" s="21"/>
      <c r="J817" s="22"/>
      <c r="K817" s="21"/>
      <c r="L817" s="311"/>
      <c r="M817" s="22"/>
      <c r="N817" s="21"/>
      <c r="O817" s="22"/>
      <c r="P817" s="22"/>
      <c r="Q817" s="22"/>
      <c r="R817" s="22"/>
      <c r="S817" s="22"/>
      <c r="T817" s="22"/>
      <c r="U817" s="22"/>
      <c r="V817" s="22"/>
      <c r="W817" s="22"/>
      <c r="X817" s="22"/>
      <c r="Y817" s="22"/>
      <c r="Z817" s="22"/>
      <c r="AA817" s="22"/>
    </row>
    <row r="818">
      <c r="A818" s="21"/>
      <c r="B818" s="22"/>
      <c r="C818" s="22"/>
      <c r="D818" s="22"/>
      <c r="E818" s="22"/>
      <c r="F818" s="309"/>
      <c r="G818" s="22"/>
      <c r="H818" s="22"/>
      <c r="I818" s="21"/>
      <c r="J818" s="22"/>
      <c r="K818" s="21"/>
      <c r="L818" s="311"/>
      <c r="M818" s="22"/>
      <c r="N818" s="21"/>
      <c r="O818" s="22"/>
      <c r="P818" s="22"/>
      <c r="Q818" s="22"/>
      <c r="R818" s="22"/>
      <c r="S818" s="22"/>
      <c r="T818" s="22"/>
      <c r="U818" s="22"/>
      <c r="V818" s="22"/>
      <c r="W818" s="22"/>
      <c r="X818" s="22"/>
      <c r="Y818" s="22"/>
      <c r="Z818" s="22"/>
      <c r="AA818" s="22"/>
    </row>
    <row r="819">
      <c r="A819" s="21"/>
      <c r="B819" s="22"/>
      <c r="C819" s="22"/>
      <c r="D819" s="22"/>
      <c r="E819" s="22"/>
      <c r="F819" s="309"/>
      <c r="G819" s="22"/>
      <c r="H819" s="22"/>
      <c r="I819" s="21"/>
      <c r="J819" s="22"/>
      <c r="K819" s="21"/>
      <c r="L819" s="311"/>
      <c r="M819" s="22"/>
      <c r="N819" s="21"/>
      <c r="O819" s="22"/>
      <c r="P819" s="22"/>
      <c r="Q819" s="22"/>
      <c r="R819" s="22"/>
      <c r="S819" s="22"/>
      <c r="T819" s="22"/>
      <c r="U819" s="22"/>
      <c r="V819" s="22"/>
      <c r="W819" s="22"/>
      <c r="X819" s="22"/>
      <c r="Y819" s="22"/>
      <c r="Z819" s="22"/>
      <c r="AA819" s="22"/>
    </row>
    <row r="820">
      <c r="A820" s="21"/>
      <c r="B820" s="22"/>
      <c r="C820" s="22"/>
      <c r="D820" s="22"/>
      <c r="E820" s="22"/>
      <c r="F820" s="309"/>
      <c r="G820" s="22"/>
      <c r="H820" s="22"/>
      <c r="I820" s="21"/>
      <c r="J820" s="22"/>
      <c r="K820" s="21"/>
      <c r="L820" s="311"/>
      <c r="M820" s="22"/>
      <c r="N820" s="21"/>
      <c r="O820" s="22"/>
      <c r="P820" s="22"/>
      <c r="Q820" s="22"/>
      <c r="R820" s="22"/>
      <c r="S820" s="22"/>
      <c r="T820" s="22"/>
      <c r="U820" s="22"/>
      <c r="V820" s="22"/>
      <c r="W820" s="22"/>
      <c r="X820" s="22"/>
      <c r="Y820" s="22"/>
      <c r="Z820" s="22"/>
      <c r="AA820" s="22"/>
    </row>
    <row r="821">
      <c r="A821" s="21"/>
      <c r="B821" s="22"/>
      <c r="C821" s="22"/>
      <c r="D821" s="22"/>
      <c r="E821" s="22"/>
      <c r="F821" s="309"/>
      <c r="G821" s="22"/>
      <c r="H821" s="22"/>
      <c r="I821" s="21"/>
      <c r="J821" s="22"/>
      <c r="K821" s="21"/>
      <c r="L821" s="311"/>
      <c r="M821" s="22"/>
      <c r="N821" s="21"/>
      <c r="O821" s="22"/>
      <c r="P821" s="22"/>
      <c r="Q821" s="22"/>
      <c r="R821" s="22"/>
      <c r="S821" s="22"/>
      <c r="T821" s="22"/>
      <c r="U821" s="22"/>
      <c r="V821" s="22"/>
      <c r="W821" s="22"/>
      <c r="X821" s="22"/>
      <c r="Y821" s="22"/>
      <c r="Z821" s="22"/>
      <c r="AA821" s="22"/>
    </row>
    <row r="822">
      <c r="A822" s="21"/>
      <c r="B822" s="22"/>
      <c r="C822" s="22"/>
      <c r="D822" s="22"/>
      <c r="E822" s="22"/>
      <c r="F822" s="309"/>
      <c r="G822" s="22"/>
      <c r="H822" s="22"/>
      <c r="I822" s="21"/>
      <c r="J822" s="22"/>
      <c r="K822" s="21"/>
      <c r="L822" s="311"/>
      <c r="M822" s="22"/>
      <c r="N822" s="21"/>
      <c r="O822" s="22"/>
      <c r="P822" s="22"/>
      <c r="Q822" s="22"/>
      <c r="R822" s="22"/>
      <c r="S822" s="22"/>
      <c r="T822" s="22"/>
      <c r="U822" s="22"/>
      <c r="V822" s="22"/>
      <c r="W822" s="22"/>
      <c r="X822" s="22"/>
      <c r="Y822" s="22"/>
      <c r="Z822" s="22"/>
      <c r="AA822" s="22"/>
    </row>
    <row r="823">
      <c r="A823" s="21"/>
      <c r="B823" s="22"/>
      <c r="C823" s="22"/>
      <c r="D823" s="22"/>
      <c r="E823" s="22"/>
      <c r="F823" s="309"/>
      <c r="G823" s="22"/>
      <c r="H823" s="22"/>
      <c r="I823" s="21"/>
      <c r="J823" s="22"/>
      <c r="K823" s="21"/>
      <c r="L823" s="311"/>
      <c r="M823" s="22"/>
      <c r="N823" s="21"/>
      <c r="O823" s="22"/>
      <c r="P823" s="22"/>
      <c r="Q823" s="22"/>
      <c r="R823" s="22"/>
      <c r="S823" s="22"/>
      <c r="T823" s="22"/>
      <c r="U823" s="22"/>
      <c r="V823" s="22"/>
      <c r="W823" s="22"/>
      <c r="X823" s="22"/>
      <c r="Y823" s="22"/>
      <c r="Z823" s="22"/>
      <c r="AA823" s="22"/>
    </row>
    <row r="824">
      <c r="A824" s="21"/>
      <c r="B824" s="22"/>
      <c r="C824" s="22"/>
      <c r="D824" s="22"/>
      <c r="E824" s="22"/>
      <c r="F824" s="309"/>
      <c r="G824" s="22"/>
      <c r="H824" s="22"/>
      <c r="I824" s="21"/>
      <c r="J824" s="22"/>
      <c r="K824" s="21"/>
      <c r="L824" s="311"/>
      <c r="M824" s="22"/>
      <c r="N824" s="21"/>
      <c r="O824" s="22"/>
      <c r="P824" s="22"/>
      <c r="Q824" s="22"/>
      <c r="R824" s="22"/>
      <c r="S824" s="22"/>
      <c r="T824" s="22"/>
      <c r="U824" s="22"/>
      <c r="V824" s="22"/>
      <c r="W824" s="22"/>
      <c r="X824" s="22"/>
      <c r="Y824" s="22"/>
      <c r="Z824" s="22"/>
      <c r="AA824" s="22"/>
    </row>
    <row r="825">
      <c r="A825" s="21"/>
      <c r="B825" s="22"/>
      <c r="C825" s="22"/>
      <c r="D825" s="22"/>
      <c r="E825" s="22"/>
      <c r="F825" s="309"/>
      <c r="G825" s="22"/>
      <c r="H825" s="22"/>
      <c r="I825" s="21"/>
      <c r="J825" s="22"/>
      <c r="K825" s="21"/>
      <c r="L825" s="311"/>
      <c r="M825" s="22"/>
      <c r="N825" s="21"/>
      <c r="O825" s="22"/>
      <c r="P825" s="22"/>
      <c r="Q825" s="22"/>
      <c r="R825" s="22"/>
      <c r="S825" s="22"/>
      <c r="T825" s="22"/>
      <c r="U825" s="22"/>
      <c r="V825" s="22"/>
      <c r="W825" s="22"/>
      <c r="X825" s="22"/>
      <c r="Y825" s="22"/>
      <c r="Z825" s="22"/>
      <c r="AA825" s="22"/>
    </row>
    <row r="826">
      <c r="A826" s="21"/>
      <c r="B826" s="22"/>
      <c r="C826" s="22"/>
      <c r="D826" s="22"/>
      <c r="E826" s="22"/>
      <c r="F826" s="309"/>
      <c r="G826" s="22"/>
      <c r="H826" s="22"/>
      <c r="I826" s="21"/>
      <c r="J826" s="22"/>
      <c r="K826" s="21"/>
      <c r="L826" s="311"/>
      <c r="M826" s="22"/>
      <c r="N826" s="21"/>
      <c r="O826" s="22"/>
      <c r="P826" s="22"/>
      <c r="Q826" s="22"/>
      <c r="R826" s="22"/>
      <c r="S826" s="22"/>
      <c r="T826" s="22"/>
      <c r="U826" s="22"/>
      <c r="V826" s="22"/>
      <c r="W826" s="22"/>
      <c r="X826" s="22"/>
      <c r="Y826" s="22"/>
      <c r="Z826" s="22"/>
      <c r="AA826" s="22"/>
    </row>
    <row r="827">
      <c r="A827" s="21"/>
      <c r="B827" s="22"/>
      <c r="C827" s="22"/>
      <c r="D827" s="22"/>
      <c r="E827" s="22"/>
      <c r="F827" s="309"/>
      <c r="G827" s="22"/>
      <c r="H827" s="22"/>
      <c r="I827" s="21"/>
      <c r="J827" s="22"/>
      <c r="K827" s="21"/>
      <c r="L827" s="311"/>
      <c r="M827" s="22"/>
      <c r="N827" s="21"/>
      <c r="O827" s="22"/>
      <c r="P827" s="22"/>
      <c r="Q827" s="22"/>
      <c r="R827" s="22"/>
      <c r="S827" s="22"/>
      <c r="T827" s="22"/>
      <c r="U827" s="22"/>
      <c r="V827" s="22"/>
      <c r="W827" s="22"/>
      <c r="X827" s="22"/>
      <c r="Y827" s="22"/>
      <c r="Z827" s="22"/>
      <c r="AA827" s="22"/>
    </row>
    <row r="828">
      <c r="A828" s="21"/>
      <c r="B828" s="22"/>
      <c r="C828" s="22"/>
      <c r="D828" s="22"/>
      <c r="E828" s="22"/>
      <c r="F828" s="309"/>
      <c r="G828" s="22"/>
      <c r="H828" s="22"/>
      <c r="I828" s="21"/>
      <c r="J828" s="22"/>
      <c r="K828" s="21"/>
      <c r="L828" s="311"/>
      <c r="M828" s="22"/>
      <c r="N828" s="21"/>
      <c r="O828" s="22"/>
      <c r="P828" s="22"/>
      <c r="Q828" s="22"/>
      <c r="R828" s="22"/>
      <c r="S828" s="22"/>
      <c r="T828" s="22"/>
      <c r="U828" s="22"/>
      <c r="V828" s="22"/>
      <c r="W828" s="22"/>
      <c r="X828" s="22"/>
      <c r="Y828" s="22"/>
      <c r="Z828" s="22"/>
      <c r="AA828" s="22"/>
    </row>
    <row r="829">
      <c r="A829" s="21"/>
      <c r="B829" s="22"/>
      <c r="C829" s="22"/>
      <c r="D829" s="22"/>
      <c r="E829" s="22"/>
      <c r="F829" s="309"/>
      <c r="G829" s="22"/>
      <c r="H829" s="22"/>
      <c r="I829" s="21"/>
      <c r="J829" s="22"/>
      <c r="K829" s="21"/>
      <c r="L829" s="311"/>
      <c r="M829" s="22"/>
      <c r="N829" s="21"/>
      <c r="O829" s="22"/>
      <c r="P829" s="22"/>
      <c r="Q829" s="22"/>
      <c r="R829" s="22"/>
      <c r="S829" s="22"/>
      <c r="T829" s="22"/>
      <c r="U829" s="22"/>
      <c r="V829" s="22"/>
      <c r="W829" s="22"/>
      <c r="X829" s="22"/>
      <c r="Y829" s="22"/>
      <c r="Z829" s="22"/>
      <c r="AA829" s="22"/>
    </row>
    <row r="830">
      <c r="A830" s="21"/>
      <c r="B830" s="22"/>
      <c r="C830" s="22"/>
      <c r="D830" s="22"/>
      <c r="E830" s="22"/>
      <c r="F830" s="309"/>
      <c r="G830" s="22"/>
      <c r="H830" s="22"/>
      <c r="I830" s="21"/>
      <c r="J830" s="22"/>
      <c r="K830" s="21"/>
      <c r="L830" s="311"/>
      <c r="M830" s="22"/>
      <c r="N830" s="21"/>
      <c r="O830" s="22"/>
      <c r="P830" s="22"/>
      <c r="Q830" s="22"/>
      <c r="R830" s="22"/>
      <c r="S830" s="22"/>
      <c r="T830" s="22"/>
      <c r="U830" s="22"/>
      <c r="V830" s="22"/>
      <c r="W830" s="22"/>
      <c r="X830" s="22"/>
      <c r="Y830" s="22"/>
      <c r="Z830" s="22"/>
      <c r="AA830" s="22"/>
    </row>
    <row r="831">
      <c r="A831" s="21"/>
      <c r="B831" s="22"/>
      <c r="C831" s="22"/>
      <c r="D831" s="22"/>
      <c r="E831" s="22"/>
      <c r="F831" s="309"/>
      <c r="G831" s="22"/>
      <c r="H831" s="22"/>
      <c r="I831" s="21"/>
      <c r="J831" s="22"/>
      <c r="K831" s="21"/>
      <c r="L831" s="311"/>
      <c r="M831" s="22"/>
      <c r="N831" s="21"/>
      <c r="O831" s="22"/>
      <c r="P831" s="22"/>
      <c r="Q831" s="22"/>
      <c r="R831" s="22"/>
      <c r="S831" s="22"/>
      <c r="T831" s="22"/>
      <c r="U831" s="22"/>
      <c r="V831" s="22"/>
      <c r="W831" s="22"/>
      <c r="X831" s="22"/>
      <c r="Y831" s="22"/>
      <c r="Z831" s="22"/>
      <c r="AA831" s="22"/>
    </row>
    <row r="832">
      <c r="A832" s="21"/>
      <c r="B832" s="22"/>
      <c r="C832" s="22"/>
      <c r="D832" s="22"/>
      <c r="E832" s="22"/>
      <c r="F832" s="309"/>
      <c r="G832" s="22"/>
      <c r="H832" s="22"/>
      <c r="I832" s="21"/>
      <c r="J832" s="22"/>
      <c r="K832" s="21"/>
      <c r="L832" s="311"/>
      <c r="M832" s="22"/>
      <c r="N832" s="21"/>
      <c r="O832" s="22"/>
      <c r="P832" s="22"/>
      <c r="Q832" s="22"/>
      <c r="R832" s="22"/>
      <c r="S832" s="22"/>
      <c r="T832" s="22"/>
      <c r="U832" s="22"/>
      <c r="V832" s="22"/>
      <c r="W832" s="22"/>
      <c r="X832" s="22"/>
      <c r="Y832" s="22"/>
      <c r="Z832" s="22"/>
      <c r="AA832" s="22"/>
    </row>
    <row r="833">
      <c r="A833" s="21"/>
      <c r="B833" s="22"/>
      <c r="C833" s="22"/>
      <c r="D833" s="22"/>
      <c r="E833" s="22"/>
      <c r="F833" s="309"/>
      <c r="G833" s="22"/>
      <c r="H833" s="22"/>
      <c r="I833" s="21"/>
      <c r="J833" s="22"/>
      <c r="K833" s="21"/>
      <c r="L833" s="311"/>
      <c r="M833" s="22"/>
      <c r="N833" s="21"/>
      <c r="O833" s="22"/>
      <c r="P833" s="22"/>
      <c r="Q833" s="22"/>
      <c r="R833" s="22"/>
      <c r="S833" s="22"/>
      <c r="T833" s="22"/>
      <c r="U833" s="22"/>
      <c r="V833" s="22"/>
      <c r="W833" s="22"/>
      <c r="X833" s="22"/>
      <c r="Y833" s="22"/>
      <c r="Z833" s="22"/>
      <c r="AA833" s="22"/>
    </row>
    <row r="834">
      <c r="A834" s="21"/>
      <c r="B834" s="22"/>
      <c r="C834" s="22"/>
      <c r="D834" s="22"/>
      <c r="E834" s="22"/>
      <c r="F834" s="309"/>
      <c r="G834" s="22"/>
      <c r="H834" s="22"/>
      <c r="I834" s="21"/>
      <c r="J834" s="22"/>
      <c r="K834" s="21"/>
      <c r="L834" s="311"/>
      <c r="M834" s="22"/>
      <c r="N834" s="21"/>
      <c r="O834" s="22"/>
      <c r="P834" s="22"/>
      <c r="Q834" s="22"/>
      <c r="R834" s="22"/>
      <c r="S834" s="22"/>
      <c r="T834" s="22"/>
      <c r="U834" s="22"/>
      <c r="V834" s="22"/>
      <c r="W834" s="22"/>
      <c r="X834" s="22"/>
      <c r="Y834" s="22"/>
      <c r="Z834" s="22"/>
      <c r="AA834" s="22"/>
    </row>
    <row r="835">
      <c r="A835" s="21"/>
      <c r="B835" s="22"/>
      <c r="C835" s="22"/>
      <c r="D835" s="22"/>
      <c r="E835" s="22"/>
      <c r="F835" s="309"/>
      <c r="G835" s="22"/>
      <c r="H835" s="22"/>
      <c r="I835" s="21"/>
      <c r="J835" s="22"/>
      <c r="K835" s="21"/>
      <c r="L835" s="311"/>
      <c r="M835" s="22"/>
      <c r="N835" s="21"/>
      <c r="O835" s="22"/>
      <c r="P835" s="22"/>
      <c r="Q835" s="22"/>
      <c r="R835" s="22"/>
      <c r="S835" s="22"/>
      <c r="T835" s="22"/>
      <c r="U835" s="22"/>
      <c r="V835" s="22"/>
      <c r="W835" s="22"/>
      <c r="X835" s="22"/>
      <c r="Y835" s="22"/>
      <c r="Z835" s="22"/>
      <c r="AA835" s="22"/>
    </row>
    <row r="836">
      <c r="A836" s="21"/>
      <c r="B836" s="22"/>
      <c r="C836" s="22"/>
      <c r="D836" s="22"/>
      <c r="E836" s="22"/>
      <c r="F836" s="309"/>
      <c r="G836" s="22"/>
      <c r="H836" s="22"/>
      <c r="I836" s="21"/>
      <c r="J836" s="22"/>
      <c r="K836" s="21"/>
      <c r="L836" s="311"/>
      <c r="M836" s="22"/>
      <c r="N836" s="21"/>
      <c r="O836" s="22"/>
      <c r="P836" s="22"/>
      <c r="Q836" s="22"/>
      <c r="R836" s="22"/>
      <c r="S836" s="22"/>
      <c r="T836" s="22"/>
      <c r="U836" s="22"/>
      <c r="V836" s="22"/>
      <c r="W836" s="22"/>
      <c r="X836" s="22"/>
      <c r="Y836" s="22"/>
      <c r="Z836" s="22"/>
      <c r="AA836" s="22"/>
    </row>
    <row r="837">
      <c r="A837" s="21"/>
      <c r="B837" s="22"/>
      <c r="C837" s="22"/>
      <c r="D837" s="22"/>
      <c r="E837" s="22"/>
      <c r="F837" s="309"/>
      <c r="G837" s="22"/>
      <c r="H837" s="22"/>
      <c r="I837" s="21"/>
      <c r="J837" s="22"/>
      <c r="K837" s="21"/>
      <c r="L837" s="311"/>
      <c r="M837" s="22"/>
      <c r="N837" s="21"/>
      <c r="O837" s="22"/>
      <c r="P837" s="22"/>
      <c r="Q837" s="22"/>
      <c r="R837" s="22"/>
      <c r="S837" s="22"/>
      <c r="T837" s="22"/>
      <c r="U837" s="22"/>
      <c r="V837" s="22"/>
      <c r="W837" s="22"/>
      <c r="X837" s="22"/>
      <c r="Y837" s="22"/>
      <c r="Z837" s="22"/>
      <c r="AA837" s="22"/>
    </row>
    <row r="838">
      <c r="A838" s="21"/>
      <c r="B838" s="22"/>
      <c r="C838" s="22"/>
      <c r="D838" s="22"/>
      <c r="E838" s="22"/>
      <c r="F838" s="309"/>
      <c r="G838" s="22"/>
      <c r="H838" s="22"/>
      <c r="I838" s="21"/>
      <c r="J838" s="22"/>
      <c r="K838" s="21"/>
      <c r="L838" s="311"/>
      <c r="M838" s="22"/>
      <c r="N838" s="21"/>
      <c r="O838" s="22"/>
      <c r="P838" s="22"/>
      <c r="Q838" s="22"/>
      <c r="R838" s="22"/>
      <c r="S838" s="22"/>
      <c r="T838" s="22"/>
      <c r="U838" s="22"/>
      <c r="V838" s="22"/>
      <c r="W838" s="22"/>
      <c r="X838" s="22"/>
      <c r="Y838" s="22"/>
      <c r="Z838" s="22"/>
      <c r="AA838" s="22"/>
    </row>
    <row r="839">
      <c r="A839" s="21"/>
      <c r="B839" s="22"/>
      <c r="C839" s="22"/>
      <c r="D839" s="22"/>
      <c r="E839" s="22"/>
      <c r="F839" s="309"/>
      <c r="G839" s="22"/>
      <c r="H839" s="22"/>
      <c r="I839" s="21"/>
      <c r="J839" s="22"/>
      <c r="K839" s="21"/>
      <c r="L839" s="311"/>
      <c r="M839" s="22"/>
      <c r="N839" s="21"/>
      <c r="O839" s="22"/>
      <c r="P839" s="22"/>
      <c r="Q839" s="22"/>
      <c r="R839" s="22"/>
      <c r="S839" s="22"/>
      <c r="T839" s="22"/>
      <c r="U839" s="22"/>
      <c r="V839" s="22"/>
      <c r="W839" s="22"/>
      <c r="X839" s="22"/>
      <c r="Y839" s="22"/>
      <c r="Z839" s="22"/>
      <c r="AA839" s="22"/>
    </row>
    <row r="840">
      <c r="A840" s="21"/>
      <c r="B840" s="22"/>
      <c r="C840" s="22"/>
      <c r="D840" s="22"/>
      <c r="E840" s="22"/>
      <c r="F840" s="309"/>
      <c r="G840" s="22"/>
      <c r="H840" s="22"/>
      <c r="I840" s="21"/>
      <c r="J840" s="22"/>
      <c r="K840" s="21"/>
      <c r="L840" s="311"/>
      <c r="M840" s="22"/>
      <c r="N840" s="21"/>
      <c r="O840" s="22"/>
      <c r="P840" s="22"/>
      <c r="Q840" s="22"/>
      <c r="R840" s="22"/>
      <c r="S840" s="22"/>
      <c r="T840" s="22"/>
      <c r="U840" s="22"/>
      <c r="V840" s="22"/>
      <c r="W840" s="22"/>
      <c r="X840" s="22"/>
      <c r="Y840" s="22"/>
      <c r="Z840" s="22"/>
      <c r="AA840" s="22"/>
    </row>
    <row r="841">
      <c r="A841" s="21"/>
      <c r="B841" s="22"/>
      <c r="C841" s="22"/>
      <c r="D841" s="22"/>
      <c r="E841" s="22"/>
      <c r="F841" s="309"/>
      <c r="G841" s="22"/>
      <c r="H841" s="22"/>
      <c r="I841" s="21"/>
      <c r="J841" s="22"/>
      <c r="K841" s="21"/>
      <c r="L841" s="311"/>
      <c r="M841" s="22"/>
      <c r="N841" s="21"/>
      <c r="O841" s="22"/>
      <c r="P841" s="22"/>
      <c r="Q841" s="22"/>
      <c r="R841" s="22"/>
      <c r="S841" s="22"/>
      <c r="T841" s="22"/>
      <c r="U841" s="22"/>
      <c r="V841" s="22"/>
      <c r="W841" s="22"/>
      <c r="X841" s="22"/>
      <c r="Y841" s="22"/>
      <c r="Z841" s="22"/>
      <c r="AA841" s="22"/>
    </row>
    <row r="842">
      <c r="A842" s="21"/>
      <c r="B842" s="22"/>
      <c r="C842" s="22"/>
      <c r="D842" s="22"/>
      <c r="E842" s="22"/>
      <c r="F842" s="309"/>
      <c r="G842" s="22"/>
      <c r="H842" s="22"/>
      <c r="I842" s="21"/>
      <c r="J842" s="22"/>
      <c r="K842" s="21"/>
      <c r="L842" s="311"/>
      <c r="M842" s="22"/>
      <c r="N842" s="21"/>
      <c r="O842" s="22"/>
      <c r="P842" s="22"/>
      <c r="Q842" s="22"/>
      <c r="R842" s="22"/>
      <c r="S842" s="22"/>
      <c r="T842" s="22"/>
      <c r="U842" s="22"/>
      <c r="V842" s="22"/>
      <c r="W842" s="22"/>
      <c r="X842" s="22"/>
      <c r="Y842" s="22"/>
      <c r="Z842" s="22"/>
      <c r="AA842" s="22"/>
    </row>
    <row r="843">
      <c r="A843" s="21"/>
      <c r="B843" s="22"/>
      <c r="C843" s="22"/>
      <c r="D843" s="22"/>
      <c r="E843" s="22"/>
      <c r="F843" s="309"/>
      <c r="G843" s="22"/>
      <c r="H843" s="22"/>
      <c r="I843" s="21"/>
      <c r="J843" s="22"/>
      <c r="K843" s="21"/>
      <c r="L843" s="311"/>
      <c r="M843" s="22"/>
      <c r="N843" s="21"/>
      <c r="O843" s="22"/>
      <c r="P843" s="22"/>
      <c r="Q843" s="22"/>
      <c r="R843" s="22"/>
      <c r="S843" s="22"/>
      <c r="T843" s="22"/>
      <c r="U843" s="22"/>
      <c r="V843" s="22"/>
      <c r="W843" s="22"/>
      <c r="X843" s="22"/>
      <c r="Y843" s="22"/>
      <c r="Z843" s="22"/>
      <c r="AA843" s="22"/>
    </row>
    <row r="844">
      <c r="A844" s="21"/>
      <c r="B844" s="22"/>
      <c r="C844" s="22"/>
      <c r="D844" s="22"/>
      <c r="E844" s="22"/>
      <c r="F844" s="309"/>
      <c r="G844" s="22"/>
      <c r="H844" s="22"/>
      <c r="I844" s="21"/>
      <c r="J844" s="22"/>
      <c r="K844" s="21"/>
      <c r="L844" s="311"/>
      <c r="M844" s="22"/>
      <c r="N844" s="21"/>
      <c r="O844" s="22"/>
      <c r="P844" s="22"/>
      <c r="Q844" s="22"/>
      <c r="R844" s="22"/>
      <c r="S844" s="22"/>
      <c r="T844" s="22"/>
      <c r="U844" s="22"/>
      <c r="V844" s="22"/>
      <c r="W844" s="22"/>
      <c r="X844" s="22"/>
      <c r="Y844" s="22"/>
      <c r="Z844" s="22"/>
      <c r="AA844" s="22"/>
    </row>
    <row r="845">
      <c r="A845" s="21"/>
      <c r="B845" s="22"/>
      <c r="C845" s="22"/>
      <c r="D845" s="22"/>
      <c r="E845" s="22"/>
      <c r="F845" s="309"/>
      <c r="G845" s="22"/>
      <c r="H845" s="22"/>
      <c r="I845" s="21"/>
      <c r="J845" s="22"/>
      <c r="K845" s="21"/>
      <c r="L845" s="311"/>
      <c r="M845" s="22"/>
      <c r="N845" s="21"/>
      <c r="O845" s="22"/>
      <c r="P845" s="22"/>
      <c r="Q845" s="22"/>
      <c r="R845" s="22"/>
      <c r="S845" s="22"/>
      <c r="T845" s="22"/>
      <c r="U845" s="22"/>
      <c r="V845" s="22"/>
      <c r="W845" s="22"/>
      <c r="X845" s="22"/>
      <c r="Y845" s="22"/>
      <c r="Z845" s="22"/>
      <c r="AA845" s="22"/>
    </row>
    <row r="846">
      <c r="A846" s="21"/>
      <c r="B846" s="22"/>
      <c r="C846" s="22"/>
      <c r="D846" s="22"/>
      <c r="E846" s="22"/>
      <c r="F846" s="309"/>
      <c r="G846" s="22"/>
      <c r="H846" s="22"/>
      <c r="I846" s="21"/>
      <c r="J846" s="22"/>
      <c r="K846" s="21"/>
      <c r="L846" s="311"/>
      <c r="M846" s="22"/>
      <c r="N846" s="21"/>
      <c r="O846" s="22"/>
      <c r="P846" s="22"/>
      <c r="Q846" s="22"/>
      <c r="R846" s="22"/>
      <c r="S846" s="22"/>
      <c r="T846" s="22"/>
      <c r="U846" s="22"/>
      <c r="V846" s="22"/>
      <c r="W846" s="22"/>
      <c r="X846" s="22"/>
      <c r="Y846" s="22"/>
      <c r="Z846" s="22"/>
      <c r="AA846" s="22"/>
    </row>
    <row r="847">
      <c r="A847" s="21"/>
      <c r="B847" s="22"/>
      <c r="C847" s="22"/>
      <c r="D847" s="22"/>
      <c r="E847" s="22"/>
      <c r="F847" s="309"/>
      <c r="G847" s="22"/>
      <c r="H847" s="22"/>
      <c r="I847" s="21"/>
      <c r="J847" s="22"/>
      <c r="K847" s="21"/>
      <c r="L847" s="311"/>
      <c r="M847" s="22"/>
      <c r="N847" s="21"/>
      <c r="O847" s="22"/>
      <c r="P847" s="22"/>
      <c r="Q847" s="22"/>
      <c r="R847" s="22"/>
      <c r="S847" s="22"/>
      <c r="T847" s="22"/>
      <c r="U847" s="22"/>
      <c r="V847" s="22"/>
      <c r="W847" s="22"/>
      <c r="X847" s="22"/>
      <c r="Y847" s="22"/>
      <c r="Z847" s="22"/>
      <c r="AA847" s="22"/>
    </row>
    <row r="848">
      <c r="A848" s="21"/>
      <c r="B848" s="22"/>
      <c r="C848" s="22"/>
      <c r="D848" s="22"/>
      <c r="E848" s="22"/>
      <c r="F848" s="309"/>
      <c r="G848" s="22"/>
      <c r="H848" s="22"/>
      <c r="I848" s="21"/>
      <c r="J848" s="22"/>
      <c r="K848" s="21"/>
      <c r="L848" s="311"/>
      <c r="M848" s="22"/>
      <c r="N848" s="21"/>
      <c r="O848" s="22"/>
      <c r="P848" s="22"/>
      <c r="Q848" s="22"/>
      <c r="R848" s="22"/>
      <c r="S848" s="22"/>
      <c r="T848" s="22"/>
      <c r="U848" s="22"/>
      <c r="V848" s="22"/>
      <c r="W848" s="22"/>
      <c r="X848" s="22"/>
      <c r="Y848" s="22"/>
      <c r="Z848" s="22"/>
      <c r="AA848" s="22"/>
    </row>
    <row r="849">
      <c r="A849" s="21"/>
      <c r="B849" s="22"/>
      <c r="C849" s="22"/>
      <c r="D849" s="22"/>
      <c r="E849" s="22"/>
      <c r="F849" s="309"/>
      <c r="G849" s="22"/>
      <c r="H849" s="22"/>
      <c r="I849" s="21"/>
      <c r="J849" s="22"/>
      <c r="K849" s="21"/>
      <c r="L849" s="311"/>
      <c r="M849" s="22"/>
      <c r="N849" s="21"/>
      <c r="O849" s="22"/>
      <c r="P849" s="22"/>
      <c r="Q849" s="22"/>
      <c r="R849" s="22"/>
      <c r="S849" s="22"/>
      <c r="T849" s="22"/>
      <c r="U849" s="22"/>
      <c r="V849" s="22"/>
      <c r="W849" s="22"/>
      <c r="X849" s="22"/>
      <c r="Y849" s="22"/>
      <c r="Z849" s="22"/>
      <c r="AA849" s="22"/>
    </row>
    <row r="850">
      <c r="A850" s="21"/>
      <c r="B850" s="22"/>
      <c r="C850" s="22"/>
      <c r="D850" s="22"/>
      <c r="E850" s="22"/>
      <c r="F850" s="309"/>
      <c r="G850" s="22"/>
      <c r="H850" s="22"/>
      <c r="I850" s="21"/>
      <c r="J850" s="22"/>
      <c r="K850" s="21"/>
      <c r="L850" s="311"/>
      <c r="M850" s="22"/>
      <c r="N850" s="21"/>
      <c r="O850" s="22"/>
      <c r="P850" s="22"/>
      <c r="Q850" s="22"/>
      <c r="R850" s="22"/>
      <c r="S850" s="22"/>
      <c r="T850" s="22"/>
      <c r="U850" s="22"/>
      <c r="V850" s="22"/>
      <c r="W850" s="22"/>
      <c r="X850" s="22"/>
      <c r="Y850" s="22"/>
      <c r="Z850" s="22"/>
      <c r="AA850" s="22"/>
    </row>
    <row r="851">
      <c r="A851" s="21"/>
      <c r="B851" s="22"/>
      <c r="C851" s="22"/>
      <c r="D851" s="22"/>
      <c r="E851" s="22"/>
      <c r="F851" s="309"/>
      <c r="G851" s="22"/>
      <c r="H851" s="22"/>
      <c r="I851" s="21"/>
      <c r="J851" s="22"/>
      <c r="K851" s="21"/>
      <c r="L851" s="311"/>
      <c r="M851" s="22"/>
      <c r="N851" s="21"/>
      <c r="O851" s="22"/>
      <c r="P851" s="22"/>
      <c r="Q851" s="22"/>
      <c r="R851" s="22"/>
      <c r="S851" s="22"/>
      <c r="T851" s="22"/>
      <c r="U851" s="22"/>
      <c r="V851" s="22"/>
      <c r="W851" s="22"/>
      <c r="X851" s="22"/>
      <c r="Y851" s="22"/>
      <c r="Z851" s="22"/>
      <c r="AA851" s="22"/>
    </row>
    <row r="852">
      <c r="A852" s="21"/>
      <c r="B852" s="22"/>
      <c r="C852" s="22"/>
      <c r="D852" s="22"/>
      <c r="E852" s="22"/>
      <c r="F852" s="309"/>
      <c r="G852" s="22"/>
      <c r="H852" s="22"/>
      <c r="I852" s="21"/>
      <c r="J852" s="22"/>
      <c r="K852" s="21"/>
      <c r="L852" s="311"/>
      <c r="M852" s="22"/>
      <c r="N852" s="21"/>
      <c r="O852" s="22"/>
      <c r="P852" s="22"/>
      <c r="Q852" s="22"/>
      <c r="R852" s="22"/>
      <c r="S852" s="22"/>
      <c r="T852" s="22"/>
      <c r="U852" s="22"/>
      <c r="V852" s="22"/>
      <c r="W852" s="22"/>
      <c r="X852" s="22"/>
      <c r="Y852" s="22"/>
      <c r="Z852" s="22"/>
      <c r="AA852" s="22"/>
    </row>
    <row r="853">
      <c r="A853" s="21"/>
      <c r="B853" s="22"/>
      <c r="C853" s="22"/>
      <c r="D853" s="22"/>
      <c r="E853" s="22"/>
      <c r="F853" s="309"/>
      <c r="G853" s="22"/>
      <c r="H853" s="22"/>
      <c r="I853" s="21"/>
      <c r="J853" s="22"/>
      <c r="K853" s="21"/>
      <c r="L853" s="311"/>
      <c r="M853" s="22"/>
      <c r="N853" s="21"/>
      <c r="O853" s="22"/>
      <c r="P853" s="22"/>
      <c r="Q853" s="22"/>
      <c r="R853" s="22"/>
      <c r="S853" s="22"/>
      <c r="T853" s="22"/>
      <c r="U853" s="22"/>
      <c r="V853" s="22"/>
      <c r="W853" s="22"/>
      <c r="X853" s="22"/>
      <c r="Y853" s="22"/>
      <c r="Z853" s="22"/>
      <c r="AA853" s="22"/>
    </row>
    <row r="854">
      <c r="A854" s="21"/>
      <c r="B854" s="22"/>
      <c r="C854" s="22"/>
      <c r="D854" s="22"/>
      <c r="E854" s="22"/>
      <c r="F854" s="309"/>
      <c r="G854" s="22"/>
      <c r="H854" s="22"/>
      <c r="I854" s="21"/>
      <c r="J854" s="22"/>
      <c r="K854" s="21"/>
      <c r="L854" s="311"/>
      <c r="M854" s="22"/>
      <c r="N854" s="21"/>
      <c r="O854" s="22"/>
      <c r="P854" s="22"/>
      <c r="Q854" s="22"/>
      <c r="R854" s="22"/>
      <c r="S854" s="22"/>
      <c r="T854" s="22"/>
      <c r="U854" s="22"/>
      <c r="V854" s="22"/>
      <c r="W854" s="22"/>
      <c r="X854" s="22"/>
      <c r="Y854" s="22"/>
      <c r="Z854" s="22"/>
      <c r="AA854" s="22"/>
    </row>
    <row r="855">
      <c r="A855" s="21"/>
      <c r="B855" s="22"/>
      <c r="C855" s="22"/>
      <c r="D855" s="22"/>
      <c r="E855" s="22"/>
      <c r="F855" s="309"/>
      <c r="G855" s="22"/>
      <c r="H855" s="22"/>
      <c r="I855" s="21"/>
      <c r="J855" s="22"/>
      <c r="K855" s="21"/>
      <c r="L855" s="311"/>
      <c r="M855" s="22"/>
      <c r="N855" s="21"/>
      <c r="O855" s="22"/>
      <c r="P855" s="22"/>
      <c r="Q855" s="22"/>
      <c r="R855" s="22"/>
      <c r="S855" s="22"/>
      <c r="T855" s="22"/>
      <c r="U855" s="22"/>
      <c r="V855" s="22"/>
      <c r="W855" s="22"/>
      <c r="X855" s="22"/>
      <c r="Y855" s="22"/>
      <c r="Z855" s="22"/>
      <c r="AA855" s="22"/>
    </row>
    <row r="856">
      <c r="A856" s="21"/>
      <c r="B856" s="22"/>
      <c r="C856" s="22"/>
      <c r="D856" s="22"/>
      <c r="E856" s="22"/>
      <c r="F856" s="309"/>
      <c r="G856" s="22"/>
      <c r="H856" s="22"/>
      <c r="I856" s="21"/>
      <c r="J856" s="22"/>
      <c r="K856" s="21"/>
      <c r="L856" s="311"/>
      <c r="M856" s="22"/>
      <c r="N856" s="21"/>
      <c r="O856" s="22"/>
      <c r="P856" s="22"/>
      <c r="Q856" s="22"/>
      <c r="R856" s="22"/>
      <c r="S856" s="22"/>
      <c r="T856" s="22"/>
      <c r="U856" s="22"/>
      <c r="V856" s="22"/>
      <c r="W856" s="22"/>
      <c r="X856" s="22"/>
      <c r="Y856" s="22"/>
      <c r="Z856" s="22"/>
      <c r="AA856" s="22"/>
    </row>
    <row r="857">
      <c r="A857" s="21"/>
      <c r="B857" s="22"/>
      <c r="C857" s="22"/>
      <c r="D857" s="22"/>
      <c r="E857" s="22"/>
      <c r="F857" s="309"/>
      <c r="G857" s="22"/>
      <c r="H857" s="22"/>
      <c r="I857" s="21"/>
      <c r="J857" s="22"/>
      <c r="K857" s="21"/>
      <c r="L857" s="311"/>
      <c r="M857" s="22"/>
      <c r="N857" s="21"/>
      <c r="O857" s="22"/>
      <c r="P857" s="22"/>
      <c r="Q857" s="22"/>
      <c r="R857" s="22"/>
      <c r="S857" s="22"/>
      <c r="T857" s="22"/>
      <c r="U857" s="22"/>
      <c r="V857" s="22"/>
      <c r="W857" s="22"/>
      <c r="X857" s="22"/>
      <c r="Y857" s="22"/>
      <c r="Z857" s="22"/>
      <c r="AA857" s="22"/>
    </row>
    <row r="858">
      <c r="A858" s="21"/>
      <c r="B858" s="22"/>
      <c r="C858" s="22"/>
      <c r="D858" s="22"/>
      <c r="E858" s="22"/>
      <c r="F858" s="309"/>
      <c r="G858" s="22"/>
      <c r="H858" s="22"/>
      <c r="I858" s="21"/>
      <c r="J858" s="22"/>
      <c r="K858" s="21"/>
      <c r="L858" s="311"/>
      <c r="M858" s="22"/>
      <c r="N858" s="21"/>
      <c r="O858" s="22"/>
      <c r="P858" s="22"/>
      <c r="Q858" s="22"/>
      <c r="R858" s="22"/>
      <c r="S858" s="22"/>
      <c r="T858" s="22"/>
      <c r="U858" s="22"/>
      <c r="V858" s="22"/>
      <c r="W858" s="22"/>
      <c r="X858" s="22"/>
      <c r="Y858" s="22"/>
      <c r="Z858" s="22"/>
      <c r="AA858" s="22"/>
    </row>
    <row r="859">
      <c r="A859" s="21"/>
      <c r="B859" s="22"/>
      <c r="C859" s="22"/>
      <c r="D859" s="22"/>
      <c r="E859" s="22"/>
      <c r="F859" s="309"/>
      <c r="G859" s="22"/>
      <c r="H859" s="22"/>
      <c r="I859" s="21"/>
      <c r="J859" s="22"/>
      <c r="K859" s="21"/>
      <c r="L859" s="311"/>
      <c r="M859" s="22"/>
      <c r="N859" s="21"/>
      <c r="O859" s="22"/>
      <c r="P859" s="22"/>
      <c r="Q859" s="22"/>
      <c r="R859" s="22"/>
      <c r="S859" s="22"/>
      <c r="T859" s="22"/>
      <c r="U859" s="22"/>
      <c r="V859" s="22"/>
      <c r="W859" s="22"/>
      <c r="X859" s="22"/>
      <c r="Y859" s="22"/>
      <c r="Z859" s="22"/>
      <c r="AA859" s="22"/>
    </row>
    <row r="860">
      <c r="A860" s="21"/>
      <c r="B860" s="22"/>
      <c r="C860" s="22"/>
      <c r="D860" s="22"/>
      <c r="E860" s="22"/>
      <c r="F860" s="309"/>
      <c r="G860" s="22"/>
      <c r="H860" s="22"/>
      <c r="I860" s="21"/>
      <c r="J860" s="22"/>
      <c r="K860" s="21"/>
      <c r="L860" s="311"/>
      <c r="M860" s="22"/>
      <c r="N860" s="21"/>
      <c r="O860" s="22"/>
      <c r="P860" s="22"/>
      <c r="Q860" s="22"/>
      <c r="R860" s="22"/>
      <c r="S860" s="22"/>
      <c r="T860" s="22"/>
      <c r="U860" s="22"/>
      <c r="V860" s="22"/>
      <c r="W860" s="22"/>
      <c r="X860" s="22"/>
      <c r="Y860" s="22"/>
      <c r="Z860" s="22"/>
      <c r="AA860" s="22"/>
    </row>
    <row r="861">
      <c r="A861" s="21"/>
      <c r="B861" s="22"/>
      <c r="C861" s="22"/>
      <c r="D861" s="22"/>
      <c r="E861" s="22"/>
      <c r="F861" s="309"/>
      <c r="G861" s="22"/>
      <c r="H861" s="22"/>
      <c r="I861" s="21"/>
      <c r="J861" s="22"/>
      <c r="K861" s="21"/>
      <c r="L861" s="311"/>
      <c r="M861" s="22"/>
      <c r="N861" s="21"/>
      <c r="O861" s="22"/>
      <c r="P861" s="22"/>
      <c r="Q861" s="22"/>
      <c r="R861" s="22"/>
      <c r="S861" s="22"/>
      <c r="T861" s="22"/>
      <c r="U861" s="22"/>
      <c r="V861" s="22"/>
      <c r="W861" s="22"/>
      <c r="X861" s="22"/>
      <c r="Y861" s="22"/>
      <c r="Z861" s="22"/>
      <c r="AA861" s="22"/>
    </row>
    <row r="862">
      <c r="A862" s="21"/>
      <c r="B862" s="22"/>
      <c r="C862" s="22"/>
      <c r="D862" s="22"/>
      <c r="E862" s="22"/>
      <c r="F862" s="309"/>
      <c r="G862" s="22"/>
      <c r="H862" s="22"/>
      <c r="I862" s="21"/>
      <c r="J862" s="22"/>
      <c r="K862" s="21"/>
      <c r="L862" s="311"/>
      <c r="M862" s="22"/>
      <c r="N862" s="21"/>
      <c r="O862" s="22"/>
      <c r="P862" s="22"/>
      <c r="Q862" s="22"/>
      <c r="R862" s="22"/>
      <c r="S862" s="22"/>
      <c r="T862" s="22"/>
      <c r="U862" s="22"/>
      <c r="V862" s="22"/>
      <c r="W862" s="22"/>
      <c r="X862" s="22"/>
      <c r="Y862" s="22"/>
      <c r="Z862" s="22"/>
      <c r="AA862" s="22"/>
    </row>
    <row r="863">
      <c r="A863" s="21"/>
      <c r="B863" s="22"/>
      <c r="C863" s="22"/>
      <c r="D863" s="22"/>
      <c r="E863" s="22"/>
      <c r="F863" s="309"/>
      <c r="G863" s="22"/>
      <c r="H863" s="22"/>
      <c r="I863" s="21"/>
      <c r="J863" s="22"/>
      <c r="K863" s="21"/>
      <c r="L863" s="311"/>
      <c r="M863" s="22"/>
      <c r="N863" s="21"/>
      <c r="O863" s="22"/>
      <c r="P863" s="22"/>
      <c r="Q863" s="22"/>
      <c r="R863" s="22"/>
      <c r="S863" s="22"/>
      <c r="T863" s="22"/>
      <c r="U863" s="22"/>
      <c r="V863" s="22"/>
      <c r="W863" s="22"/>
      <c r="X863" s="22"/>
      <c r="Y863" s="22"/>
      <c r="Z863" s="22"/>
      <c r="AA863" s="22"/>
    </row>
    <row r="864">
      <c r="A864" s="21"/>
      <c r="B864" s="22"/>
      <c r="C864" s="22"/>
      <c r="D864" s="22"/>
      <c r="E864" s="22"/>
      <c r="F864" s="309"/>
      <c r="G864" s="22"/>
      <c r="H864" s="22"/>
      <c r="I864" s="21"/>
      <c r="J864" s="22"/>
      <c r="K864" s="21"/>
      <c r="L864" s="311"/>
      <c r="M864" s="22"/>
      <c r="N864" s="21"/>
      <c r="O864" s="22"/>
      <c r="P864" s="22"/>
      <c r="Q864" s="22"/>
      <c r="R864" s="22"/>
      <c r="S864" s="22"/>
      <c r="T864" s="22"/>
      <c r="U864" s="22"/>
      <c r="V864" s="22"/>
      <c r="W864" s="22"/>
      <c r="X864" s="22"/>
      <c r="Y864" s="22"/>
      <c r="Z864" s="22"/>
      <c r="AA864" s="22"/>
    </row>
    <row r="865">
      <c r="A865" s="21"/>
      <c r="B865" s="22"/>
      <c r="C865" s="22"/>
      <c r="D865" s="22"/>
      <c r="E865" s="22"/>
      <c r="F865" s="309"/>
      <c r="G865" s="22"/>
      <c r="H865" s="22"/>
      <c r="I865" s="21"/>
      <c r="J865" s="22"/>
      <c r="K865" s="21"/>
      <c r="L865" s="311"/>
      <c r="M865" s="22"/>
      <c r="N865" s="21"/>
      <c r="O865" s="22"/>
      <c r="P865" s="22"/>
      <c r="Q865" s="22"/>
      <c r="R865" s="22"/>
      <c r="S865" s="22"/>
      <c r="T865" s="22"/>
      <c r="U865" s="22"/>
      <c r="V865" s="22"/>
      <c r="W865" s="22"/>
      <c r="X865" s="22"/>
      <c r="Y865" s="22"/>
      <c r="Z865" s="22"/>
      <c r="AA865" s="22"/>
    </row>
    <row r="866">
      <c r="A866" s="21"/>
      <c r="B866" s="22"/>
      <c r="C866" s="22"/>
      <c r="D866" s="22"/>
      <c r="E866" s="22"/>
      <c r="F866" s="309"/>
      <c r="G866" s="22"/>
      <c r="H866" s="22"/>
      <c r="I866" s="21"/>
      <c r="J866" s="22"/>
      <c r="K866" s="21"/>
      <c r="L866" s="311"/>
      <c r="M866" s="22"/>
      <c r="N866" s="21"/>
      <c r="O866" s="22"/>
      <c r="P866" s="22"/>
      <c r="Q866" s="22"/>
      <c r="R866" s="22"/>
      <c r="S866" s="22"/>
      <c r="T866" s="22"/>
      <c r="U866" s="22"/>
      <c r="V866" s="22"/>
      <c r="W866" s="22"/>
      <c r="X866" s="22"/>
      <c r="Y866" s="22"/>
      <c r="Z866" s="22"/>
      <c r="AA866" s="22"/>
    </row>
    <row r="867">
      <c r="A867" s="21"/>
      <c r="B867" s="22"/>
      <c r="C867" s="22"/>
      <c r="D867" s="22"/>
      <c r="E867" s="22"/>
      <c r="F867" s="309"/>
      <c r="G867" s="22"/>
      <c r="H867" s="22"/>
      <c r="I867" s="21"/>
      <c r="J867" s="22"/>
      <c r="K867" s="21"/>
      <c r="L867" s="311"/>
      <c r="M867" s="22"/>
      <c r="N867" s="21"/>
      <c r="O867" s="22"/>
      <c r="P867" s="22"/>
      <c r="Q867" s="22"/>
      <c r="R867" s="22"/>
      <c r="S867" s="22"/>
      <c r="T867" s="22"/>
      <c r="U867" s="22"/>
      <c r="V867" s="22"/>
      <c r="W867" s="22"/>
      <c r="X867" s="22"/>
      <c r="Y867" s="22"/>
      <c r="Z867" s="22"/>
      <c r="AA867" s="22"/>
    </row>
    <row r="868">
      <c r="A868" s="21"/>
      <c r="B868" s="22"/>
      <c r="C868" s="22"/>
      <c r="D868" s="22"/>
      <c r="E868" s="22"/>
      <c r="F868" s="309"/>
      <c r="G868" s="22"/>
      <c r="H868" s="22"/>
      <c r="I868" s="21"/>
      <c r="J868" s="22"/>
      <c r="K868" s="21"/>
      <c r="L868" s="311"/>
      <c r="M868" s="22"/>
      <c r="N868" s="21"/>
      <c r="O868" s="22"/>
      <c r="P868" s="22"/>
      <c r="Q868" s="22"/>
      <c r="R868" s="22"/>
      <c r="S868" s="22"/>
      <c r="T868" s="22"/>
      <c r="U868" s="22"/>
      <c r="V868" s="22"/>
      <c r="W868" s="22"/>
      <c r="X868" s="22"/>
      <c r="Y868" s="22"/>
      <c r="Z868" s="22"/>
      <c r="AA868" s="22"/>
    </row>
    <row r="869">
      <c r="A869" s="21"/>
      <c r="B869" s="22"/>
      <c r="C869" s="22"/>
      <c r="D869" s="22"/>
      <c r="E869" s="22"/>
      <c r="F869" s="309"/>
      <c r="G869" s="22"/>
      <c r="H869" s="22"/>
      <c r="I869" s="21"/>
      <c r="J869" s="22"/>
      <c r="K869" s="21"/>
      <c r="L869" s="311"/>
      <c r="M869" s="22"/>
      <c r="N869" s="21"/>
      <c r="O869" s="22"/>
      <c r="P869" s="22"/>
      <c r="Q869" s="22"/>
      <c r="R869" s="22"/>
      <c r="S869" s="22"/>
      <c r="T869" s="22"/>
      <c r="U869" s="22"/>
      <c r="V869" s="22"/>
      <c r="W869" s="22"/>
      <c r="X869" s="22"/>
      <c r="Y869" s="22"/>
      <c r="Z869" s="22"/>
      <c r="AA869" s="22"/>
    </row>
    <row r="870">
      <c r="A870" s="21"/>
      <c r="B870" s="22"/>
      <c r="C870" s="22"/>
      <c r="D870" s="22"/>
      <c r="E870" s="22"/>
      <c r="F870" s="309"/>
      <c r="G870" s="22"/>
      <c r="H870" s="22"/>
      <c r="I870" s="21"/>
      <c r="J870" s="22"/>
      <c r="K870" s="21"/>
      <c r="L870" s="311"/>
      <c r="M870" s="22"/>
      <c r="N870" s="21"/>
      <c r="O870" s="22"/>
      <c r="P870" s="22"/>
      <c r="Q870" s="22"/>
      <c r="R870" s="22"/>
      <c r="S870" s="22"/>
      <c r="T870" s="22"/>
      <c r="U870" s="22"/>
      <c r="V870" s="22"/>
      <c r="W870" s="22"/>
      <c r="X870" s="22"/>
      <c r="Y870" s="22"/>
      <c r="Z870" s="22"/>
      <c r="AA870" s="22"/>
    </row>
    <row r="871">
      <c r="A871" s="21"/>
      <c r="B871" s="22"/>
      <c r="C871" s="22"/>
      <c r="D871" s="22"/>
      <c r="E871" s="22"/>
      <c r="F871" s="309"/>
      <c r="G871" s="22"/>
      <c r="H871" s="22"/>
      <c r="I871" s="21"/>
      <c r="J871" s="22"/>
      <c r="K871" s="21"/>
      <c r="L871" s="311"/>
      <c r="M871" s="22"/>
      <c r="N871" s="21"/>
      <c r="O871" s="22"/>
      <c r="P871" s="22"/>
      <c r="Q871" s="22"/>
      <c r="R871" s="22"/>
      <c r="S871" s="22"/>
      <c r="T871" s="22"/>
      <c r="U871" s="22"/>
      <c r="V871" s="22"/>
      <c r="W871" s="22"/>
      <c r="X871" s="22"/>
      <c r="Y871" s="22"/>
      <c r="Z871" s="22"/>
      <c r="AA871" s="22"/>
    </row>
    <row r="872">
      <c r="A872" s="21"/>
      <c r="B872" s="22"/>
      <c r="C872" s="22"/>
      <c r="D872" s="22"/>
      <c r="E872" s="22"/>
      <c r="F872" s="309"/>
      <c r="G872" s="22"/>
      <c r="H872" s="22"/>
      <c r="I872" s="21"/>
      <c r="J872" s="22"/>
      <c r="K872" s="21"/>
      <c r="L872" s="311"/>
      <c r="M872" s="22"/>
      <c r="N872" s="21"/>
      <c r="O872" s="22"/>
      <c r="P872" s="22"/>
      <c r="Q872" s="22"/>
      <c r="R872" s="22"/>
      <c r="S872" s="22"/>
      <c r="T872" s="22"/>
      <c r="U872" s="22"/>
      <c r="V872" s="22"/>
      <c r="W872" s="22"/>
      <c r="X872" s="22"/>
      <c r="Y872" s="22"/>
      <c r="Z872" s="22"/>
      <c r="AA872" s="22"/>
    </row>
    <row r="873">
      <c r="A873" s="21"/>
      <c r="B873" s="22"/>
      <c r="C873" s="22"/>
      <c r="D873" s="22"/>
      <c r="E873" s="22"/>
      <c r="F873" s="309"/>
      <c r="G873" s="22"/>
      <c r="H873" s="22"/>
      <c r="I873" s="21"/>
      <c r="J873" s="22"/>
      <c r="K873" s="21"/>
      <c r="L873" s="311"/>
      <c r="M873" s="22"/>
      <c r="N873" s="21"/>
      <c r="O873" s="22"/>
      <c r="P873" s="22"/>
      <c r="Q873" s="22"/>
      <c r="R873" s="22"/>
      <c r="S873" s="22"/>
      <c r="T873" s="22"/>
      <c r="U873" s="22"/>
      <c r="V873" s="22"/>
      <c r="W873" s="22"/>
      <c r="X873" s="22"/>
      <c r="Y873" s="22"/>
      <c r="Z873" s="22"/>
      <c r="AA873" s="22"/>
    </row>
    <row r="874">
      <c r="A874" s="21"/>
      <c r="B874" s="22"/>
      <c r="C874" s="22"/>
      <c r="D874" s="22"/>
      <c r="E874" s="22"/>
      <c r="F874" s="309"/>
      <c r="G874" s="22"/>
      <c r="H874" s="22"/>
      <c r="I874" s="21"/>
      <c r="J874" s="22"/>
      <c r="K874" s="21"/>
      <c r="L874" s="311"/>
      <c r="M874" s="22"/>
      <c r="N874" s="21"/>
      <c r="O874" s="22"/>
      <c r="P874" s="22"/>
      <c r="Q874" s="22"/>
      <c r="R874" s="22"/>
      <c r="S874" s="22"/>
      <c r="T874" s="22"/>
      <c r="U874" s="22"/>
      <c r="V874" s="22"/>
      <c r="W874" s="22"/>
      <c r="X874" s="22"/>
      <c r="Y874" s="22"/>
      <c r="Z874" s="22"/>
      <c r="AA874" s="22"/>
    </row>
    <row r="875">
      <c r="A875" s="21"/>
      <c r="B875" s="22"/>
      <c r="C875" s="22"/>
      <c r="D875" s="22"/>
      <c r="E875" s="22"/>
      <c r="F875" s="309"/>
      <c r="G875" s="22"/>
      <c r="H875" s="22"/>
      <c r="I875" s="21"/>
      <c r="J875" s="22"/>
      <c r="K875" s="21"/>
      <c r="L875" s="311"/>
      <c r="M875" s="22"/>
      <c r="N875" s="21"/>
      <c r="O875" s="22"/>
      <c r="P875" s="22"/>
      <c r="Q875" s="22"/>
      <c r="R875" s="22"/>
      <c r="S875" s="22"/>
      <c r="T875" s="22"/>
      <c r="U875" s="22"/>
      <c r="V875" s="22"/>
      <c r="W875" s="22"/>
      <c r="X875" s="22"/>
      <c r="Y875" s="22"/>
      <c r="Z875" s="22"/>
      <c r="AA875" s="22"/>
    </row>
    <row r="876">
      <c r="A876" s="21"/>
      <c r="B876" s="22"/>
      <c r="C876" s="22"/>
      <c r="D876" s="22"/>
      <c r="E876" s="22"/>
      <c r="F876" s="309"/>
      <c r="G876" s="22"/>
      <c r="H876" s="22"/>
      <c r="I876" s="21"/>
      <c r="J876" s="22"/>
      <c r="K876" s="21"/>
      <c r="L876" s="311"/>
      <c r="M876" s="22"/>
      <c r="N876" s="21"/>
      <c r="O876" s="22"/>
      <c r="P876" s="22"/>
      <c r="Q876" s="22"/>
      <c r="R876" s="22"/>
      <c r="S876" s="22"/>
      <c r="T876" s="22"/>
      <c r="U876" s="22"/>
      <c r="V876" s="22"/>
      <c r="W876" s="22"/>
      <c r="X876" s="22"/>
      <c r="Y876" s="22"/>
      <c r="Z876" s="22"/>
      <c r="AA876" s="22"/>
    </row>
    <row r="877">
      <c r="A877" s="21"/>
      <c r="B877" s="22"/>
      <c r="C877" s="22"/>
      <c r="D877" s="22"/>
      <c r="E877" s="22"/>
      <c r="F877" s="309"/>
      <c r="G877" s="22"/>
      <c r="H877" s="22"/>
      <c r="I877" s="21"/>
      <c r="J877" s="22"/>
      <c r="K877" s="21"/>
      <c r="L877" s="311"/>
      <c r="M877" s="22"/>
      <c r="N877" s="21"/>
      <c r="O877" s="22"/>
      <c r="P877" s="22"/>
      <c r="Q877" s="22"/>
      <c r="R877" s="22"/>
      <c r="S877" s="22"/>
      <c r="T877" s="22"/>
      <c r="U877" s="22"/>
      <c r="V877" s="22"/>
      <c r="W877" s="22"/>
      <c r="X877" s="22"/>
      <c r="Y877" s="22"/>
      <c r="Z877" s="22"/>
      <c r="AA877" s="22"/>
    </row>
    <row r="878">
      <c r="A878" s="21"/>
      <c r="B878" s="22"/>
      <c r="C878" s="22"/>
      <c r="D878" s="22"/>
      <c r="E878" s="22"/>
      <c r="F878" s="309"/>
      <c r="G878" s="22"/>
      <c r="H878" s="22"/>
      <c r="I878" s="21"/>
      <c r="J878" s="22"/>
      <c r="K878" s="21"/>
      <c r="L878" s="311"/>
      <c r="M878" s="22"/>
      <c r="N878" s="21"/>
      <c r="O878" s="22"/>
      <c r="P878" s="22"/>
      <c r="Q878" s="22"/>
      <c r="R878" s="22"/>
      <c r="S878" s="22"/>
      <c r="T878" s="22"/>
      <c r="U878" s="22"/>
      <c r="V878" s="22"/>
      <c r="W878" s="22"/>
      <c r="X878" s="22"/>
      <c r="Y878" s="22"/>
      <c r="Z878" s="22"/>
      <c r="AA878" s="22"/>
    </row>
    <row r="879">
      <c r="A879" s="21"/>
      <c r="B879" s="22"/>
      <c r="C879" s="22"/>
      <c r="D879" s="22"/>
      <c r="E879" s="22"/>
      <c r="F879" s="309"/>
      <c r="G879" s="22"/>
      <c r="H879" s="22"/>
      <c r="I879" s="21"/>
      <c r="J879" s="22"/>
      <c r="K879" s="21"/>
      <c r="L879" s="311"/>
      <c r="M879" s="22"/>
      <c r="N879" s="21"/>
      <c r="O879" s="22"/>
      <c r="P879" s="22"/>
      <c r="Q879" s="22"/>
      <c r="R879" s="22"/>
      <c r="S879" s="22"/>
      <c r="T879" s="22"/>
      <c r="U879" s="22"/>
      <c r="V879" s="22"/>
      <c r="W879" s="22"/>
      <c r="X879" s="22"/>
      <c r="Y879" s="22"/>
      <c r="Z879" s="22"/>
      <c r="AA879" s="22"/>
    </row>
    <row r="880">
      <c r="A880" s="21"/>
      <c r="B880" s="22"/>
      <c r="C880" s="22"/>
      <c r="D880" s="22"/>
      <c r="E880" s="22"/>
      <c r="F880" s="309"/>
      <c r="G880" s="22"/>
      <c r="H880" s="22"/>
      <c r="I880" s="21"/>
      <c r="J880" s="22"/>
      <c r="K880" s="21"/>
      <c r="L880" s="311"/>
      <c r="M880" s="22"/>
      <c r="N880" s="21"/>
      <c r="O880" s="22"/>
      <c r="P880" s="22"/>
      <c r="Q880" s="22"/>
      <c r="R880" s="22"/>
      <c r="S880" s="22"/>
      <c r="T880" s="22"/>
      <c r="U880" s="22"/>
      <c r="V880" s="22"/>
      <c r="W880" s="22"/>
      <c r="X880" s="22"/>
      <c r="Y880" s="22"/>
      <c r="Z880" s="22"/>
      <c r="AA880" s="22"/>
    </row>
    <row r="881">
      <c r="A881" s="21"/>
      <c r="B881" s="22"/>
      <c r="C881" s="22"/>
      <c r="D881" s="22"/>
      <c r="E881" s="22"/>
      <c r="F881" s="309"/>
      <c r="G881" s="22"/>
      <c r="H881" s="22"/>
      <c r="I881" s="21"/>
      <c r="J881" s="22"/>
      <c r="K881" s="21"/>
      <c r="L881" s="311"/>
      <c r="M881" s="22"/>
      <c r="N881" s="21"/>
      <c r="O881" s="22"/>
      <c r="P881" s="22"/>
      <c r="Q881" s="22"/>
      <c r="R881" s="22"/>
      <c r="S881" s="22"/>
      <c r="T881" s="22"/>
      <c r="U881" s="22"/>
      <c r="V881" s="22"/>
      <c r="W881" s="22"/>
      <c r="X881" s="22"/>
      <c r="Y881" s="22"/>
      <c r="Z881" s="22"/>
      <c r="AA881" s="22"/>
    </row>
    <row r="882">
      <c r="A882" s="21"/>
      <c r="B882" s="22"/>
      <c r="C882" s="22"/>
      <c r="D882" s="22"/>
      <c r="E882" s="22"/>
      <c r="F882" s="309"/>
      <c r="G882" s="22"/>
      <c r="H882" s="22"/>
      <c r="I882" s="21"/>
      <c r="J882" s="22"/>
      <c r="K882" s="21"/>
      <c r="L882" s="311"/>
      <c r="M882" s="22"/>
      <c r="N882" s="21"/>
      <c r="O882" s="22"/>
      <c r="P882" s="22"/>
      <c r="Q882" s="22"/>
      <c r="R882" s="22"/>
      <c r="S882" s="22"/>
      <c r="T882" s="22"/>
      <c r="U882" s="22"/>
      <c r="V882" s="22"/>
      <c r="W882" s="22"/>
      <c r="X882" s="22"/>
      <c r="Y882" s="22"/>
      <c r="Z882" s="22"/>
      <c r="AA882" s="22"/>
    </row>
    <row r="883">
      <c r="A883" s="21"/>
      <c r="B883" s="22"/>
      <c r="C883" s="22"/>
      <c r="D883" s="22"/>
      <c r="E883" s="22"/>
      <c r="F883" s="309"/>
      <c r="G883" s="22"/>
      <c r="H883" s="22"/>
      <c r="I883" s="21"/>
      <c r="J883" s="22"/>
      <c r="K883" s="21"/>
      <c r="L883" s="311"/>
      <c r="M883" s="22"/>
      <c r="N883" s="21"/>
      <c r="O883" s="22"/>
      <c r="P883" s="22"/>
      <c r="Q883" s="22"/>
      <c r="R883" s="22"/>
      <c r="S883" s="22"/>
      <c r="T883" s="22"/>
      <c r="U883" s="22"/>
      <c r="V883" s="22"/>
      <c r="W883" s="22"/>
      <c r="X883" s="22"/>
      <c r="Y883" s="22"/>
      <c r="Z883" s="22"/>
      <c r="AA883" s="22"/>
    </row>
    <row r="884">
      <c r="A884" s="21"/>
      <c r="B884" s="22"/>
      <c r="C884" s="22"/>
      <c r="D884" s="22"/>
      <c r="E884" s="22"/>
      <c r="F884" s="309"/>
      <c r="G884" s="22"/>
      <c r="H884" s="22"/>
      <c r="I884" s="21"/>
      <c r="J884" s="22"/>
      <c r="K884" s="21"/>
      <c r="L884" s="311"/>
      <c r="M884" s="22"/>
      <c r="N884" s="21"/>
      <c r="O884" s="22"/>
      <c r="P884" s="22"/>
      <c r="Q884" s="22"/>
      <c r="R884" s="22"/>
      <c r="S884" s="22"/>
      <c r="T884" s="22"/>
      <c r="U884" s="22"/>
      <c r="V884" s="22"/>
      <c r="W884" s="22"/>
      <c r="X884" s="22"/>
      <c r="Y884" s="22"/>
      <c r="Z884" s="22"/>
      <c r="AA884" s="22"/>
    </row>
    <row r="885">
      <c r="A885" s="21"/>
      <c r="B885" s="22"/>
      <c r="C885" s="22"/>
      <c r="D885" s="22"/>
      <c r="E885" s="22"/>
      <c r="F885" s="309"/>
      <c r="G885" s="22"/>
      <c r="H885" s="22"/>
      <c r="I885" s="21"/>
      <c r="J885" s="22"/>
      <c r="K885" s="21"/>
      <c r="L885" s="311"/>
      <c r="M885" s="22"/>
      <c r="N885" s="21"/>
      <c r="O885" s="22"/>
      <c r="P885" s="22"/>
      <c r="Q885" s="22"/>
      <c r="R885" s="22"/>
      <c r="S885" s="22"/>
      <c r="T885" s="22"/>
      <c r="U885" s="22"/>
      <c r="V885" s="22"/>
      <c r="W885" s="22"/>
      <c r="X885" s="22"/>
      <c r="Y885" s="22"/>
      <c r="Z885" s="22"/>
      <c r="AA885" s="22"/>
    </row>
    <row r="886">
      <c r="A886" s="21"/>
      <c r="B886" s="22"/>
      <c r="C886" s="22"/>
      <c r="D886" s="22"/>
      <c r="E886" s="22"/>
      <c r="F886" s="309"/>
      <c r="G886" s="22"/>
      <c r="H886" s="22"/>
      <c r="I886" s="21"/>
      <c r="J886" s="22"/>
      <c r="K886" s="21"/>
      <c r="L886" s="311"/>
      <c r="M886" s="22"/>
      <c r="N886" s="21"/>
      <c r="O886" s="22"/>
      <c r="P886" s="22"/>
      <c r="Q886" s="22"/>
      <c r="R886" s="22"/>
      <c r="S886" s="22"/>
      <c r="T886" s="22"/>
      <c r="U886" s="22"/>
      <c r="V886" s="22"/>
      <c r="W886" s="22"/>
      <c r="X886" s="22"/>
      <c r="Y886" s="22"/>
      <c r="Z886" s="22"/>
      <c r="AA886" s="22"/>
    </row>
    <row r="887">
      <c r="A887" s="21"/>
      <c r="B887" s="22"/>
      <c r="C887" s="22"/>
      <c r="D887" s="22"/>
      <c r="E887" s="22"/>
      <c r="F887" s="309"/>
      <c r="G887" s="22"/>
      <c r="H887" s="22"/>
      <c r="I887" s="21"/>
      <c r="J887" s="22"/>
      <c r="K887" s="21"/>
      <c r="L887" s="311"/>
      <c r="M887" s="22"/>
      <c r="N887" s="21"/>
      <c r="O887" s="22"/>
      <c r="P887" s="22"/>
      <c r="Q887" s="22"/>
      <c r="R887" s="22"/>
      <c r="S887" s="22"/>
      <c r="T887" s="22"/>
      <c r="U887" s="22"/>
      <c r="V887" s="22"/>
      <c r="W887" s="22"/>
      <c r="X887" s="22"/>
      <c r="Y887" s="22"/>
      <c r="Z887" s="22"/>
      <c r="AA887" s="22"/>
    </row>
    <row r="888">
      <c r="A888" s="21"/>
      <c r="B888" s="22"/>
      <c r="C888" s="22"/>
      <c r="D888" s="22"/>
      <c r="E888" s="22"/>
      <c r="F888" s="309"/>
      <c r="G888" s="22"/>
      <c r="H888" s="22"/>
      <c r="I888" s="21"/>
      <c r="J888" s="22"/>
      <c r="K888" s="21"/>
      <c r="L888" s="311"/>
      <c r="M888" s="22"/>
      <c r="N888" s="21"/>
      <c r="O888" s="22"/>
      <c r="P888" s="22"/>
      <c r="Q888" s="22"/>
      <c r="R888" s="22"/>
      <c r="S888" s="22"/>
      <c r="T888" s="22"/>
      <c r="U888" s="22"/>
      <c r="V888" s="22"/>
      <c r="W888" s="22"/>
      <c r="X888" s="22"/>
      <c r="Y888" s="22"/>
      <c r="Z888" s="22"/>
      <c r="AA888" s="22"/>
    </row>
    <row r="889">
      <c r="A889" s="21"/>
      <c r="B889" s="22"/>
      <c r="C889" s="22"/>
      <c r="D889" s="22"/>
      <c r="E889" s="22"/>
      <c r="F889" s="309"/>
      <c r="G889" s="22"/>
      <c r="H889" s="22"/>
      <c r="I889" s="21"/>
      <c r="J889" s="22"/>
      <c r="K889" s="21"/>
      <c r="L889" s="311"/>
      <c r="M889" s="22"/>
      <c r="N889" s="21"/>
      <c r="O889" s="22"/>
      <c r="P889" s="22"/>
      <c r="Q889" s="22"/>
      <c r="R889" s="22"/>
      <c r="S889" s="22"/>
      <c r="T889" s="22"/>
      <c r="U889" s="22"/>
      <c r="V889" s="22"/>
      <c r="W889" s="22"/>
      <c r="X889" s="22"/>
      <c r="Y889" s="22"/>
      <c r="Z889" s="22"/>
      <c r="AA889" s="22"/>
    </row>
    <row r="890">
      <c r="A890" s="21"/>
      <c r="B890" s="22"/>
      <c r="C890" s="22"/>
      <c r="D890" s="22"/>
      <c r="E890" s="22"/>
      <c r="F890" s="309"/>
      <c r="G890" s="22"/>
      <c r="H890" s="22"/>
      <c r="I890" s="21"/>
      <c r="J890" s="22"/>
      <c r="K890" s="21"/>
      <c r="L890" s="311"/>
      <c r="M890" s="22"/>
      <c r="N890" s="21"/>
      <c r="O890" s="22"/>
      <c r="P890" s="22"/>
      <c r="Q890" s="22"/>
      <c r="R890" s="22"/>
      <c r="S890" s="22"/>
      <c r="T890" s="22"/>
      <c r="U890" s="22"/>
      <c r="V890" s="22"/>
      <c r="W890" s="22"/>
      <c r="X890" s="22"/>
      <c r="Y890" s="22"/>
      <c r="Z890" s="22"/>
      <c r="AA890" s="22"/>
    </row>
    <row r="891">
      <c r="A891" s="21"/>
      <c r="B891" s="22"/>
      <c r="C891" s="22"/>
      <c r="D891" s="22"/>
      <c r="E891" s="22"/>
      <c r="F891" s="309"/>
      <c r="G891" s="22"/>
      <c r="H891" s="22"/>
      <c r="I891" s="21"/>
      <c r="J891" s="22"/>
      <c r="K891" s="21"/>
      <c r="L891" s="311"/>
      <c r="M891" s="22"/>
      <c r="N891" s="21"/>
      <c r="O891" s="22"/>
      <c r="P891" s="22"/>
      <c r="Q891" s="22"/>
      <c r="R891" s="22"/>
      <c r="S891" s="22"/>
      <c r="T891" s="22"/>
      <c r="U891" s="22"/>
      <c r="V891" s="22"/>
      <c r="W891" s="22"/>
      <c r="X891" s="22"/>
      <c r="Y891" s="22"/>
      <c r="Z891" s="22"/>
      <c r="AA891" s="22"/>
    </row>
    <row r="892">
      <c r="A892" s="21"/>
      <c r="B892" s="22"/>
      <c r="C892" s="22"/>
      <c r="D892" s="22"/>
      <c r="E892" s="22"/>
      <c r="F892" s="309"/>
      <c r="G892" s="22"/>
      <c r="H892" s="22"/>
      <c r="I892" s="21"/>
      <c r="J892" s="22"/>
      <c r="K892" s="21"/>
      <c r="L892" s="311"/>
      <c r="M892" s="22"/>
      <c r="N892" s="21"/>
      <c r="O892" s="22"/>
      <c r="P892" s="22"/>
      <c r="Q892" s="22"/>
      <c r="R892" s="22"/>
      <c r="S892" s="22"/>
      <c r="T892" s="22"/>
      <c r="U892" s="22"/>
      <c r="V892" s="22"/>
      <c r="W892" s="22"/>
      <c r="X892" s="22"/>
      <c r="Y892" s="22"/>
      <c r="Z892" s="22"/>
      <c r="AA892" s="22"/>
    </row>
    <row r="893">
      <c r="A893" s="21"/>
      <c r="B893" s="22"/>
      <c r="C893" s="22"/>
      <c r="D893" s="22"/>
      <c r="E893" s="22"/>
      <c r="F893" s="309"/>
      <c r="G893" s="22"/>
      <c r="H893" s="22"/>
      <c r="I893" s="21"/>
      <c r="J893" s="22"/>
      <c r="K893" s="21"/>
      <c r="L893" s="311"/>
      <c r="M893" s="22"/>
      <c r="N893" s="21"/>
      <c r="O893" s="22"/>
      <c r="P893" s="22"/>
      <c r="Q893" s="22"/>
      <c r="R893" s="22"/>
      <c r="S893" s="22"/>
      <c r="T893" s="22"/>
      <c r="U893" s="22"/>
      <c r="V893" s="22"/>
      <c r="W893" s="22"/>
      <c r="X893" s="22"/>
      <c r="Y893" s="22"/>
      <c r="Z893" s="22"/>
      <c r="AA893" s="22"/>
    </row>
    <row r="894">
      <c r="A894" s="21"/>
      <c r="B894" s="22"/>
      <c r="C894" s="22"/>
      <c r="D894" s="22"/>
      <c r="E894" s="22"/>
      <c r="F894" s="309"/>
      <c r="G894" s="22"/>
      <c r="H894" s="22"/>
      <c r="I894" s="21"/>
      <c r="J894" s="22"/>
      <c r="K894" s="21"/>
      <c r="L894" s="311"/>
      <c r="M894" s="22"/>
      <c r="N894" s="21"/>
      <c r="O894" s="22"/>
      <c r="P894" s="22"/>
      <c r="Q894" s="22"/>
      <c r="R894" s="22"/>
      <c r="S894" s="22"/>
      <c r="T894" s="22"/>
      <c r="U894" s="22"/>
      <c r="V894" s="22"/>
      <c r="W894" s="22"/>
      <c r="X894" s="22"/>
      <c r="Y894" s="22"/>
      <c r="Z894" s="22"/>
      <c r="AA894" s="22"/>
    </row>
    <row r="895">
      <c r="A895" s="21"/>
      <c r="B895" s="22"/>
      <c r="C895" s="22"/>
      <c r="D895" s="22"/>
      <c r="E895" s="22"/>
      <c r="F895" s="309"/>
      <c r="G895" s="22"/>
      <c r="H895" s="22"/>
      <c r="I895" s="21"/>
      <c r="J895" s="22"/>
      <c r="K895" s="21"/>
      <c r="L895" s="311"/>
      <c r="M895" s="22"/>
      <c r="N895" s="21"/>
      <c r="O895" s="22"/>
      <c r="P895" s="22"/>
      <c r="Q895" s="22"/>
      <c r="R895" s="22"/>
      <c r="S895" s="22"/>
      <c r="T895" s="22"/>
      <c r="U895" s="22"/>
      <c r="V895" s="22"/>
      <c r="W895" s="22"/>
      <c r="X895" s="22"/>
      <c r="Y895" s="22"/>
      <c r="Z895" s="22"/>
      <c r="AA895" s="22"/>
    </row>
    <row r="896">
      <c r="A896" s="21"/>
      <c r="B896" s="22"/>
      <c r="C896" s="22"/>
      <c r="D896" s="22"/>
      <c r="E896" s="22"/>
      <c r="F896" s="309"/>
      <c r="G896" s="22"/>
      <c r="H896" s="22"/>
      <c r="I896" s="21"/>
      <c r="J896" s="22"/>
      <c r="K896" s="21"/>
      <c r="L896" s="311"/>
      <c r="M896" s="22"/>
      <c r="N896" s="21"/>
      <c r="O896" s="22"/>
      <c r="P896" s="22"/>
      <c r="Q896" s="22"/>
      <c r="R896" s="22"/>
      <c r="S896" s="22"/>
      <c r="T896" s="22"/>
      <c r="U896" s="22"/>
      <c r="V896" s="22"/>
      <c r="W896" s="22"/>
      <c r="X896" s="22"/>
      <c r="Y896" s="22"/>
      <c r="Z896" s="22"/>
      <c r="AA896" s="22"/>
    </row>
    <row r="897">
      <c r="A897" s="21"/>
      <c r="B897" s="22"/>
      <c r="C897" s="22"/>
      <c r="D897" s="22"/>
      <c r="E897" s="22"/>
      <c r="F897" s="309"/>
      <c r="G897" s="22"/>
      <c r="H897" s="22"/>
      <c r="I897" s="21"/>
      <c r="J897" s="22"/>
      <c r="K897" s="21"/>
      <c r="L897" s="311"/>
      <c r="M897" s="22"/>
      <c r="N897" s="21"/>
      <c r="O897" s="22"/>
      <c r="P897" s="22"/>
      <c r="Q897" s="22"/>
      <c r="R897" s="22"/>
      <c r="S897" s="22"/>
      <c r="T897" s="22"/>
      <c r="U897" s="22"/>
      <c r="V897" s="22"/>
      <c r="W897" s="22"/>
      <c r="X897" s="22"/>
      <c r="Y897" s="22"/>
      <c r="Z897" s="22"/>
      <c r="AA897" s="22"/>
    </row>
    <row r="898">
      <c r="A898" s="21"/>
      <c r="B898" s="22"/>
      <c r="C898" s="22"/>
      <c r="D898" s="22"/>
      <c r="E898" s="22"/>
      <c r="F898" s="309"/>
      <c r="G898" s="22"/>
      <c r="H898" s="22"/>
      <c r="I898" s="21"/>
      <c r="J898" s="22"/>
      <c r="K898" s="21"/>
      <c r="L898" s="311"/>
      <c r="M898" s="22"/>
      <c r="N898" s="21"/>
      <c r="O898" s="22"/>
      <c r="P898" s="22"/>
      <c r="Q898" s="22"/>
      <c r="R898" s="22"/>
      <c r="S898" s="22"/>
      <c r="T898" s="22"/>
      <c r="U898" s="22"/>
      <c r="V898" s="22"/>
      <c r="W898" s="22"/>
      <c r="X898" s="22"/>
      <c r="Y898" s="22"/>
      <c r="Z898" s="22"/>
      <c r="AA898" s="22"/>
    </row>
    <row r="899">
      <c r="A899" s="21"/>
      <c r="B899" s="22"/>
      <c r="C899" s="22"/>
      <c r="D899" s="22"/>
      <c r="E899" s="22"/>
      <c r="F899" s="309"/>
      <c r="G899" s="22"/>
      <c r="H899" s="22"/>
      <c r="I899" s="21"/>
      <c r="J899" s="22"/>
      <c r="K899" s="21"/>
      <c r="L899" s="311"/>
      <c r="M899" s="22"/>
      <c r="N899" s="21"/>
      <c r="O899" s="22"/>
      <c r="P899" s="22"/>
      <c r="Q899" s="22"/>
      <c r="R899" s="22"/>
      <c r="S899" s="22"/>
      <c r="T899" s="22"/>
      <c r="U899" s="22"/>
      <c r="V899" s="22"/>
      <c r="W899" s="22"/>
      <c r="X899" s="22"/>
      <c r="Y899" s="22"/>
      <c r="Z899" s="22"/>
      <c r="AA899" s="22"/>
    </row>
    <row r="900">
      <c r="A900" s="21"/>
      <c r="B900" s="22"/>
      <c r="C900" s="22"/>
      <c r="D900" s="22"/>
      <c r="E900" s="22"/>
      <c r="F900" s="309"/>
      <c r="G900" s="22"/>
      <c r="H900" s="22"/>
      <c r="I900" s="21"/>
      <c r="J900" s="22"/>
      <c r="K900" s="21"/>
      <c r="L900" s="311"/>
      <c r="M900" s="22"/>
      <c r="N900" s="21"/>
      <c r="O900" s="22"/>
      <c r="P900" s="22"/>
      <c r="Q900" s="22"/>
      <c r="R900" s="22"/>
      <c r="S900" s="22"/>
      <c r="T900" s="22"/>
      <c r="U900" s="22"/>
      <c r="V900" s="22"/>
      <c r="W900" s="22"/>
      <c r="X900" s="22"/>
      <c r="Y900" s="22"/>
      <c r="Z900" s="22"/>
      <c r="AA900" s="22"/>
    </row>
    <row r="901">
      <c r="A901" s="21"/>
      <c r="B901" s="22"/>
      <c r="C901" s="22"/>
      <c r="D901" s="22"/>
      <c r="E901" s="22"/>
      <c r="F901" s="309"/>
      <c r="G901" s="22"/>
      <c r="H901" s="22"/>
      <c r="I901" s="21"/>
      <c r="J901" s="22"/>
      <c r="K901" s="21"/>
      <c r="L901" s="311"/>
      <c r="M901" s="22"/>
      <c r="N901" s="21"/>
      <c r="O901" s="22"/>
      <c r="P901" s="22"/>
      <c r="Q901" s="22"/>
      <c r="R901" s="22"/>
      <c r="S901" s="22"/>
      <c r="T901" s="22"/>
      <c r="U901" s="22"/>
      <c r="V901" s="22"/>
      <c r="W901" s="22"/>
      <c r="X901" s="22"/>
      <c r="Y901" s="22"/>
      <c r="Z901" s="22"/>
      <c r="AA901" s="22"/>
    </row>
    <row r="902">
      <c r="A902" s="21"/>
      <c r="B902" s="22"/>
      <c r="C902" s="22"/>
      <c r="D902" s="22"/>
      <c r="E902" s="22"/>
      <c r="F902" s="309"/>
      <c r="G902" s="22"/>
      <c r="H902" s="22"/>
      <c r="I902" s="21"/>
      <c r="J902" s="22"/>
      <c r="K902" s="21"/>
      <c r="L902" s="311"/>
      <c r="M902" s="22"/>
      <c r="N902" s="21"/>
      <c r="O902" s="22"/>
      <c r="P902" s="22"/>
      <c r="Q902" s="22"/>
      <c r="R902" s="22"/>
      <c r="S902" s="22"/>
      <c r="T902" s="22"/>
      <c r="U902" s="22"/>
      <c r="V902" s="22"/>
      <c r="W902" s="22"/>
      <c r="X902" s="22"/>
      <c r="Y902" s="22"/>
      <c r="Z902" s="22"/>
      <c r="AA902" s="22"/>
    </row>
    <row r="903">
      <c r="A903" s="21"/>
      <c r="B903" s="22"/>
      <c r="C903" s="22"/>
      <c r="D903" s="22"/>
      <c r="E903" s="22"/>
      <c r="F903" s="309"/>
      <c r="G903" s="22"/>
      <c r="H903" s="22"/>
      <c r="I903" s="21"/>
      <c r="J903" s="22"/>
      <c r="K903" s="21"/>
      <c r="L903" s="311"/>
      <c r="M903" s="22"/>
      <c r="N903" s="21"/>
      <c r="O903" s="22"/>
      <c r="P903" s="22"/>
      <c r="Q903" s="22"/>
      <c r="R903" s="22"/>
      <c r="S903" s="22"/>
      <c r="T903" s="22"/>
      <c r="U903" s="22"/>
      <c r="V903" s="22"/>
      <c r="W903" s="22"/>
      <c r="X903" s="22"/>
      <c r="Y903" s="22"/>
      <c r="Z903" s="22"/>
      <c r="AA903" s="22"/>
    </row>
    <row r="904">
      <c r="A904" s="21"/>
      <c r="B904" s="22"/>
      <c r="C904" s="22"/>
      <c r="D904" s="22"/>
      <c r="E904" s="22"/>
      <c r="F904" s="309"/>
      <c r="G904" s="22"/>
      <c r="H904" s="22"/>
      <c r="I904" s="21"/>
      <c r="J904" s="22"/>
      <c r="K904" s="21"/>
      <c r="L904" s="311"/>
      <c r="M904" s="22"/>
      <c r="N904" s="21"/>
      <c r="O904" s="22"/>
      <c r="P904" s="22"/>
      <c r="Q904" s="22"/>
      <c r="R904" s="22"/>
      <c r="S904" s="22"/>
      <c r="T904" s="22"/>
      <c r="U904" s="22"/>
      <c r="V904" s="22"/>
      <c r="W904" s="22"/>
      <c r="X904" s="22"/>
      <c r="Y904" s="22"/>
      <c r="Z904" s="22"/>
      <c r="AA904" s="22"/>
    </row>
    <row r="905">
      <c r="A905" s="21"/>
      <c r="B905" s="22"/>
      <c r="C905" s="22"/>
      <c r="D905" s="22"/>
      <c r="E905" s="22"/>
      <c r="F905" s="309"/>
      <c r="G905" s="22"/>
      <c r="H905" s="22"/>
      <c r="I905" s="21"/>
      <c r="J905" s="22"/>
      <c r="K905" s="21"/>
      <c r="L905" s="311"/>
      <c r="M905" s="22"/>
      <c r="N905" s="21"/>
      <c r="O905" s="22"/>
      <c r="P905" s="22"/>
      <c r="Q905" s="22"/>
      <c r="R905" s="22"/>
      <c r="S905" s="22"/>
      <c r="T905" s="22"/>
      <c r="U905" s="22"/>
      <c r="V905" s="22"/>
      <c r="W905" s="22"/>
      <c r="X905" s="22"/>
      <c r="Y905" s="22"/>
      <c r="Z905" s="22"/>
      <c r="AA905" s="22"/>
    </row>
    <row r="906">
      <c r="A906" s="21"/>
      <c r="B906" s="22"/>
      <c r="C906" s="22"/>
      <c r="D906" s="22"/>
      <c r="E906" s="22"/>
      <c r="F906" s="309"/>
      <c r="G906" s="22"/>
      <c r="H906" s="22"/>
      <c r="I906" s="21"/>
      <c r="J906" s="22"/>
      <c r="K906" s="21"/>
      <c r="L906" s="311"/>
      <c r="M906" s="22"/>
      <c r="N906" s="21"/>
      <c r="O906" s="22"/>
      <c r="P906" s="22"/>
      <c r="Q906" s="22"/>
      <c r="R906" s="22"/>
      <c r="S906" s="22"/>
      <c r="T906" s="22"/>
      <c r="U906" s="22"/>
      <c r="V906" s="22"/>
      <c r="W906" s="22"/>
      <c r="X906" s="22"/>
      <c r="Y906" s="22"/>
      <c r="Z906" s="22"/>
      <c r="AA906" s="22"/>
    </row>
    <row r="907">
      <c r="A907" s="21"/>
      <c r="B907" s="22"/>
      <c r="C907" s="22"/>
      <c r="D907" s="22"/>
      <c r="E907" s="22"/>
      <c r="F907" s="309"/>
      <c r="G907" s="22"/>
      <c r="H907" s="22"/>
      <c r="I907" s="21"/>
      <c r="J907" s="22"/>
      <c r="K907" s="21"/>
      <c r="L907" s="311"/>
      <c r="M907" s="22"/>
      <c r="N907" s="21"/>
      <c r="O907" s="22"/>
      <c r="P907" s="22"/>
      <c r="Q907" s="22"/>
      <c r="R907" s="22"/>
      <c r="S907" s="22"/>
      <c r="T907" s="22"/>
      <c r="U907" s="22"/>
      <c r="V907" s="22"/>
      <c r="W907" s="22"/>
      <c r="X907" s="22"/>
      <c r="Y907" s="22"/>
      <c r="Z907" s="22"/>
      <c r="AA907" s="22"/>
    </row>
    <row r="908">
      <c r="A908" s="21"/>
      <c r="B908" s="22"/>
      <c r="C908" s="22"/>
      <c r="D908" s="22"/>
      <c r="E908" s="22"/>
      <c r="F908" s="309"/>
      <c r="G908" s="22"/>
      <c r="H908" s="22"/>
      <c r="I908" s="21"/>
      <c r="J908" s="22"/>
      <c r="K908" s="21"/>
      <c r="L908" s="311"/>
      <c r="M908" s="22"/>
      <c r="N908" s="21"/>
      <c r="O908" s="22"/>
      <c r="P908" s="22"/>
      <c r="Q908" s="22"/>
      <c r="R908" s="22"/>
      <c r="S908" s="22"/>
      <c r="T908" s="22"/>
      <c r="U908" s="22"/>
      <c r="V908" s="22"/>
      <c r="W908" s="22"/>
      <c r="X908" s="22"/>
      <c r="Y908" s="22"/>
      <c r="Z908" s="22"/>
      <c r="AA908" s="22"/>
    </row>
    <row r="909">
      <c r="A909" s="21"/>
      <c r="B909" s="22"/>
      <c r="C909" s="22"/>
      <c r="D909" s="22"/>
      <c r="E909" s="22"/>
      <c r="F909" s="309"/>
      <c r="G909" s="22"/>
      <c r="H909" s="22"/>
      <c r="I909" s="21"/>
      <c r="J909" s="22"/>
      <c r="K909" s="21"/>
      <c r="L909" s="311"/>
      <c r="M909" s="22"/>
      <c r="N909" s="21"/>
      <c r="O909" s="22"/>
      <c r="P909" s="22"/>
      <c r="Q909" s="22"/>
      <c r="R909" s="22"/>
      <c r="S909" s="22"/>
      <c r="T909" s="22"/>
      <c r="U909" s="22"/>
      <c r="V909" s="22"/>
      <c r="W909" s="22"/>
      <c r="X909" s="22"/>
      <c r="Y909" s="22"/>
      <c r="Z909" s="22"/>
      <c r="AA909" s="22"/>
    </row>
    <row r="910">
      <c r="A910" s="21"/>
      <c r="B910" s="22"/>
      <c r="C910" s="22"/>
      <c r="D910" s="22"/>
      <c r="E910" s="22"/>
      <c r="F910" s="309"/>
      <c r="G910" s="22"/>
      <c r="H910" s="22"/>
      <c r="I910" s="21"/>
      <c r="J910" s="22"/>
      <c r="K910" s="21"/>
      <c r="L910" s="311"/>
      <c r="M910" s="22"/>
      <c r="N910" s="21"/>
      <c r="O910" s="22"/>
      <c r="P910" s="22"/>
      <c r="Q910" s="22"/>
      <c r="R910" s="22"/>
      <c r="S910" s="22"/>
      <c r="T910" s="22"/>
      <c r="U910" s="22"/>
      <c r="V910" s="22"/>
      <c r="W910" s="22"/>
      <c r="X910" s="22"/>
      <c r="Y910" s="22"/>
      <c r="Z910" s="22"/>
      <c r="AA910" s="22"/>
    </row>
    <row r="911">
      <c r="A911" s="21"/>
      <c r="B911" s="22"/>
      <c r="C911" s="22"/>
      <c r="D911" s="22"/>
      <c r="E911" s="22"/>
      <c r="F911" s="309"/>
      <c r="G911" s="22"/>
      <c r="H911" s="22"/>
      <c r="I911" s="21"/>
      <c r="J911" s="22"/>
      <c r="K911" s="21"/>
      <c r="L911" s="311"/>
      <c r="M911" s="22"/>
      <c r="N911" s="21"/>
      <c r="O911" s="22"/>
      <c r="P911" s="22"/>
      <c r="Q911" s="22"/>
      <c r="R911" s="22"/>
      <c r="S911" s="22"/>
      <c r="T911" s="22"/>
      <c r="U911" s="22"/>
      <c r="V911" s="22"/>
      <c r="W911" s="22"/>
      <c r="X911" s="22"/>
      <c r="Y911" s="22"/>
      <c r="Z911" s="22"/>
      <c r="AA911" s="22"/>
    </row>
    <row r="912">
      <c r="A912" s="21"/>
      <c r="B912" s="22"/>
      <c r="C912" s="22"/>
      <c r="D912" s="22"/>
      <c r="E912" s="22"/>
      <c r="F912" s="309"/>
      <c r="G912" s="22"/>
      <c r="H912" s="22"/>
      <c r="I912" s="21"/>
      <c r="J912" s="22"/>
      <c r="K912" s="21"/>
      <c r="L912" s="311"/>
      <c r="M912" s="22"/>
      <c r="N912" s="21"/>
      <c r="O912" s="22"/>
      <c r="P912" s="22"/>
      <c r="Q912" s="22"/>
      <c r="R912" s="22"/>
      <c r="S912" s="22"/>
      <c r="T912" s="22"/>
      <c r="U912" s="22"/>
      <c r="V912" s="22"/>
      <c r="W912" s="22"/>
      <c r="X912" s="22"/>
      <c r="Y912" s="22"/>
      <c r="Z912" s="22"/>
      <c r="AA912" s="22"/>
    </row>
    <row r="913">
      <c r="A913" s="21"/>
      <c r="B913" s="22"/>
      <c r="C913" s="22"/>
      <c r="D913" s="22"/>
      <c r="E913" s="22"/>
      <c r="F913" s="309"/>
      <c r="G913" s="22"/>
      <c r="H913" s="22"/>
      <c r="I913" s="21"/>
      <c r="J913" s="22"/>
      <c r="K913" s="21"/>
      <c r="L913" s="311"/>
      <c r="M913" s="22"/>
      <c r="N913" s="21"/>
      <c r="O913" s="22"/>
      <c r="P913" s="22"/>
      <c r="Q913" s="22"/>
      <c r="R913" s="22"/>
      <c r="S913" s="22"/>
      <c r="T913" s="22"/>
      <c r="U913" s="22"/>
      <c r="V913" s="22"/>
      <c r="W913" s="22"/>
      <c r="X913" s="22"/>
      <c r="Y913" s="22"/>
      <c r="Z913" s="22"/>
      <c r="AA913" s="22"/>
    </row>
    <row r="914">
      <c r="A914" s="21"/>
      <c r="B914" s="22"/>
      <c r="C914" s="22"/>
      <c r="D914" s="22"/>
      <c r="E914" s="22"/>
      <c r="F914" s="309"/>
      <c r="G914" s="22"/>
      <c r="H914" s="22"/>
      <c r="I914" s="21"/>
      <c r="J914" s="22"/>
      <c r="K914" s="21"/>
      <c r="L914" s="311"/>
      <c r="M914" s="22"/>
      <c r="N914" s="21"/>
      <c r="O914" s="22"/>
      <c r="P914" s="22"/>
      <c r="Q914" s="22"/>
      <c r="R914" s="22"/>
      <c r="S914" s="22"/>
      <c r="T914" s="22"/>
      <c r="U914" s="22"/>
      <c r="V914" s="22"/>
      <c r="W914" s="22"/>
      <c r="X914" s="22"/>
      <c r="Y914" s="22"/>
      <c r="Z914" s="22"/>
      <c r="AA914" s="22"/>
    </row>
    <row r="915">
      <c r="A915" s="21"/>
      <c r="B915" s="22"/>
      <c r="C915" s="22"/>
      <c r="D915" s="22"/>
      <c r="E915" s="22"/>
      <c r="F915" s="309"/>
      <c r="G915" s="22"/>
      <c r="H915" s="22"/>
      <c r="I915" s="21"/>
      <c r="J915" s="22"/>
      <c r="K915" s="21"/>
      <c r="L915" s="311"/>
      <c r="M915" s="22"/>
      <c r="N915" s="21"/>
      <c r="O915" s="22"/>
      <c r="P915" s="22"/>
      <c r="Q915" s="22"/>
      <c r="R915" s="22"/>
      <c r="S915" s="22"/>
      <c r="T915" s="22"/>
      <c r="U915" s="22"/>
      <c r="V915" s="22"/>
      <c r="W915" s="22"/>
      <c r="X915" s="22"/>
      <c r="Y915" s="22"/>
      <c r="Z915" s="22"/>
      <c r="AA915" s="22"/>
    </row>
    <row r="916">
      <c r="A916" s="21"/>
      <c r="B916" s="22"/>
      <c r="C916" s="22"/>
      <c r="D916" s="22"/>
      <c r="E916" s="22"/>
      <c r="F916" s="309"/>
      <c r="G916" s="22"/>
      <c r="H916" s="22"/>
      <c r="I916" s="21"/>
      <c r="J916" s="22"/>
      <c r="K916" s="21"/>
      <c r="L916" s="311"/>
      <c r="M916" s="22"/>
      <c r="N916" s="21"/>
      <c r="O916" s="22"/>
      <c r="P916" s="22"/>
      <c r="Q916" s="22"/>
      <c r="R916" s="22"/>
      <c r="S916" s="22"/>
      <c r="T916" s="22"/>
      <c r="U916" s="22"/>
      <c r="V916" s="22"/>
      <c r="W916" s="22"/>
      <c r="X916" s="22"/>
      <c r="Y916" s="22"/>
      <c r="Z916" s="22"/>
      <c r="AA916" s="22"/>
    </row>
    <row r="917">
      <c r="A917" s="21"/>
      <c r="B917" s="22"/>
      <c r="C917" s="22"/>
      <c r="D917" s="22"/>
      <c r="E917" s="22"/>
      <c r="F917" s="309"/>
      <c r="G917" s="22"/>
      <c r="H917" s="22"/>
      <c r="I917" s="21"/>
      <c r="J917" s="22"/>
      <c r="K917" s="21"/>
      <c r="L917" s="311"/>
      <c r="M917" s="22"/>
      <c r="N917" s="21"/>
      <c r="O917" s="22"/>
      <c r="P917" s="22"/>
      <c r="Q917" s="22"/>
      <c r="R917" s="22"/>
      <c r="S917" s="22"/>
      <c r="T917" s="22"/>
      <c r="U917" s="22"/>
      <c r="V917" s="22"/>
      <c r="W917" s="22"/>
      <c r="X917" s="22"/>
      <c r="Y917" s="22"/>
      <c r="Z917" s="22"/>
      <c r="AA917" s="22"/>
    </row>
    <row r="918">
      <c r="A918" s="21"/>
      <c r="B918" s="22"/>
      <c r="C918" s="22"/>
      <c r="D918" s="22"/>
      <c r="E918" s="22"/>
      <c r="F918" s="309"/>
      <c r="G918" s="22"/>
      <c r="H918" s="22"/>
      <c r="I918" s="21"/>
      <c r="J918" s="22"/>
      <c r="K918" s="21"/>
      <c r="L918" s="311"/>
      <c r="M918" s="22"/>
      <c r="N918" s="21"/>
      <c r="O918" s="22"/>
      <c r="P918" s="22"/>
      <c r="Q918" s="22"/>
      <c r="R918" s="22"/>
      <c r="S918" s="22"/>
      <c r="T918" s="22"/>
      <c r="U918" s="22"/>
      <c r="V918" s="22"/>
      <c r="W918" s="22"/>
      <c r="X918" s="22"/>
      <c r="Y918" s="22"/>
      <c r="Z918" s="22"/>
      <c r="AA918" s="22"/>
    </row>
    <row r="919">
      <c r="A919" s="21"/>
      <c r="B919" s="22"/>
      <c r="C919" s="22"/>
      <c r="D919" s="22"/>
      <c r="E919" s="22"/>
      <c r="F919" s="309"/>
      <c r="G919" s="22"/>
      <c r="H919" s="22"/>
      <c r="I919" s="21"/>
      <c r="J919" s="22"/>
      <c r="K919" s="21"/>
      <c r="L919" s="311"/>
      <c r="M919" s="22"/>
      <c r="N919" s="21"/>
      <c r="O919" s="22"/>
      <c r="P919" s="22"/>
      <c r="Q919" s="22"/>
      <c r="R919" s="22"/>
      <c r="S919" s="22"/>
      <c r="T919" s="22"/>
      <c r="U919" s="22"/>
      <c r="V919" s="22"/>
      <c r="W919" s="22"/>
      <c r="X919" s="22"/>
      <c r="Y919" s="22"/>
      <c r="Z919" s="22"/>
      <c r="AA919" s="22"/>
    </row>
    <row r="920">
      <c r="A920" s="21"/>
      <c r="B920" s="22"/>
      <c r="C920" s="22"/>
      <c r="D920" s="22"/>
      <c r="E920" s="22"/>
      <c r="F920" s="309"/>
      <c r="G920" s="22"/>
      <c r="H920" s="22"/>
      <c r="I920" s="21"/>
      <c r="J920" s="22"/>
      <c r="K920" s="21"/>
      <c r="L920" s="311"/>
      <c r="M920" s="22"/>
      <c r="N920" s="21"/>
      <c r="O920" s="22"/>
      <c r="P920" s="22"/>
      <c r="Q920" s="22"/>
      <c r="R920" s="22"/>
      <c r="S920" s="22"/>
      <c r="T920" s="22"/>
      <c r="U920" s="22"/>
      <c r="V920" s="22"/>
      <c r="W920" s="22"/>
      <c r="X920" s="22"/>
      <c r="Y920" s="22"/>
      <c r="Z920" s="22"/>
      <c r="AA920" s="22"/>
    </row>
    <row r="921">
      <c r="A921" s="21"/>
      <c r="B921" s="22"/>
      <c r="C921" s="22"/>
      <c r="D921" s="22"/>
      <c r="E921" s="22"/>
      <c r="F921" s="309"/>
      <c r="G921" s="22"/>
      <c r="H921" s="22"/>
      <c r="I921" s="21"/>
      <c r="J921" s="22"/>
      <c r="K921" s="21"/>
      <c r="L921" s="311"/>
      <c r="M921" s="22"/>
      <c r="N921" s="21"/>
      <c r="O921" s="22"/>
      <c r="P921" s="22"/>
      <c r="Q921" s="22"/>
      <c r="R921" s="22"/>
      <c r="S921" s="22"/>
      <c r="T921" s="22"/>
      <c r="U921" s="22"/>
      <c r="V921" s="22"/>
      <c r="W921" s="22"/>
      <c r="X921" s="22"/>
      <c r="Y921" s="22"/>
      <c r="Z921" s="22"/>
      <c r="AA921" s="22"/>
    </row>
    <row r="922">
      <c r="A922" s="21"/>
      <c r="B922" s="22"/>
      <c r="C922" s="22"/>
      <c r="D922" s="22"/>
      <c r="E922" s="22"/>
      <c r="F922" s="309"/>
      <c r="G922" s="22"/>
      <c r="H922" s="22"/>
      <c r="I922" s="21"/>
      <c r="J922" s="22"/>
      <c r="K922" s="21"/>
      <c r="L922" s="311"/>
      <c r="M922" s="22"/>
      <c r="N922" s="21"/>
      <c r="O922" s="22"/>
      <c r="P922" s="22"/>
      <c r="Q922" s="22"/>
      <c r="R922" s="22"/>
      <c r="S922" s="22"/>
      <c r="T922" s="22"/>
      <c r="U922" s="22"/>
      <c r="V922" s="22"/>
      <c r="W922" s="22"/>
      <c r="X922" s="22"/>
      <c r="Y922" s="22"/>
      <c r="Z922" s="22"/>
      <c r="AA922" s="22"/>
    </row>
    <row r="923">
      <c r="A923" s="21"/>
      <c r="B923" s="22"/>
      <c r="C923" s="22"/>
      <c r="D923" s="22"/>
      <c r="E923" s="22"/>
      <c r="F923" s="309"/>
      <c r="G923" s="22"/>
      <c r="H923" s="22"/>
      <c r="I923" s="21"/>
      <c r="J923" s="22"/>
      <c r="K923" s="21"/>
      <c r="L923" s="311"/>
      <c r="M923" s="22"/>
      <c r="N923" s="21"/>
      <c r="O923" s="22"/>
      <c r="P923" s="22"/>
      <c r="Q923" s="22"/>
      <c r="R923" s="22"/>
      <c r="S923" s="22"/>
      <c r="T923" s="22"/>
      <c r="U923" s="22"/>
      <c r="V923" s="22"/>
      <c r="W923" s="22"/>
      <c r="X923" s="22"/>
      <c r="Y923" s="22"/>
      <c r="Z923" s="22"/>
      <c r="AA923" s="22"/>
    </row>
    <row r="924">
      <c r="A924" s="21"/>
      <c r="B924" s="22"/>
      <c r="C924" s="22"/>
      <c r="D924" s="22"/>
      <c r="E924" s="22"/>
      <c r="F924" s="309"/>
      <c r="G924" s="22"/>
      <c r="H924" s="22"/>
      <c r="I924" s="21"/>
      <c r="J924" s="22"/>
      <c r="K924" s="21"/>
      <c r="L924" s="311"/>
      <c r="M924" s="22"/>
      <c r="N924" s="21"/>
      <c r="O924" s="22"/>
      <c r="P924" s="22"/>
      <c r="Q924" s="22"/>
      <c r="R924" s="22"/>
      <c r="S924" s="22"/>
      <c r="T924" s="22"/>
      <c r="U924" s="22"/>
      <c r="V924" s="22"/>
      <c r="W924" s="22"/>
      <c r="X924" s="22"/>
      <c r="Y924" s="22"/>
      <c r="Z924" s="22"/>
      <c r="AA924" s="22"/>
    </row>
    <row r="925">
      <c r="A925" s="21"/>
      <c r="B925" s="22"/>
      <c r="C925" s="22"/>
      <c r="D925" s="22"/>
      <c r="E925" s="22"/>
      <c r="F925" s="309"/>
      <c r="G925" s="22"/>
      <c r="H925" s="22"/>
      <c r="I925" s="21"/>
      <c r="J925" s="22"/>
      <c r="K925" s="21"/>
      <c r="L925" s="311"/>
      <c r="M925" s="22"/>
      <c r="N925" s="21"/>
      <c r="O925" s="22"/>
      <c r="P925" s="22"/>
      <c r="Q925" s="22"/>
      <c r="R925" s="22"/>
      <c r="S925" s="22"/>
      <c r="T925" s="22"/>
      <c r="U925" s="22"/>
      <c r="V925" s="22"/>
      <c r="W925" s="22"/>
      <c r="X925" s="22"/>
      <c r="Y925" s="22"/>
      <c r="Z925" s="22"/>
      <c r="AA925" s="22"/>
    </row>
    <row r="926">
      <c r="A926" s="21"/>
      <c r="B926" s="22"/>
      <c r="C926" s="22"/>
      <c r="D926" s="22"/>
      <c r="E926" s="22"/>
      <c r="F926" s="309"/>
      <c r="G926" s="22"/>
      <c r="H926" s="22"/>
      <c r="I926" s="21"/>
      <c r="J926" s="22"/>
      <c r="K926" s="21"/>
      <c r="L926" s="311"/>
      <c r="M926" s="22"/>
      <c r="N926" s="21"/>
      <c r="O926" s="22"/>
      <c r="P926" s="22"/>
      <c r="Q926" s="22"/>
      <c r="R926" s="22"/>
      <c r="S926" s="22"/>
      <c r="T926" s="22"/>
      <c r="U926" s="22"/>
      <c r="V926" s="22"/>
      <c r="W926" s="22"/>
      <c r="X926" s="22"/>
      <c r="Y926" s="22"/>
      <c r="Z926" s="22"/>
      <c r="AA926" s="22"/>
    </row>
    <row r="927">
      <c r="A927" s="21"/>
      <c r="B927" s="22"/>
      <c r="C927" s="22"/>
      <c r="D927" s="22"/>
      <c r="E927" s="22"/>
      <c r="F927" s="309"/>
      <c r="G927" s="22"/>
      <c r="H927" s="22"/>
      <c r="I927" s="21"/>
      <c r="J927" s="22"/>
      <c r="K927" s="21"/>
      <c r="L927" s="311"/>
      <c r="M927" s="22"/>
      <c r="N927" s="21"/>
      <c r="O927" s="22"/>
      <c r="P927" s="22"/>
      <c r="Q927" s="22"/>
      <c r="R927" s="22"/>
      <c r="S927" s="22"/>
      <c r="T927" s="22"/>
      <c r="U927" s="22"/>
      <c r="V927" s="22"/>
      <c r="W927" s="22"/>
      <c r="X927" s="22"/>
      <c r="Y927" s="22"/>
      <c r="Z927" s="22"/>
      <c r="AA927" s="22"/>
    </row>
    <row r="928">
      <c r="A928" s="21"/>
      <c r="B928" s="22"/>
      <c r="C928" s="22"/>
      <c r="D928" s="22"/>
      <c r="E928" s="22"/>
      <c r="F928" s="309"/>
      <c r="G928" s="22"/>
      <c r="H928" s="22"/>
      <c r="I928" s="21"/>
      <c r="J928" s="22"/>
      <c r="K928" s="21"/>
      <c r="L928" s="311"/>
      <c r="M928" s="22"/>
      <c r="N928" s="21"/>
      <c r="O928" s="22"/>
      <c r="P928" s="22"/>
      <c r="Q928" s="22"/>
      <c r="R928" s="22"/>
      <c r="S928" s="22"/>
      <c r="T928" s="22"/>
      <c r="U928" s="22"/>
      <c r="V928" s="22"/>
      <c r="W928" s="22"/>
      <c r="X928" s="22"/>
      <c r="Y928" s="22"/>
      <c r="Z928" s="22"/>
      <c r="AA928" s="22"/>
    </row>
    <row r="929">
      <c r="A929" s="21"/>
      <c r="B929" s="22"/>
      <c r="C929" s="22"/>
      <c r="D929" s="22"/>
      <c r="E929" s="22"/>
      <c r="F929" s="309"/>
      <c r="G929" s="22"/>
      <c r="H929" s="22"/>
      <c r="I929" s="21"/>
      <c r="J929" s="22"/>
      <c r="K929" s="21"/>
      <c r="L929" s="311"/>
      <c r="M929" s="22"/>
      <c r="N929" s="21"/>
      <c r="O929" s="22"/>
      <c r="P929" s="22"/>
      <c r="Q929" s="22"/>
      <c r="R929" s="22"/>
      <c r="S929" s="22"/>
      <c r="T929" s="22"/>
      <c r="U929" s="22"/>
      <c r="V929" s="22"/>
      <c r="W929" s="22"/>
      <c r="X929" s="22"/>
      <c r="Y929" s="22"/>
      <c r="Z929" s="22"/>
      <c r="AA929" s="22"/>
    </row>
    <row r="930">
      <c r="A930" s="21"/>
      <c r="B930" s="22"/>
      <c r="C930" s="22"/>
      <c r="D930" s="22"/>
      <c r="E930" s="22"/>
      <c r="F930" s="309"/>
      <c r="G930" s="22"/>
      <c r="H930" s="22"/>
      <c r="I930" s="21"/>
      <c r="J930" s="22"/>
      <c r="K930" s="21"/>
      <c r="L930" s="311"/>
      <c r="M930" s="22"/>
      <c r="N930" s="21"/>
      <c r="O930" s="22"/>
      <c r="P930" s="22"/>
      <c r="Q930" s="22"/>
      <c r="R930" s="22"/>
      <c r="S930" s="22"/>
      <c r="T930" s="22"/>
      <c r="U930" s="22"/>
      <c r="V930" s="22"/>
      <c r="W930" s="22"/>
      <c r="X930" s="22"/>
      <c r="Y930" s="22"/>
      <c r="Z930" s="22"/>
      <c r="AA930" s="22"/>
    </row>
    <row r="931">
      <c r="A931" s="21"/>
      <c r="B931" s="22"/>
      <c r="C931" s="22"/>
      <c r="D931" s="22"/>
      <c r="E931" s="22"/>
      <c r="F931" s="309"/>
      <c r="G931" s="22"/>
      <c r="H931" s="22"/>
      <c r="I931" s="21"/>
      <c r="J931" s="22"/>
      <c r="K931" s="21"/>
      <c r="L931" s="311"/>
      <c r="M931" s="22"/>
      <c r="N931" s="21"/>
      <c r="O931" s="22"/>
      <c r="P931" s="22"/>
      <c r="Q931" s="22"/>
      <c r="R931" s="22"/>
      <c r="S931" s="22"/>
      <c r="T931" s="22"/>
      <c r="U931" s="22"/>
      <c r="V931" s="22"/>
      <c r="W931" s="22"/>
      <c r="X931" s="22"/>
      <c r="Y931" s="22"/>
      <c r="Z931" s="22"/>
      <c r="AA931" s="22"/>
    </row>
    <row r="932">
      <c r="A932" s="21"/>
      <c r="B932" s="22"/>
      <c r="C932" s="22"/>
      <c r="D932" s="22"/>
      <c r="E932" s="22"/>
      <c r="F932" s="309"/>
      <c r="G932" s="22"/>
      <c r="H932" s="22"/>
      <c r="I932" s="21"/>
      <c r="J932" s="22"/>
      <c r="K932" s="21"/>
      <c r="L932" s="311"/>
      <c r="M932" s="22"/>
      <c r="N932" s="21"/>
      <c r="O932" s="22"/>
      <c r="P932" s="22"/>
      <c r="Q932" s="22"/>
      <c r="R932" s="22"/>
      <c r="S932" s="22"/>
      <c r="T932" s="22"/>
      <c r="U932" s="22"/>
      <c r="V932" s="22"/>
      <c r="W932" s="22"/>
      <c r="X932" s="22"/>
      <c r="Y932" s="22"/>
      <c r="Z932" s="22"/>
      <c r="AA932" s="22"/>
    </row>
    <row r="933">
      <c r="A933" s="21"/>
      <c r="B933" s="22"/>
      <c r="C933" s="22"/>
      <c r="D933" s="22"/>
      <c r="E933" s="22"/>
      <c r="F933" s="309"/>
      <c r="G933" s="22"/>
      <c r="H933" s="22"/>
      <c r="I933" s="21"/>
      <c r="J933" s="22"/>
      <c r="K933" s="21"/>
      <c r="L933" s="311"/>
      <c r="M933" s="22"/>
      <c r="N933" s="21"/>
      <c r="O933" s="22"/>
      <c r="P933" s="22"/>
      <c r="Q933" s="22"/>
      <c r="R933" s="22"/>
      <c r="S933" s="22"/>
      <c r="T933" s="22"/>
      <c r="U933" s="22"/>
      <c r="V933" s="22"/>
      <c r="W933" s="22"/>
      <c r="X933" s="22"/>
      <c r="Y933" s="22"/>
      <c r="Z933" s="22"/>
      <c r="AA933" s="22"/>
    </row>
    <row r="934">
      <c r="A934" s="21"/>
      <c r="B934" s="22"/>
      <c r="C934" s="22"/>
      <c r="D934" s="22"/>
      <c r="E934" s="22"/>
      <c r="F934" s="309"/>
      <c r="G934" s="22"/>
      <c r="H934" s="22"/>
      <c r="I934" s="21"/>
      <c r="J934" s="22"/>
      <c r="K934" s="21"/>
      <c r="L934" s="311"/>
      <c r="M934" s="22"/>
      <c r="N934" s="21"/>
      <c r="O934" s="22"/>
      <c r="P934" s="22"/>
      <c r="Q934" s="22"/>
      <c r="R934" s="22"/>
      <c r="S934" s="22"/>
      <c r="T934" s="22"/>
      <c r="U934" s="22"/>
      <c r="V934" s="22"/>
      <c r="W934" s="22"/>
      <c r="X934" s="22"/>
      <c r="Y934" s="22"/>
      <c r="Z934" s="22"/>
      <c r="AA934" s="22"/>
    </row>
    <row r="935">
      <c r="A935" s="21"/>
      <c r="B935" s="22"/>
      <c r="C935" s="22"/>
      <c r="D935" s="22"/>
      <c r="E935" s="22"/>
      <c r="F935" s="309"/>
      <c r="G935" s="22"/>
      <c r="H935" s="22"/>
      <c r="I935" s="21"/>
      <c r="J935" s="22"/>
      <c r="K935" s="21"/>
      <c r="L935" s="311"/>
      <c r="M935" s="22"/>
      <c r="N935" s="21"/>
      <c r="O935" s="22"/>
      <c r="P935" s="22"/>
      <c r="Q935" s="22"/>
      <c r="R935" s="22"/>
      <c r="S935" s="22"/>
      <c r="T935" s="22"/>
      <c r="U935" s="22"/>
      <c r="V935" s="22"/>
      <c r="W935" s="22"/>
      <c r="X935" s="22"/>
      <c r="Y935" s="22"/>
      <c r="Z935" s="22"/>
      <c r="AA935" s="22"/>
    </row>
    <row r="936">
      <c r="A936" s="21"/>
      <c r="B936" s="22"/>
      <c r="C936" s="22"/>
      <c r="D936" s="22"/>
      <c r="E936" s="22"/>
      <c r="F936" s="309"/>
      <c r="G936" s="22"/>
      <c r="H936" s="22"/>
      <c r="I936" s="21"/>
      <c r="J936" s="22"/>
      <c r="K936" s="21"/>
      <c r="L936" s="311"/>
      <c r="M936" s="22"/>
      <c r="N936" s="21"/>
      <c r="O936" s="22"/>
      <c r="P936" s="22"/>
      <c r="Q936" s="22"/>
      <c r="R936" s="22"/>
      <c r="S936" s="22"/>
      <c r="T936" s="22"/>
      <c r="U936" s="22"/>
      <c r="V936" s="22"/>
      <c r="W936" s="22"/>
      <c r="X936" s="22"/>
      <c r="Y936" s="22"/>
      <c r="Z936" s="22"/>
      <c r="AA936" s="22"/>
    </row>
    <row r="937">
      <c r="A937" s="21"/>
      <c r="B937" s="22"/>
      <c r="C937" s="22"/>
      <c r="D937" s="22"/>
      <c r="E937" s="22"/>
      <c r="F937" s="309"/>
      <c r="G937" s="22"/>
      <c r="H937" s="22"/>
      <c r="I937" s="21"/>
      <c r="J937" s="22"/>
      <c r="K937" s="21"/>
      <c r="L937" s="311"/>
      <c r="M937" s="22"/>
      <c r="N937" s="21"/>
      <c r="O937" s="22"/>
      <c r="P937" s="22"/>
      <c r="Q937" s="22"/>
      <c r="R937" s="22"/>
      <c r="S937" s="22"/>
      <c r="T937" s="22"/>
      <c r="U937" s="22"/>
      <c r="V937" s="22"/>
      <c r="W937" s="22"/>
      <c r="X937" s="22"/>
      <c r="Y937" s="22"/>
      <c r="Z937" s="22"/>
      <c r="AA937" s="22"/>
    </row>
    <row r="938">
      <c r="A938" s="21"/>
      <c r="B938" s="22"/>
      <c r="C938" s="22"/>
      <c r="D938" s="22"/>
      <c r="E938" s="22"/>
      <c r="F938" s="309"/>
      <c r="G938" s="22"/>
      <c r="H938" s="22"/>
      <c r="I938" s="21"/>
      <c r="J938" s="22"/>
      <c r="K938" s="21"/>
      <c r="L938" s="311"/>
      <c r="M938" s="22"/>
      <c r="N938" s="21"/>
      <c r="O938" s="22"/>
      <c r="P938" s="22"/>
      <c r="Q938" s="22"/>
      <c r="R938" s="22"/>
      <c r="S938" s="22"/>
      <c r="T938" s="22"/>
      <c r="U938" s="22"/>
      <c r="V938" s="22"/>
      <c r="W938" s="22"/>
      <c r="X938" s="22"/>
      <c r="Y938" s="22"/>
      <c r="Z938" s="22"/>
      <c r="AA938" s="22"/>
    </row>
    <row r="939">
      <c r="A939" s="21"/>
      <c r="B939" s="22"/>
      <c r="C939" s="22"/>
      <c r="D939" s="22"/>
      <c r="E939" s="22"/>
      <c r="F939" s="309"/>
      <c r="G939" s="22"/>
      <c r="H939" s="22"/>
      <c r="I939" s="21"/>
      <c r="J939" s="22"/>
      <c r="K939" s="21"/>
      <c r="L939" s="311"/>
      <c r="M939" s="22"/>
      <c r="N939" s="21"/>
      <c r="O939" s="22"/>
      <c r="P939" s="22"/>
      <c r="Q939" s="22"/>
      <c r="R939" s="22"/>
      <c r="S939" s="22"/>
      <c r="T939" s="22"/>
      <c r="U939" s="22"/>
      <c r="V939" s="22"/>
      <c r="W939" s="22"/>
      <c r="X939" s="22"/>
      <c r="Y939" s="22"/>
      <c r="Z939" s="22"/>
      <c r="AA939" s="22"/>
    </row>
    <row r="940">
      <c r="A940" s="21"/>
      <c r="B940" s="22"/>
      <c r="C940" s="22"/>
      <c r="D940" s="22"/>
      <c r="E940" s="22"/>
      <c r="F940" s="309"/>
      <c r="G940" s="22"/>
      <c r="H940" s="22"/>
      <c r="I940" s="21"/>
      <c r="J940" s="22"/>
      <c r="K940" s="21"/>
      <c r="L940" s="311"/>
      <c r="M940" s="22"/>
      <c r="N940" s="21"/>
      <c r="O940" s="22"/>
      <c r="P940" s="22"/>
      <c r="Q940" s="22"/>
      <c r="R940" s="22"/>
      <c r="S940" s="22"/>
      <c r="T940" s="22"/>
      <c r="U940" s="22"/>
      <c r="V940" s="22"/>
      <c r="W940" s="22"/>
      <c r="X940" s="22"/>
      <c r="Y940" s="22"/>
      <c r="Z940" s="22"/>
      <c r="AA940" s="22"/>
    </row>
    <row r="941">
      <c r="A941" s="21"/>
      <c r="B941" s="22"/>
      <c r="C941" s="22"/>
      <c r="D941" s="22"/>
      <c r="E941" s="22"/>
      <c r="F941" s="309"/>
      <c r="G941" s="22"/>
      <c r="H941" s="22"/>
      <c r="I941" s="21"/>
      <c r="J941" s="22"/>
      <c r="K941" s="21"/>
      <c r="L941" s="311"/>
      <c r="M941" s="22"/>
      <c r="N941" s="21"/>
      <c r="O941" s="22"/>
      <c r="P941" s="22"/>
      <c r="Q941" s="22"/>
      <c r="R941" s="22"/>
      <c r="S941" s="22"/>
      <c r="T941" s="22"/>
      <c r="U941" s="22"/>
      <c r="V941" s="22"/>
      <c r="W941" s="22"/>
      <c r="X941" s="22"/>
      <c r="Y941" s="22"/>
      <c r="Z941" s="22"/>
      <c r="AA941" s="22"/>
    </row>
    <row r="942">
      <c r="A942" s="21"/>
      <c r="B942" s="22"/>
      <c r="C942" s="22"/>
      <c r="D942" s="22"/>
      <c r="E942" s="22"/>
      <c r="F942" s="309"/>
      <c r="G942" s="22"/>
      <c r="H942" s="22"/>
      <c r="I942" s="21"/>
      <c r="J942" s="22"/>
      <c r="K942" s="21"/>
      <c r="L942" s="311"/>
      <c r="M942" s="22"/>
      <c r="N942" s="21"/>
      <c r="O942" s="22"/>
      <c r="P942" s="22"/>
      <c r="Q942" s="22"/>
      <c r="R942" s="22"/>
      <c r="S942" s="22"/>
      <c r="T942" s="22"/>
      <c r="U942" s="22"/>
      <c r="V942" s="22"/>
      <c r="W942" s="22"/>
      <c r="X942" s="22"/>
      <c r="Y942" s="22"/>
      <c r="Z942" s="22"/>
      <c r="AA942" s="22"/>
    </row>
    <row r="943">
      <c r="A943" s="21"/>
      <c r="B943" s="22"/>
      <c r="C943" s="22"/>
      <c r="D943" s="22"/>
      <c r="E943" s="22"/>
      <c r="F943" s="309"/>
      <c r="G943" s="22"/>
      <c r="H943" s="22"/>
      <c r="I943" s="21"/>
      <c r="J943" s="22"/>
      <c r="K943" s="21"/>
      <c r="L943" s="311"/>
      <c r="M943" s="22"/>
      <c r="N943" s="21"/>
      <c r="O943" s="22"/>
      <c r="P943" s="22"/>
      <c r="Q943" s="22"/>
      <c r="R943" s="22"/>
      <c r="S943" s="22"/>
      <c r="T943" s="22"/>
      <c r="U943" s="22"/>
      <c r="V943" s="22"/>
      <c r="W943" s="22"/>
      <c r="X943" s="22"/>
      <c r="Y943" s="22"/>
      <c r="Z943" s="22"/>
      <c r="AA943" s="22"/>
    </row>
    <row r="944">
      <c r="A944" s="21"/>
      <c r="B944" s="22"/>
      <c r="C944" s="22"/>
      <c r="D944" s="22"/>
      <c r="E944" s="22"/>
      <c r="F944" s="309"/>
      <c r="G944" s="22"/>
      <c r="H944" s="22"/>
      <c r="I944" s="21"/>
      <c r="J944" s="22"/>
      <c r="K944" s="21"/>
      <c r="L944" s="311"/>
      <c r="M944" s="22"/>
      <c r="N944" s="21"/>
      <c r="O944" s="22"/>
      <c r="P944" s="22"/>
      <c r="Q944" s="22"/>
      <c r="R944" s="22"/>
      <c r="S944" s="22"/>
      <c r="T944" s="22"/>
      <c r="U944" s="22"/>
      <c r="V944" s="22"/>
      <c r="W944" s="22"/>
      <c r="X944" s="22"/>
      <c r="Y944" s="22"/>
      <c r="Z944" s="22"/>
      <c r="AA944" s="22"/>
    </row>
    <row r="945">
      <c r="A945" s="21"/>
      <c r="B945" s="22"/>
      <c r="C945" s="22"/>
      <c r="D945" s="22"/>
      <c r="E945" s="22"/>
      <c r="F945" s="309"/>
      <c r="G945" s="22"/>
      <c r="H945" s="22"/>
      <c r="I945" s="21"/>
      <c r="J945" s="22"/>
      <c r="K945" s="21"/>
      <c r="L945" s="311"/>
      <c r="M945" s="22"/>
      <c r="N945" s="21"/>
      <c r="O945" s="22"/>
      <c r="P945" s="22"/>
      <c r="Q945" s="22"/>
      <c r="R945" s="22"/>
      <c r="S945" s="22"/>
      <c r="T945" s="22"/>
      <c r="U945" s="22"/>
      <c r="V945" s="22"/>
      <c r="W945" s="22"/>
      <c r="X945" s="22"/>
      <c r="Y945" s="22"/>
      <c r="Z945" s="22"/>
      <c r="AA945" s="22"/>
    </row>
    <row r="946">
      <c r="A946" s="21"/>
      <c r="B946" s="22"/>
      <c r="C946" s="22"/>
      <c r="D946" s="22"/>
      <c r="E946" s="22"/>
      <c r="F946" s="309"/>
      <c r="G946" s="22"/>
      <c r="H946" s="22"/>
      <c r="I946" s="21"/>
      <c r="J946" s="22"/>
      <c r="K946" s="21"/>
      <c r="L946" s="311"/>
      <c r="M946" s="22"/>
      <c r="N946" s="21"/>
      <c r="O946" s="22"/>
      <c r="P946" s="22"/>
      <c r="Q946" s="22"/>
      <c r="R946" s="22"/>
      <c r="S946" s="22"/>
      <c r="T946" s="22"/>
      <c r="U946" s="22"/>
      <c r="V946" s="22"/>
      <c r="W946" s="22"/>
      <c r="X946" s="22"/>
      <c r="Y946" s="22"/>
      <c r="Z946" s="22"/>
      <c r="AA946" s="22"/>
    </row>
    <row r="947">
      <c r="A947" s="21"/>
      <c r="B947" s="22"/>
      <c r="C947" s="22"/>
      <c r="D947" s="22"/>
      <c r="E947" s="22"/>
      <c r="F947" s="309"/>
      <c r="G947" s="22"/>
      <c r="H947" s="22"/>
      <c r="I947" s="21"/>
      <c r="J947" s="22"/>
      <c r="K947" s="21"/>
      <c r="L947" s="311"/>
      <c r="M947" s="22"/>
      <c r="N947" s="21"/>
      <c r="O947" s="22"/>
      <c r="P947" s="22"/>
      <c r="Q947" s="22"/>
      <c r="R947" s="22"/>
      <c r="S947" s="22"/>
      <c r="T947" s="22"/>
      <c r="U947" s="22"/>
      <c r="V947" s="22"/>
      <c r="W947" s="22"/>
      <c r="X947" s="22"/>
      <c r="Y947" s="22"/>
      <c r="Z947" s="22"/>
      <c r="AA947" s="22"/>
    </row>
    <row r="948">
      <c r="A948" s="21"/>
      <c r="B948" s="22"/>
      <c r="C948" s="22"/>
      <c r="D948" s="22"/>
      <c r="E948" s="22"/>
      <c r="F948" s="309"/>
      <c r="G948" s="22"/>
      <c r="H948" s="22"/>
      <c r="I948" s="21"/>
      <c r="J948" s="22"/>
      <c r="K948" s="21"/>
      <c r="L948" s="311"/>
      <c r="M948" s="22"/>
      <c r="N948" s="21"/>
      <c r="O948" s="22"/>
      <c r="P948" s="22"/>
      <c r="Q948" s="22"/>
      <c r="R948" s="22"/>
      <c r="S948" s="22"/>
      <c r="T948" s="22"/>
      <c r="U948" s="22"/>
      <c r="V948" s="22"/>
      <c r="W948" s="22"/>
      <c r="X948" s="22"/>
      <c r="Y948" s="22"/>
      <c r="Z948" s="22"/>
      <c r="AA948" s="22"/>
    </row>
    <row r="949">
      <c r="A949" s="21"/>
      <c r="B949" s="22"/>
      <c r="C949" s="22"/>
      <c r="D949" s="22"/>
      <c r="E949" s="22"/>
      <c r="F949" s="309"/>
      <c r="G949" s="22"/>
      <c r="H949" s="22"/>
      <c r="I949" s="21"/>
      <c r="J949" s="22"/>
      <c r="K949" s="21"/>
      <c r="L949" s="311"/>
      <c r="M949" s="22"/>
      <c r="N949" s="21"/>
      <c r="O949" s="22"/>
      <c r="P949" s="22"/>
      <c r="Q949" s="22"/>
      <c r="R949" s="22"/>
      <c r="S949" s="22"/>
      <c r="T949" s="22"/>
      <c r="U949" s="22"/>
      <c r="V949" s="22"/>
      <c r="W949" s="22"/>
      <c r="X949" s="22"/>
      <c r="Y949" s="22"/>
      <c r="Z949" s="22"/>
      <c r="AA949" s="22"/>
    </row>
    <row r="950">
      <c r="A950" s="21"/>
      <c r="B950" s="22"/>
      <c r="C950" s="22"/>
      <c r="D950" s="22"/>
      <c r="E950" s="22"/>
      <c r="F950" s="309"/>
      <c r="G950" s="22"/>
      <c r="H950" s="22"/>
      <c r="I950" s="21"/>
      <c r="J950" s="22"/>
      <c r="K950" s="21"/>
      <c r="L950" s="311"/>
      <c r="M950" s="22"/>
      <c r="N950" s="21"/>
      <c r="O950" s="22"/>
      <c r="P950" s="22"/>
      <c r="Q950" s="22"/>
      <c r="R950" s="22"/>
      <c r="S950" s="22"/>
      <c r="T950" s="22"/>
      <c r="U950" s="22"/>
      <c r="V950" s="22"/>
      <c r="W950" s="22"/>
      <c r="X950" s="22"/>
      <c r="Y950" s="22"/>
      <c r="Z950" s="22"/>
      <c r="AA950" s="22"/>
    </row>
    <row r="951">
      <c r="A951" s="21"/>
      <c r="B951" s="22"/>
      <c r="C951" s="22"/>
      <c r="D951" s="22"/>
      <c r="E951" s="22"/>
      <c r="F951" s="309"/>
      <c r="G951" s="22"/>
      <c r="H951" s="22"/>
      <c r="I951" s="21"/>
      <c r="J951" s="22"/>
      <c r="K951" s="21"/>
      <c r="L951" s="311"/>
      <c r="M951" s="22"/>
      <c r="N951" s="21"/>
      <c r="O951" s="22"/>
      <c r="P951" s="22"/>
      <c r="Q951" s="22"/>
      <c r="R951" s="22"/>
      <c r="S951" s="22"/>
      <c r="T951" s="22"/>
      <c r="U951" s="22"/>
      <c r="V951" s="22"/>
      <c r="W951" s="22"/>
      <c r="X951" s="22"/>
      <c r="Y951" s="22"/>
      <c r="Z951" s="22"/>
      <c r="AA951" s="22"/>
    </row>
    <row r="952">
      <c r="A952" s="21"/>
      <c r="B952" s="22"/>
      <c r="C952" s="22"/>
      <c r="D952" s="22"/>
      <c r="E952" s="22"/>
      <c r="F952" s="309"/>
      <c r="G952" s="22"/>
      <c r="H952" s="22"/>
      <c r="I952" s="21"/>
      <c r="J952" s="22"/>
      <c r="K952" s="21"/>
      <c r="L952" s="311"/>
      <c r="M952" s="22"/>
      <c r="N952" s="21"/>
      <c r="O952" s="22"/>
      <c r="P952" s="22"/>
      <c r="Q952" s="22"/>
      <c r="R952" s="22"/>
      <c r="S952" s="22"/>
      <c r="T952" s="22"/>
      <c r="U952" s="22"/>
      <c r="V952" s="22"/>
      <c r="W952" s="22"/>
      <c r="X952" s="22"/>
      <c r="Y952" s="22"/>
      <c r="Z952" s="22"/>
      <c r="AA952" s="22"/>
    </row>
    <row r="953">
      <c r="A953" s="21"/>
      <c r="B953" s="22"/>
      <c r="C953" s="22"/>
      <c r="D953" s="22"/>
      <c r="E953" s="22"/>
      <c r="F953" s="309"/>
      <c r="G953" s="22"/>
      <c r="H953" s="22"/>
      <c r="I953" s="21"/>
      <c r="J953" s="22"/>
      <c r="K953" s="21"/>
      <c r="L953" s="311"/>
      <c r="M953" s="22"/>
      <c r="N953" s="21"/>
      <c r="O953" s="22"/>
      <c r="P953" s="22"/>
      <c r="Q953" s="22"/>
      <c r="R953" s="22"/>
      <c r="S953" s="22"/>
      <c r="T953" s="22"/>
      <c r="U953" s="22"/>
      <c r="V953" s="22"/>
      <c r="W953" s="22"/>
      <c r="X953" s="22"/>
      <c r="Y953" s="22"/>
      <c r="Z953" s="22"/>
      <c r="AA953" s="22"/>
    </row>
    <row r="954">
      <c r="A954" s="21"/>
      <c r="B954" s="22"/>
      <c r="C954" s="22"/>
      <c r="D954" s="22"/>
      <c r="E954" s="22"/>
      <c r="F954" s="309"/>
      <c r="G954" s="22"/>
      <c r="H954" s="22"/>
      <c r="I954" s="21"/>
      <c r="J954" s="22"/>
      <c r="K954" s="21"/>
      <c r="L954" s="311"/>
      <c r="M954" s="22"/>
      <c r="N954" s="21"/>
      <c r="O954" s="22"/>
      <c r="P954" s="22"/>
      <c r="Q954" s="22"/>
      <c r="R954" s="22"/>
      <c r="S954" s="22"/>
      <c r="T954" s="22"/>
      <c r="U954" s="22"/>
      <c r="V954" s="22"/>
      <c r="W954" s="22"/>
      <c r="X954" s="22"/>
      <c r="Y954" s="22"/>
      <c r="Z954" s="22"/>
      <c r="AA954" s="22"/>
    </row>
    <row r="955">
      <c r="A955" s="21"/>
      <c r="B955" s="22"/>
      <c r="C955" s="22"/>
      <c r="D955" s="22"/>
      <c r="E955" s="22"/>
      <c r="F955" s="309"/>
      <c r="G955" s="22"/>
      <c r="H955" s="22"/>
      <c r="I955" s="21"/>
      <c r="J955" s="22"/>
      <c r="K955" s="21"/>
      <c r="L955" s="311"/>
      <c r="M955" s="22"/>
      <c r="N955" s="21"/>
      <c r="O955" s="22"/>
      <c r="P955" s="22"/>
      <c r="Q955" s="22"/>
      <c r="R955" s="22"/>
      <c r="S955" s="22"/>
      <c r="T955" s="22"/>
      <c r="U955" s="22"/>
      <c r="V955" s="22"/>
      <c r="W955" s="22"/>
      <c r="X955" s="22"/>
      <c r="Y955" s="22"/>
      <c r="Z955" s="22"/>
      <c r="AA955" s="22"/>
    </row>
    <row r="956">
      <c r="A956" s="21"/>
      <c r="B956" s="22"/>
      <c r="C956" s="22"/>
      <c r="D956" s="22"/>
      <c r="E956" s="22"/>
      <c r="F956" s="309"/>
      <c r="G956" s="22"/>
      <c r="H956" s="22"/>
      <c r="I956" s="21"/>
      <c r="J956" s="22"/>
      <c r="K956" s="21"/>
      <c r="L956" s="311"/>
      <c r="M956" s="22"/>
      <c r="N956" s="21"/>
      <c r="O956" s="22"/>
      <c r="P956" s="22"/>
      <c r="Q956" s="22"/>
      <c r="R956" s="22"/>
      <c r="S956" s="22"/>
      <c r="T956" s="22"/>
      <c r="U956" s="22"/>
      <c r="V956" s="22"/>
      <c r="W956" s="22"/>
      <c r="X956" s="22"/>
      <c r="Y956" s="22"/>
      <c r="Z956" s="22"/>
      <c r="AA956" s="22"/>
    </row>
    <row r="957">
      <c r="A957" s="21"/>
      <c r="B957" s="22"/>
      <c r="C957" s="22"/>
      <c r="D957" s="22"/>
      <c r="E957" s="22"/>
      <c r="F957" s="309"/>
      <c r="G957" s="22"/>
      <c r="H957" s="22"/>
      <c r="I957" s="21"/>
      <c r="J957" s="22"/>
      <c r="K957" s="21"/>
      <c r="L957" s="311"/>
      <c r="M957" s="22"/>
      <c r="N957" s="21"/>
      <c r="O957" s="22"/>
      <c r="P957" s="22"/>
      <c r="Q957" s="22"/>
      <c r="R957" s="22"/>
      <c r="S957" s="22"/>
      <c r="T957" s="22"/>
      <c r="U957" s="22"/>
      <c r="V957" s="22"/>
      <c r="W957" s="22"/>
      <c r="X957" s="22"/>
      <c r="Y957" s="22"/>
      <c r="Z957" s="22"/>
      <c r="AA957" s="22"/>
    </row>
    <row r="958">
      <c r="A958" s="21"/>
      <c r="B958" s="22"/>
      <c r="C958" s="22"/>
      <c r="D958" s="22"/>
      <c r="E958" s="22"/>
      <c r="F958" s="309"/>
      <c r="G958" s="22"/>
      <c r="H958" s="22"/>
      <c r="I958" s="21"/>
      <c r="J958" s="22"/>
      <c r="K958" s="21"/>
      <c r="L958" s="311"/>
      <c r="M958" s="22"/>
      <c r="N958" s="21"/>
      <c r="O958" s="22"/>
      <c r="P958" s="22"/>
      <c r="Q958" s="22"/>
      <c r="R958" s="22"/>
      <c r="S958" s="22"/>
      <c r="T958" s="22"/>
      <c r="U958" s="22"/>
      <c r="V958" s="22"/>
      <c r="W958" s="22"/>
      <c r="X958" s="22"/>
      <c r="Y958" s="22"/>
      <c r="Z958" s="22"/>
      <c r="AA958" s="22"/>
    </row>
    <row r="959">
      <c r="A959" s="21"/>
      <c r="B959" s="22"/>
      <c r="C959" s="22"/>
      <c r="D959" s="22"/>
      <c r="E959" s="22"/>
      <c r="F959" s="309"/>
      <c r="G959" s="22"/>
      <c r="H959" s="22"/>
      <c r="I959" s="21"/>
      <c r="J959" s="22"/>
      <c r="K959" s="21"/>
      <c r="L959" s="311"/>
      <c r="M959" s="22"/>
      <c r="N959" s="21"/>
      <c r="O959" s="22"/>
      <c r="P959" s="22"/>
      <c r="Q959" s="22"/>
      <c r="R959" s="22"/>
      <c r="S959" s="22"/>
      <c r="T959" s="22"/>
      <c r="U959" s="22"/>
      <c r="V959" s="22"/>
      <c r="W959" s="22"/>
      <c r="X959" s="22"/>
      <c r="Y959" s="22"/>
      <c r="Z959" s="22"/>
      <c r="AA959" s="22"/>
    </row>
    <row r="960">
      <c r="A960" s="21"/>
      <c r="B960" s="22"/>
      <c r="C960" s="22"/>
      <c r="D960" s="22"/>
      <c r="E960" s="22"/>
      <c r="F960" s="309"/>
      <c r="G960" s="22"/>
      <c r="H960" s="22"/>
      <c r="I960" s="21"/>
      <c r="J960" s="22"/>
      <c r="K960" s="21"/>
      <c r="L960" s="311"/>
      <c r="M960" s="22"/>
      <c r="N960" s="21"/>
      <c r="O960" s="22"/>
      <c r="P960" s="22"/>
      <c r="Q960" s="22"/>
      <c r="R960" s="22"/>
      <c r="S960" s="22"/>
      <c r="T960" s="22"/>
      <c r="U960" s="22"/>
      <c r="V960" s="22"/>
      <c r="W960" s="22"/>
      <c r="X960" s="22"/>
      <c r="Y960" s="22"/>
      <c r="Z960" s="22"/>
      <c r="AA960" s="22"/>
    </row>
    <row r="961">
      <c r="A961" s="21"/>
      <c r="B961" s="22"/>
      <c r="C961" s="22"/>
      <c r="D961" s="22"/>
      <c r="E961" s="22"/>
      <c r="F961" s="309"/>
      <c r="G961" s="22"/>
      <c r="H961" s="22"/>
      <c r="I961" s="21"/>
      <c r="J961" s="22"/>
      <c r="K961" s="21"/>
      <c r="L961" s="311"/>
      <c r="M961" s="22"/>
      <c r="N961" s="21"/>
      <c r="O961" s="22"/>
      <c r="P961" s="22"/>
      <c r="Q961" s="22"/>
      <c r="R961" s="22"/>
      <c r="S961" s="22"/>
      <c r="T961" s="22"/>
      <c r="U961" s="22"/>
      <c r="V961" s="22"/>
      <c r="W961" s="22"/>
      <c r="X961" s="22"/>
      <c r="Y961" s="22"/>
      <c r="Z961" s="22"/>
      <c r="AA961" s="22"/>
    </row>
    <row r="962">
      <c r="A962" s="21"/>
      <c r="B962" s="22"/>
      <c r="C962" s="22"/>
      <c r="D962" s="22"/>
      <c r="E962" s="22"/>
      <c r="F962" s="309"/>
      <c r="G962" s="22"/>
      <c r="H962" s="22"/>
      <c r="I962" s="21"/>
      <c r="J962" s="22"/>
      <c r="K962" s="21"/>
      <c r="L962" s="311"/>
      <c r="M962" s="22"/>
      <c r="N962" s="21"/>
      <c r="O962" s="22"/>
      <c r="P962" s="22"/>
      <c r="Q962" s="22"/>
      <c r="R962" s="22"/>
      <c r="S962" s="22"/>
      <c r="T962" s="22"/>
      <c r="U962" s="22"/>
      <c r="V962" s="22"/>
      <c r="W962" s="22"/>
      <c r="X962" s="22"/>
      <c r="Y962" s="22"/>
      <c r="Z962" s="22"/>
      <c r="AA962" s="22"/>
    </row>
    <row r="963">
      <c r="A963" s="21"/>
      <c r="B963" s="22"/>
      <c r="C963" s="22"/>
      <c r="D963" s="22"/>
      <c r="E963" s="22"/>
      <c r="F963" s="309"/>
      <c r="G963" s="22"/>
      <c r="H963" s="22"/>
      <c r="I963" s="21"/>
      <c r="J963" s="22"/>
      <c r="K963" s="21"/>
      <c r="L963" s="311"/>
      <c r="M963" s="22"/>
      <c r="N963" s="21"/>
      <c r="O963" s="22"/>
      <c r="P963" s="22"/>
      <c r="Q963" s="22"/>
      <c r="R963" s="22"/>
      <c r="S963" s="22"/>
      <c r="T963" s="22"/>
      <c r="U963" s="22"/>
      <c r="V963" s="22"/>
      <c r="W963" s="22"/>
      <c r="X963" s="22"/>
      <c r="Y963" s="22"/>
      <c r="Z963" s="22"/>
      <c r="AA963" s="22"/>
    </row>
    <row r="964">
      <c r="A964" s="21"/>
      <c r="B964" s="22"/>
      <c r="C964" s="22"/>
      <c r="D964" s="22"/>
      <c r="E964" s="22"/>
      <c r="F964" s="309"/>
      <c r="G964" s="22"/>
      <c r="H964" s="22"/>
      <c r="I964" s="21"/>
      <c r="J964" s="22"/>
      <c r="K964" s="21"/>
      <c r="L964" s="311"/>
      <c r="M964" s="22"/>
      <c r="N964" s="21"/>
      <c r="O964" s="22"/>
      <c r="P964" s="22"/>
      <c r="Q964" s="22"/>
      <c r="R964" s="22"/>
      <c r="S964" s="22"/>
      <c r="T964" s="22"/>
      <c r="U964" s="22"/>
      <c r="V964" s="22"/>
      <c r="W964" s="22"/>
      <c r="X964" s="22"/>
      <c r="Y964" s="22"/>
      <c r="Z964" s="22"/>
      <c r="AA964" s="22"/>
    </row>
    <row r="965">
      <c r="A965" s="21"/>
      <c r="B965" s="22"/>
      <c r="C965" s="22"/>
      <c r="D965" s="22"/>
      <c r="E965" s="22"/>
      <c r="F965" s="309"/>
      <c r="G965" s="22"/>
      <c r="H965" s="22"/>
      <c r="I965" s="21"/>
      <c r="J965" s="22"/>
      <c r="K965" s="21"/>
      <c r="L965" s="311"/>
      <c r="M965" s="22"/>
      <c r="N965" s="21"/>
      <c r="O965" s="22"/>
      <c r="P965" s="22"/>
      <c r="Q965" s="22"/>
      <c r="R965" s="22"/>
      <c r="S965" s="22"/>
      <c r="T965" s="22"/>
      <c r="U965" s="22"/>
      <c r="V965" s="22"/>
      <c r="W965" s="22"/>
      <c r="X965" s="22"/>
      <c r="Y965" s="22"/>
      <c r="Z965" s="22"/>
      <c r="AA965" s="22"/>
    </row>
    <row r="966">
      <c r="A966" s="21"/>
      <c r="B966" s="22"/>
      <c r="C966" s="22"/>
      <c r="D966" s="22"/>
      <c r="E966" s="22"/>
      <c r="F966" s="309"/>
      <c r="G966" s="22"/>
      <c r="H966" s="22"/>
      <c r="I966" s="21"/>
      <c r="J966" s="22"/>
      <c r="K966" s="21"/>
      <c r="L966" s="311"/>
      <c r="M966" s="22"/>
      <c r="N966" s="21"/>
      <c r="O966" s="22"/>
      <c r="P966" s="22"/>
      <c r="Q966" s="22"/>
      <c r="R966" s="22"/>
      <c r="S966" s="22"/>
      <c r="T966" s="22"/>
      <c r="U966" s="22"/>
      <c r="V966" s="22"/>
      <c r="W966" s="22"/>
      <c r="X966" s="22"/>
      <c r="Y966" s="22"/>
      <c r="Z966" s="22"/>
      <c r="AA966" s="22"/>
    </row>
    <row r="967">
      <c r="A967" s="21"/>
      <c r="B967" s="22"/>
      <c r="C967" s="22"/>
      <c r="D967" s="22"/>
      <c r="E967" s="22"/>
      <c r="F967" s="309"/>
      <c r="G967" s="22"/>
      <c r="H967" s="22"/>
      <c r="I967" s="21"/>
      <c r="J967" s="22"/>
      <c r="K967" s="21"/>
      <c r="L967" s="311"/>
      <c r="M967" s="22"/>
      <c r="N967" s="21"/>
      <c r="O967" s="22"/>
      <c r="P967" s="22"/>
      <c r="Q967" s="22"/>
      <c r="R967" s="22"/>
      <c r="S967" s="22"/>
      <c r="T967" s="22"/>
      <c r="U967" s="22"/>
      <c r="V967" s="22"/>
      <c r="W967" s="22"/>
      <c r="X967" s="22"/>
      <c r="Y967" s="22"/>
      <c r="Z967" s="22"/>
      <c r="AA967" s="22"/>
    </row>
    <row r="968">
      <c r="A968" s="21"/>
      <c r="B968" s="22"/>
      <c r="C968" s="22"/>
      <c r="D968" s="22"/>
      <c r="E968" s="22"/>
      <c r="F968" s="309"/>
      <c r="G968" s="22"/>
      <c r="H968" s="22"/>
      <c r="I968" s="21"/>
      <c r="J968" s="22"/>
      <c r="K968" s="21"/>
      <c r="L968" s="311"/>
      <c r="M968" s="22"/>
      <c r="N968" s="21"/>
      <c r="O968" s="22"/>
      <c r="P968" s="22"/>
      <c r="Q968" s="22"/>
      <c r="R968" s="22"/>
      <c r="S968" s="22"/>
      <c r="T968" s="22"/>
      <c r="U968" s="22"/>
      <c r="V968" s="22"/>
      <c r="W968" s="22"/>
      <c r="X968" s="22"/>
      <c r="Y968" s="22"/>
      <c r="Z968" s="22"/>
      <c r="AA968" s="22"/>
    </row>
    <row r="969">
      <c r="A969" s="21"/>
      <c r="B969" s="22"/>
      <c r="C969" s="22"/>
      <c r="D969" s="22"/>
      <c r="E969" s="22"/>
      <c r="F969" s="309"/>
      <c r="G969" s="22"/>
      <c r="H969" s="22"/>
      <c r="I969" s="21"/>
      <c r="J969" s="22"/>
      <c r="K969" s="21"/>
      <c r="L969" s="311"/>
      <c r="M969" s="22"/>
      <c r="N969" s="21"/>
      <c r="O969" s="22"/>
      <c r="P969" s="22"/>
      <c r="Q969" s="22"/>
      <c r="R969" s="22"/>
      <c r="S969" s="22"/>
      <c r="T969" s="22"/>
      <c r="U969" s="22"/>
      <c r="V969" s="22"/>
      <c r="W969" s="22"/>
      <c r="X969" s="22"/>
      <c r="Y969" s="22"/>
      <c r="Z969" s="22"/>
      <c r="AA969" s="22"/>
    </row>
    <row r="970">
      <c r="A970" s="21"/>
      <c r="B970" s="22"/>
      <c r="C970" s="22"/>
      <c r="D970" s="22"/>
      <c r="E970" s="22"/>
      <c r="F970" s="309"/>
      <c r="G970" s="22"/>
      <c r="H970" s="22"/>
      <c r="I970" s="21"/>
      <c r="J970" s="22"/>
      <c r="K970" s="21"/>
      <c r="L970" s="311"/>
      <c r="M970" s="22"/>
      <c r="N970" s="21"/>
      <c r="O970" s="22"/>
      <c r="P970" s="22"/>
      <c r="Q970" s="22"/>
      <c r="R970" s="22"/>
      <c r="S970" s="22"/>
      <c r="T970" s="22"/>
      <c r="U970" s="22"/>
      <c r="V970" s="22"/>
      <c r="W970" s="22"/>
      <c r="X970" s="22"/>
      <c r="Y970" s="22"/>
      <c r="Z970" s="22"/>
      <c r="AA970" s="22"/>
    </row>
    <row r="971">
      <c r="A971" s="21"/>
      <c r="B971" s="22"/>
      <c r="C971" s="22"/>
      <c r="D971" s="22"/>
      <c r="E971" s="22"/>
      <c r="F971" s="309"/>
      <c r="G971" s="22"/>
      <c r="H971" s="22"/>
      <c r="I971" s="21"/>
      <c r="J971" s="22"/>
      <c r="K971" s="21"/>
      <c r="L971" s="311"/>
      <c r="M971" s="22"/>
      <c r="N971" s="21"/>
      <c r="O971" s="22"/>
      <c r="P971" s="22"/>
      <c r="Q971" s="22"/>
      <c r="R971" s="22"/>
      <c r="S971" s="22"/>
      <c r="T971" s="22"/>
      <c r="U971" s="22"/>
      <c r="V971" s="22"/>
      <c r="W971" s="22"/>
      <c r="X971" s="22"/>
      <c r="Y971" s="22"/>
      <c r="Z971" s="22"/>
      <c r="AA971" s="22"/>
    </row>
    <row r="972">
      <c r="A972" s="21"/>
      <c r="B972" s="22"/>
      <c r="C972" s="22"/>
      <c r="D972" s="22"/>
      <c r="E972" s="22"/>
      <c r="F972" s="309"/>
      <c r="G972" s="22"/>
      <c r="H972" s="22"/>
      <c r="I972" s="21"/>
      <c r="J972" s="22"/>
      <c r="K972" s="21"/>
      <c r="L972" s="311"/>
      <c r="M972" s="22"/>
      <c r="N972" s="21"/>
      <c r="O972" s="22"/>
      <c r="P972" s="22"/>
      <c r="Q972" s="22"/>
      <c r="R972" s="22"/>
      <c r="S972" s="22"/>
      <c r="T972" s="22"/>
      <c r="U972" s="22"/>
      <c r="V972" s="22"/>
      <c r="W972" s="22"/>
      <c r="X972" s="22"/>
      <c r="Y972" s="22"/>
      <c r="Z972" s="22"/>
      <c r="AA972" s="22"/>
    </row>
    <row r="973">
      <c r="A973" s="21"/>
      <c r="B973" s="22"/>
      <c r="C973" s="22"/>
      <c r="D973" s="22"/>
      <c r="E973" s="22"/>
      <c r="F973" s="309"/>
      <c r="G973" s="22"/>
      <c r="H973" s="22"/>
      <c r="I973" s="21"/>
      <c r="J973" s="22"/>
      <c r="K973" s="21"/>
      <c r="L973" s="311"/>
      <c r="M973" s="22"/>
      <c r="N973" s="21"/>
      <c r="O973" s="22"/>
      <c r="P973" s="22"/>
      <c r="Q973" s="22"/>
      <c r="R973" s="22"/>
      <c r="S973" s="22"/>
      <c r="T973" s="22"/>
      <c r="U973" s="22"/>
      <c r="V973" s="22"/>
      <c r="W973" s="22"/>
      <c r="X973" s="22"/>
      <c r="Y973" s="22"/>
      <c r="Z973" s="22"/>
      <c r="AA973" s="22"/>
    </row>
    <row r="974">
      <c r="A974" s="21"/>
      <c r="B974" s="22"/>
      <c r="C974" s="22"/>
      <c r="D974" s="22"/>
      <c r="E974" s="22"/>
      <c r="F974" s="309"/>
      <c r="G974" s="22"/>
      <c r="H974" s="22"/>
      <c r="I974" s="21"/>
      <c r="J974" s="22"/>
      <c r="K974" s="21"/>
      <c r="L974" s="311"/>
      <c r="M974" s="22"/>
      <c r="N974" s="21"/>
      <c r="O974" s="22"/>
      <c r="P974" s="22"/>
      <c r="Q974" s="22"/>
      <c r="R974" s="22"/>
      <c r="S974" s="22"/>
      <c r="T974" s="22"/>
      <c r="U974" s="22"/>
      <c r="V974" s="22"/>
      <c r="W974" s="22"/>
      <c r="X974" s="22"/>
      <c r="Y974" s="22"/>
      <c r="Z974" s="22"/>
      <c r="AA974" s="22"/>
    </row>
    <row r="975">
      <c r="A975" s="21"/>
      <c r="B975" s="22"/>
      <c r="C975" s="22"/>
      <c r="D975" s="22"/>
      <c r="E975" s="22"/>
      <c r="F975" s="309"/>
      <c r="G975" s="22"/>
      <c r="H975" s="22"/>
      <c r="I975" s="21"/>
      <c r="J975" s="22"/>
      <c r="K975" s="21"/>
      <c r="L975" s="311"/>
      <c r="M975" s="22"/>
      <c r="N975" s="21"/>
      <c r="O975" s="22"/>
      <c r="P975" s="22"/>
      <c r="Q975" s="22"/>
      <c r="R975" s="22"/>
      <c r="S975" s="22"/>
      <c r="T975" s="22"/>
      <c r="U975" s="22"/>
      <c r="V975" s="22"/>
      <c r="W975" s="22"/>
      <c r="X975" s="22"/>
      <c r="Y975" s="22"/>
      <c r="Z975" s="22"/>
      <c r="AA975" s="22"/>
    </row>
    <row r="976">
      <c r="A976" s="21"/>
      <c r="B976" s="22"/>
      <c r="C976" s="22"/>
      <c r="D976" s="22"/>
      <c r="E976" s="22"/>
      <c r="F976" s="309"/>
      <c r="G976" s="22"/>
      <c r="H976" s="22"/>
      <c r="I976" s="21"/>
      <c r="J976" s="22"/>
      <c r="K976" s="21"/>
      <c r="L976" s="311"/>
      <c r="M976" s="22"/>
      <c r="N976" s="21"/>
      <c r="O976" s="22"/>
      <c r="P976" s="22"/>
      <c r="Q976" s="22"/>
      <c r="R976" s="22"/>
      <c r="S976" s="22"/>
      <c r="T976" s="22"/>
      <c r="U976" s="22"/>
      <c r="V976" s="22"/>
      <c r="W976" s="22"/>
      <c r="X976" s="22"/>
      <c r="Y976" s="22"/>
      <c r="Z976" s="22"/>
      <c r="AA976" s="22"/>
    </row>
    <row r="977">
      <c r="A977" s="21"/>
      <c r="B977" s="22"/>
      <c r="C977" s="22"/>
      <c r="D977" s="22"/>
      <c r="E977" s="22"/>
      <c r="F977" s="309"/>
      <c r="G977" s="22"/>
      <c r="H977" s="22"/>
      <c r="I977" s="21"/>
      <c r="J977" s="22"/>
      <c r="K977" s="21"/>
      <c r="L977" s="311"/>
      <c r="M977" s="22"/>
      <c r="N977" s="21"/>
      <c r="O977" s="22"/>
      <c r="P977" s="22"/>
      <c r="Q977" s="22"/>
      <c r="R977" s="22"/>
      <c r="S977" s="22"/>
      <c r="T977" s="22"/>
      <c r="U977" s="22"/>
      <c r="V977" s="22"/>
      <c r="W977" s="22"/>
      <c r="X977" s="22"/>
      <c r="Y977" s="22"/>
      <c r="Z977" s="22"/>
      <c r="AA977" s="22"/>
    </row>
    <row r="978">
      <c r="A978" s="21"/>
      <c r="B978" s="22"/>
      <c r="C978" s="22"/>
      <c r="D978" s="22"/>
      <c r="E978" s="22"/>
      <c r="F978" s="309"/>
      <c r="G978" s="22"/>
      <c r="H978" s="22"/>
      <c r="I978" s="21"/>
      <c r="J978" s="22"/>
      <c r="K978" s="21"/>
      <c r="L978" s="311"/>
      <c r="M978" s="22"/>
      <c r="N978" s="21"/>
      <c r="O978" s="22"/>
      <c r="P978" s="22"/>
      <c r="Q978" s="22"/>
      <c r="R978" s="22"/>
      <c r="S978" s="22"/>
      <c r="T978" s="22"/>
      <c r="U978" s="22"/>
      <c r="V978" s="22"/>
      <c r="W978" s="22"/>
      <c r="X978" s="22"/>
      <c r="Y978" s="22"/>
      <c r="Z978" s="22"/>
      <c r="AA978" s="22"/>
    </row>
    <row r="979">
      <c r="A979" s="21"/>
      <c r="B979" s="22"/>
      <c r="C979" s="22"/>
      <c r="D979" s="22"/>
      <c r="E979" s="22"/>
      <c r="F979" s="309"/>
      <c r="G979" s="22"/>
      <c r="H979" s="22"/>
      <c r="I979" s="21"/>
      <c r="J979" s="22"/>
      <c r="K979" s="21"/>
      <c r="L979" s="311"/>
      <c r="M979" s="22"/>
      <c r="N979" s="21"/>
      <c r="O979" s="22"/>
      <c r="P979" s="22"/>
      <c r="Q979" s="22"/>
      <c r="R979" s="22"/>
      <c r="S979" s="22"/>
      <c r="T979" s="22"/>
      <c r="U979" s="22"/>
      <c r="V979" s="22"/>
      <c r="W979" s="22"/>
      <c r="X979" s="22"/>
      <c r="Y979" s="22"/>
      <c r="Z979" s="22"/>
      <c r="AA979" s="22"/>
    </row>
    <row r="980">
      <c r="A980" s="21"/>
      <c r="B980" s="22"/>
      <c r="C980" s="22"/>
      <c r="D980" s="22"/>
      <c r="E980" s="22"/>
      <c r="F980" s="309"/>
      <c r="G980" s="22"/>
      <c r="H980" s="22"/>
      <c r="I980" s="21"/>
      <c r="J980" s="22"/>
      <c r="K980" s="21"/>
      <c r="L980" s="311"/>
      <c r="M980" s="22"/>
      <c r="N980" s="21"/>
      <c r="O980" s="22"/>
      <c r="P980" s="22"/>
      <c r="Q980" s="22"/>
      <c r="R980" s="22"/>
      <c r="S980" s="22"/>
      <c r="T980" s="22"/>
      <c r="U980" s="22"/>
      <c r="V980" s="22"/>
      <c r="W980" s="22"/>
      <c r="X980" s="22"/>
      <c r="Y980" s="22"/>
      <c r="Z980" s="22"/>
      <c r="AA980" s="22"/>
    </row>
    <row r="981">
      <c r="A981" s="21"/>
      <c r="B981" s="22"/>
      <c r="C981" s="22"/>
      <c r="D981" s="22"/>
      <c r="E981" s="22"/>
      <c r="F981" s="309"/>
      <c r="G981" s="22"/>
      <c r="H981" s="22"/>
      <c r="I981" s="21"/>
      <c r="J981" s="22"/>
      <c r="K981" s="21"/>
      <c r="L981" s="311"/>
      <c r="M981" s="22"/>
      <c r="N981" s="21"/>
      <c r="O981" s="22"/>
      <c r="P981" s="22"/>
      <c r="Q981" s="22"/>
      <c r="R981" s="22"/>
      <c r="S981" s="22"/>
      <c r="T981" s="22"/>
      <c r="U981" s="22"/>
      <c r="V981" s="22"/>
      <c r="W981" s="22"/>
      <c r="X981" s="22"/>
      <c r="Y981" s="22"/>
      <c r="Z981" s="22"/>
      <c r="AA981" s="22"/>
    </row>
    <row r="982">
      <c r="A982" s="21"/>
      <c r="B982" s="22"/>
      <c r="C982" s="22"/>
      <c r="D982" s="22"/>
      <c r="E982" s="22"/>
      <c r="F982" s="309"/>
      <c r="G982" s="22"/>
      <c r="H982" s="22"/>
      <c r="I982" s="21"/>
      <c r="J982" s="22"/>
      <c r="K982" s="21"/>
      <c r="L982" s="311"/>
      <c r="M982" s="22"/>
      <c r="N982" s="21"/>
      <c r="O982" s="22"/>
      <c r="P982" s="22"/>
      <c r="Q982" s="22"/>
      <c r="R982" s="22"/>
      <c r="S982" s="22"/>
      <c r="T982" s="22"/>
      <c r="U982" s="22"/>
      <c r="V982" s="22"/>
      <c r="W982" s="22"/>
      <c r="X982" s="22"/>
      <c r="Y982" s="22"/>
      <c r="Z982" s="22"/>
      <c r="AA982" s="22"/>
    </row>
    <row r="983">
      <c r="A983" s="21"/>
      <c r="B983" s="22"/>
      <c r="C983" s="22"/>
      <c r="D983" s="22"/>
      <c r="E983" s="22"/>
      <c r="F983" s="309"/>
      <c r="G983" s="22"/>
      <c r="H983" s="22"/>
      <c r="I983" s="21"/>
      <c r="J983" s="22"/>
      <c r="K983" s="21"/>
      <c r="L983" s="311"/>
      <c r="M983" s="22"/>
      <c r="N983" s="21"/>
      <c r="O983" s="22"/>
      <c r="P983" s="22"/>
      <c r="Q983" s="22"/>
      <c r="R983" s="22"/>
      <c r="S983" s="22"/>
      <c r="T983" s="22"/>
      <c r="U983" s="22"/>
      <c r="V983" s="22"/>
      <c r="W983" s="22"/>
      <c r="X983" s="22"/>
      <c r="Y983" s="22"/>
      <c r="Z983" s="22"/>
      <c r="AA983" s="22"/>
    </row>
    <row r="984">
      <c r="A984" s="21"/>
      <c r="B984" s="22"/>
      <c r="C984" s="22"/>
      <c r="D984" s="22"/>
      <c r="E984" s="22"/>
      <c r="F984" s="309"/>
      <c r="G984" s="22"/>
      <c r="H984" s="22"/>
      <c r="I984" s="21"/>
      <c r="J984" s="22"/>
      <c r="K984" s="21"/>
      <c r="L984" s="311"/>
      <c r="M984" s="22"/>
      <c r="N984" s="21"/>
      <c r="O984" s="22"/>
      <c r="P984" s="22"/>
      <c r="Q984" s="22"/>
      <c r="R984" s="22"/>
      <c r="S984" s="22"/>
      <c r="T984" s="22"/>
      <c r="U984" s="22"/>
      <c r="V984" s="22"/>
      <c r="W984" s="22"/>
      <c r="X984" s="22"/>
      <c r="Y984" s="22"/>
      <c r="Z984" s="22"/>
      <c r="AA984" s="22"/>
    </row>
    <row r="985">
      <c r="A985" s="21"/>
      <c r="B985" s="22"/>
      <c r="C985" s="22"/>
      <c r="D985" s="22"/>
      <c r="E985" s="22"/>
      <c r="F985" s="309"/>
      <c r="G985" s="22"/>
      <c r="H985" s="22"/>
      <c r="I985" s="21"/>
      <c r="J985" s="22"/>
      <c r="K985" s="21"/>
      <c r="L985" s="311"/>
      <c r="M985" s="22"/>
      <c r="N985" s="21"/>
      <c r="O985" s="22"/>
      <c r="P985" s="22"/>
      <c r="Q985" s="22"/>
      <c r="R985" s="22"/>
      <c r="S985" s="22"/>
      <c r="T985" s="22"/>
      <c r="U985" s="22"/>
      <c r="V985" s="22"/>
      <c r="W985" s="22"/>
      <c r="X985" s="22"/>
      <c r="Y985" s="22"/>
      <c r="Z985" s="22"/>
      <c r="AA985" s="22"/>
    </row>
    <row r="986">
      <c r="A986" s="21"/>
      <c r="B986" s="22"/>
      <c r="C986" s="22"/>
      <c r="D986" s="22"/>
      <c r="E986" s="22"/>
      <c r="F986" s="309"/>
      <c r="G986" s="22"/>
      <c r="H986" s="22"/>
      <c r="I986" s="21"/>
      <c r="J986" s="22"/>
      <c r="K986" s="21"/>
      <c r="L986" s="311"/>
      <c r="M986" s="22"/>
      <c r="N986" s="21"/>
      <c r="O986" s="22"/>
      <c r="P986" s="22"/>
      <c r="Q986" s="22"/>
      <c r="R986" s="22"/>
      <c r="S986" s="22"/>
      <c r="T986" s="22"/>
      <c r="U986" s="22"/>
      <c r="V986" s="22"/>
      <c r="W986" s="22"/>
      <c r="X986" s="22"/>
      <c r="Y986" s="22"/>
      <c r="Z986" s="22"/>
      <c r="AA986" s="22"/>
    </row>
    <row r="987">
      <c r="A987" s="21"/>
      <c r="B987" s="22"/>
      <c r="C987" s="22"/>
      <c r="D987" s="22"/>
      <c r="E987" s="22"/>
      <c r="F987" s="309"/>
      <c r="G987" s="22"/>
      <c r="H987" s="22"/>
      <c r="I987" s="21"/>
      <c r="J987" s="22"/>
      <c r="K987" s="21"/>
      <c r="L987" s="311"/>
      <c r="M987" s="22"/>
      <c r="N987" s="21"/>
      <c r="O987" s="22"/>
      <c r="P987" s="22"/>
      <c r="Q987" s="22"/>
      <c r="R987" s="22"/>
      <c r="S987" s="22"/>
      <c r="T987" s="22"/>
      <c r="U987" s="22"/>
      <c r="V987" s="22"/>
      <c r="W987" s="22"/>
      <c r="X987" s="22"/>
      <c r="Y987" s="22"/>
      <c r="Z987" s="22"/>
      <c r="AA987" s="22"/>
    </row>
    <row r="988">
      <c r="A988" s="21"/>
      <c r="B988" s="22"/>
      <c r="C988" s="22"/>
      <c r="D988" s="22"/>
      <c r="E988" s="22"/>
      <c r="F988" s="309"/>
      <c r="G988" s="22"/>
      <c r="H988" s="22"/>
      <c r="I988" s="21"/>
      <c r="J988" s="22"/>
      <c r="K988" s="21"/>
      <c r="L988" s="311"/>
      <c r="M988" s="22"/>
      <c r="N988" s="21"/>
      <c r="O988" s="22"/>
      <c r="P988" s="22"/>
      <c r="Q988" s="22"/>
      <c r="R988" s="22"/>
      <c r="S988" s="22"/>
      <c r="T988" s="22"/>
      <c r="U988" s="22"/>
      <c r="V988" s="22"/>
      <c r="W988" s="22"/>
      <c r="X988" s="22"/>
      <c r="Y988" s="22"/>
      <c r="Z988" s="22"/>
      <c r="AA988" s="22"/>
    </row>
    <row r="989">
      <c r="A989" s="21"/>
      <c r="B989" s="22"/>
      <c r="C989" s="22"/>
      <c r="D989" s="22"/>
      <c r="E989" s="22"/>
      <c r="F989" s="309"/>
      <c r="G989" s="22"/>
      <c r="H989" s="22"/>
      <c r="I989" s="21"/>
      <c r="J989" s="22"/>
      <c r="K989" s="21"/>
      <c r="L989" s="311"/>
      <c r="M989" s="22"/>
      <c r="N989" s="21"/>
      <c r="O989" s="22"/>
      <c r="P989" s="22"/>
      <c r="Q989" s="22"/>
      <c r="R989" s="22"/>
      <c r="S989" s="22"/>
      <c r="T989" s="22"/>
      <c r="U989" s="22"/>
      <c r="V989" s="22"/>
      <c r="W989" s="22"/>
      <c r="X989" s="22"/>
      <c r="Y989" s="22"/>
      <c r="Z989" s="22"/>
      <c r="AA989" s="22"/>
    </row>
    <row r="990">
      <c r="A990" s="21"/>
      <c r="B990" s="22"/>
      <c r="C990" s="22"/>
      <c r="D990" s="22"/>
      <c r="E990" s="22"/>
      <c r="F990" s="309"/>
      <c r="G990" s="22"/>
      <c r="H990" s="22"/>
      <c r="I990" s="21"/>
      <c r="J990" s="22"/>
      <c r="K990" s="21"/>
      <c r="L990" s="311"/>
      <c r="M990" s="22"/>
      <c r="N990" s="21"/>
      <c r="O990" s="22"/>
      <c r="P990" s="22"/>
      <c r="Q990" s="22"/>
      <c r="R990" s="22"/>
      <c r="S990" s="22"/>
      <c r="T990" s="22"/>
      <c r="U990" s="22"/>
      <c r="V990" s="22"/>
      <c r="W990" s="22"/>
      <c r="X990" s="22"/>
      <c r="Y990" s="22"/>
      <c r="Z990" s="22"/>
      <c r="AA990" s="22"/>
    </row>
    <row r="991">
      <c r="A991" s="21"/>
      <c r="B991" s="22"/>
      <c r="C991" s="22"/>
      <c r="D991" s="22"/>
      <c r="E991" s="22"/>
      <c r="F991" s="309"/>
      <c r="G991" s="22"/>
      <c r="H991" s="22"/>
      <c r="I991" s="21"/>
      <c r="J991" s="22"/>
      <c r="K991" s="21"/>
      <c r="L991" s="311"/>
      <c r="M991" s="22"/>
      <c r="N991" s="21"/>
      <c r="O991" s="22"/>
      <c r="P991" s="22"/>
      <c r="Q991" s="22"/>
      <c r="R991" s="22"/>
      <c r="S991" s="22"/>
      <c r="T991" s="22"/>
      <c r="U991" s="22"/>
      <c r="V991" s="22"/>
      <c r="W991" s="22"/>
      <c r="X991" s="22"/>
      <c r="Y991" s="22"/>
      <c r="Z991" s="22"/>
      <c r="AA991" s="22"/>
    </row>
    <row r="992">
      <c r="A992" s="21"/>
      <c r="B992" s="22"/>
      <c r="C992" s="22"/>
      <c r="D992" s="22"/>
      <c r="E992" s="22"/>
      <c r="F992" s="309"/>
      <c r="G992" s="22"/>
      <c r="H992" s="22"/>
      <c r="I992" s="21"/>
      <c r="J992" s="22"/>
      <c r="K992" s="21"/>
      <c r="L992" s="311"/>
      <c r="M992" s="22"/>
      <c r="N992" s="21"/>
      <c r="O992" s="22"/>
      <c r="P992" s="22"/>
      <c r="Q992" s="22"/>
      <c r="R992" s="22"/>
      <c r="S992" s="22"/>
      <c r="T992" s="22"/>
      <c r="U992" s="22"/>
      <c r="V992" s="22"/>
      <c r="W992" s="22"/>
      <c r="X992" s="22"/>
      <c r="Y992" s="22"/>
      <c r="Z992" s="22"/>
      <c r="AA992" s="22"/>
    </row>
    <row r="993">
      <c r="A993" s="21"/>
      <c r="B993" s="22"/>
      <c r="C993" s="22"/>
      <c r="D993" s="22"/>
      <c r="E993" s="22"/>
      <c r="F993" s="309"/>
      <c r="G993" s="22"/>
      <c r="H993" s="22"/>
      <c r="I993" s="21"/>
      <c r="J993" s="22"/>
      <c r="K993" s="21"/>
      <c r="L993" s="311"/>
      <c r="M993" s="22"/>
      <c r="N993" s="21"/>
      <c r="O993" s="22"/>
      <c r="P993" s="22"/>
      <c r="Q993" s="22"/>
      <c r="R993" s="22"/>
      <c r="S993" s="22"/>
      <c r="T993" s="22"/>
      <c r="U993" s="22"/>
      <c r="V993" s="22"/>
      <c r="W993" s="22"/>
      <c r="X993" s="22"/>
      <c r="Y993" s="22"/>
      <c r="Z993" s="22"/>
      <c r="AA993" s="22"/>
    </row>
    <row r="994">
      <c r="A994" s="21"/>
      <c r="B994" s="22"/>
      <c r="C994" s="22"/>
      <c r="D994" s="22"/>
      <c r="E994" s="22"/>
      <c r="F994" s="309"/>
      <c r="G994" s="22"/>
      <c r="H994" s="22"/>
      <c r="I994" s="21"/>
      <c r="J994" s="22"/>
      <c r="K994" s="21"/>
      <c r="L994" s="311"/>
      <c r="M994" s="22"/>
      <c r="N994" s="21"/>
      <c r="O994" s="22"/>
      <c r="P994" s="22"/>
      <c r="Q994" s="22"/>
      <c r="R994" s="22"/>
      <c r="S994" s="22"/>
      <c r="T994" s="22"/>
      <c r="U994" s="22"/>
      <c r="V994" s="22"/>
      <c r="W994" s="22"/>
      <c r="X994" s="22"/>
      <c r="Y994" s="22"/>
      <c r="Z994" s="22"/>
      <c r="AA994" s="22"/>
    </row>
    <row r="995">
      <c r="A995" s="21"/>
      <c r="B995" s="22"/>
      <c r="C995" s="22"/>
      <c r="D995" s="22"/>
      <c r="E995" s="22"/>
      <c r="F995" s="309"/>
      <c r="G995" s="22"/>
      <c r="H995" s="22"/>
      <c r="I995" s="21"/>
      <c r="J995" s="22"/>
      <c r="K995" s="21"/>
      <c r="L995" s="311"/>
      <c r="M995" s="22"/>
      <c r="N995" s="21"/>
      <c r="O995" s="22"/>
      <c r="P995" s="22"/>
      <c r="Q995" s="22"/>
      <c r="R995" s="22"/>
      <c r="S995" s="22"/>
      <c r="T995" s="22"/>
      <c r="U995" s="22"/>
      <c r="V995" s="22"/>
      <c r="W995" s="22"/>
      <c r="X995" s="22"/>
      <c r="Y995" s="22"/>
      <c r="Z995" s="22"/>
      <c r="AA995" s="22"/>
    </row>
    <row r="996">
      <c r="A996" s="21"/>
      <c r="B996" s="22"/>
      <c r="C996" s="22"/>
      <c r="D996" s="22"/>
      <c r="E996" s="22"/>
      <c r="F996" s="309"/>
      <c r="G996" s="22"/>
      <c r="H996" s="22"/>
      <c r="I996" s="21"/>
      <c r="J996" s="22"/>
      <c r="K996" s="21"/>
      <c r="L996" s="311"/>
      <c r="M996" s="22"/>
      <c r="N996" s="21"/>
      <c r="O996" s="22"/>
      <c r="P996" s="22"/>
      <c r="Q996" s="22"/>
      <c r="R996" s="22"/>
      <c r="S996" s="22"/>
      <c r="T996" s="22"/>
      <c r="U996" s="22"/>
      <c r="V996" s="22"/>
      <c r="W996" s="22"/>
      <c r="X996" s="22"/>
      <c r="Y996" s="22"/>
      <c r="Z996" s="22"/>
      <c r="AA996" s="22"/>
    </row>
    <row r="997">
      <c r="A997" s="21"/>
      <c r="B997" s="22"/>
      <c r="C997" s="22"/>
      <c r="D997" s="22"/>
      <c r="E997" s="22"/>
      <c r="F997" s="309"/>
      <c r="G997" s="22"/>
      <c r="H997" s="22"/>
      <c r="I997" s="21"/>
      <c r="J997" s="22"/>
      <c r="K997" s="21"/>
      <c r="L997" s="311"/>
      <c r="M997" s="22"/>
      <c r="N997" s="21"/>
      <c r="O997" s="22"/>
      <c r="P997" s="22"/>
      <c r="Q997" s="22"/>
      <c r="R997" s="22"/>
      <c r="S997" s="22"/>
      <c r="T997" s="22"/>
      <c r="U997" s="22"/>
      <c r="V997" s="22"/>
      <c r="W997" s="22"/>
      <c r="X997" s="22"/>
      <c r="Y997" s="22"/>
      <c r="Z997" s="22"/>
      <c r="AA997" s="22"/>
    </row>
    <row r="998">
      <c r="A998" s="21"/>
      <c r="B998" s="22"/>
      <c r="C998" s="22"/>
      <c r="D998" s="22"/>
      <c r="E998" s="22"/>
      <c r="F998" s="309"/>
      <c r="G998" s="22"/>
      <c r="H998" s="22"/>
      <c r="I998" s="21"/>
      <c r="J998" s="22"/>
      <c r="K998" s="21"/>
      <c r="L998" s="311"/>
      <c r="M998" s="22"/>
      <c r="N998" s="21"/>
      <c r="O998" s="22"/>
      <c r="P998" s="22"/>
      <c r="Q998" s="22"/>
      <c r="R998" s="22"/>
      <c r="S998" s="22"/>
      <c r="T998" s="22"/>
      <c r="U998" s="22"/>
      <c r="V998" s="22"/>
      <c r="W998" s="22"/>
      <c r="X998" s="22"/>
      <c r="Y998" s="22"/>
      <c r="Z998" s="22"/>
      <c r="AA998" s="22"/>
    </row>
    <row r="999">
      <c r="A999" s="21"/>
      <c r="B999" s="22"/>
      <c r="C999" s="22"/>
      <c r="D999" s="22"/>
      <c r="E999" s="22"/>
      <c r="F999" s="309"/>
      <c r="G999" s="22"/>
      <c r="H999" s="22"/>
      <c r="I999" s="21"/>
      <c r="J999" s="22"/>
      <c r="K999" s="21"/>
      <c r="L999" s="311"/>
      <c r="M999" s="22"/>
      <c r="N999" s="21"/>
      <c r="O999" s="22"/>
      <c r="P999" s="22"/>
      <c r="Q999" s="22"/>
      <c r="R999" s="22"/>
      <c r="S999" s="22"/>
      <c r="T999" s="22"/>
      <c r="U999" s="22"/>
      <c r="V999" s="22"/>
      <c r="W999" s="22"/>
      <c r="X999" s="22"/>
      <c r="Y999" s="22"/>
      <c r="Z999" s="22"/>
      <c r="AA999" s="22"/>
    </row>
    <row r="1000">
      <c r="A1000" s="21"/>
      <c r="B1000" s="22"/>
      <c r="C1000" s="22"/>
      <c r="D1000" s="22"/>
      <c r="E1000" s="22"/>
      <c r="F1000" s="309"/>
      <c r="G1000" s="22"/>
      <c r="H1000" s="22"/>
      <c r="I1000" s="21"/>
      <c r="J1000" s="22"/>
      <c r="K1000" s="21"/>
      <c r="L1000" s="311"/>
      <c r="M1000" s="22"/>
      <c r="N1000" s="21"/>
      <c r="O1000" s="22"/>
      <c r="P1000" s="22"/>
      <c r="Q1000" s="22"/>
      <c r="R1000" s="22"/>
      <c r="S1000" s="22"/>
      <c r="T1000" s="22"/>
      <c r="U1000" s="22"/>
      <c r="V1000" s="22"/>
      <c r="W1000" s="22"/>
      <c r="X1000" s="22"/>
      <c r="Y1000" s="22"/>
      <c r="Z1000" s="22"/>
      <c r="AA1000" s="22"/>
    </row>
    <row r="1001">
      <c r="A1001" s="21"/>
      <c r="B1001" s="22"/>
      <c r="C1001" s="22"/>
      <c r="D1001" s="22"/>
      <c r="E1001" s="22"/>
      <c r="F1001" s="309"/>
      <c r="G1001" s="22"/>
      <c r="H1001" s="22"/>
      <c r="I1001" s="21"/>
      <c r="J1001" s="22"/>
      <c r="K1001" s="21"/>
      <c r="L1001" s="311"/>
      <c r="M1001" s="22"/>
      <c r="N1001" s="21"/>
      <c r="O1001" s="22"/>
      <c r="P1001" s="22"/>
      <c r="Q1001" s="22"/>
      <c r="R1001" s="22"/>
      <c r="S1001" s="22"/>
      <c r="T1001" s="22"/>
      <c r="U1001" s="22"/>
      <c r="V1001" s="22"/>
      <c r="W1001" s="22"/>
      <c r="X1001" s="22"/>
      <c r="Y1001" s="22"/>
      <c r="Z1001" s="22"/>
      <c r="AA1001" s="22"/>
    </row>
    <row r="1002">
      <c r="A1002" s="21"/>
      <c r="B1002" s="22"/>
      <c r="C1002" s="22"/>
      <c r="D1002" s="22"/>
      <c r="E1002" s="22"/>
      <c r="F1002" s="309"/>
      <c r="G1002" s="22"/>
      <c r="H1002" s="22"/>
      <c r="I1002" s="21"/>
      <c r="J1002" s="22"/>
      <c r="K1002" s="21"/>
      <c r="L1002" s="311"/>
      <c r="M1002" s="22"/>
      <c r="N1002" s="21"/>
      <c r="O1002" s="22"/>
      <c r="P1002" s="22"/>
      <c r="Q1002" s="22"/>
      <c r="R1002" s="22"/>
      <c r="S1002" s="22"/>
      <c r="T1002" s="22"/>
      <c r="U1002" s="22"/>
      <c r="V1002" s="22"/>
      <c r="W1002" s="22"/>
      <c r="X1002" s="22"/>
      <c r="Y1002" s="22"/>
      <c r="Z1002" s="22"/>
      <c r="AA1002" s="22"/>
    </row>
    <row r="1003">
      <c r="A1003" s="21"/>
      <c r="B1003" s="22"/>
      <c r="C1003" s="22"/>
      <c r="D1003" s="22"/>
      <c r="E1003" s="22"/>
      <c r="F1003" s="309"/>
      <c r="G1003" s="22"/>
      <c r="H1003" s="22"/>
      <c r="I1003" s="21"/>
      <c r="J1003" s="22"/>
      <c r="K1003" s="21"/>
      <c r="L1003" s="311"/>
      <c r="M1003" s="22"/>
      <c r="N1003" s="21"/>
      <c r="O1003" s="22"/>
      <c r="P1003" s="22"/>
      <c r="Q1003" s="22"/>
      <c r="R1003" s="22"/>
      <c r="S1003" s="22"/>
      <c r="T1003" s="22"/>
      <c r="U1003" s="22"/>
      <c r="V1003" s="22"/>
      <c r="W1003" s="22"/>
      <c r="X1003" s="22"/>
      <c r="Y1003" s="22"/>
      <c r="Z1003" s="22"/>
      <c r="AA1003" s="22"/>
    </row>
    <row r="1004">
      <c r="A1004" s="21"/>
      <c r="B1004" s="22"/>
      <c r="C1004" s="22"/>
      <c r="D1004" s="22"/>
      <c r="E1004" s="22"/>
      <c r="F1004" s="309"/>
      <c r="G1004" s="22"/>
      <c r="H1004" s="22"/>
      <c r="I1004" s="21"/>
      <c r="J1004" s="22"/>
      <c r="K1004" s="21"/>
      <c r="L1004" s="311"/>
      <c r="M1004" s="22"/>
      <c r="N1004" s="21"/>
      <c r="O1004" s="22"/>
      <c r="P1004" s="22"/>
      <c r="Q1004" s="22"/>
      <c r="R1004" s="22"/>
      <c r="S1004" s="22"/>
      <c r="T1004" s="22"/>
      <c r="U1004" s="22"/>
      <c r="V1004" s="22"/>
      <c r="W1004" s="22"/>
      <c r="X1004" s="22"/>
      <c r="Y1004" s="22"/>
      <c r="Z1004" s="22"/>
      <c r="AA1004" s="22"/>
    </row>
    <row r="1005">
      <c r="A1005" s="21"/>
      <c r="B1005" s="22"/>
      <c r="C1005" s="22"/>
      <c r="D1005" s="22"/>
      <c r="E1005" s="22"/>
      <c r="F1005" s="309"/>
      <c r="G1005" s="22"/>
      <c r="H1005" s="22"/>
      <c r="I1005" s="21"/>
      <c r="J1005" s="22"/>
      <c r="K1005" s="21"/>
      <c r="L1005" s="311"/>
      <c r="M1005" s="22"/>
      <c r="N1005" s="21"/>
      <c r="O1005" s="22"/>
      <c r="P1005" s="22"/>
      <c r="Q1005" s="22"/>
      <c r="R1005" s="22"/>
      <c r="S1005" s="22"/>
      <c r="T1005" s="22"/>
      <c r="U1005" s="22"/>
      <c r="V1005" s="22"/>
      <c r="W1005" s="22"/>
      <c r="X1005" s="22"/>
      <c r="Y1005" s="22"/>
      <c r="Z1005" s="22"/>
      <c r="AA1005" s="22"/>
    </row>
    <row r="1006">
      <c r="A1006" s="21"/>
      <c r="B1006" s="22"/>
      <c r="C1006" s="22"/>
      <c r="D1006" s="22"/>
      <c r="E1006" s="22"/>
      <c r="F1006" s="309"/>
      <c r="G1006" s="22"/>
      <c r="H1006" s="22"/>
      <c r="I1006" s="21"/>
      <c r="J1006" s="22"/>
      <c r="K1006" s="21"/>
      <c r="L1006" s="311"/>
      <c r="M1006" s="22"/>
      <c r="N1006" s="21"/>
      <c r="O1006" s="22"/>
      <c r="P1006" s="22"/>
      <c r="Q1006" s="22"/>
      <c r="R1006" s="22"/>
      <c r="S1006" s="22"/>
      <c r="T1006" s="22"/>
      <c r="U1006" s="22"/>
      <c r="V1006" s="22"/>
      <c r="W1006" s="22"/>
      <c r="X1006" s="22"/>
      <c r="Y1006" s="22"/>
      <c r="Z1006" s="22"/>
      <c r="AA1006" s="22"/>
    </row>
    <row r="1007">
      <c r="A1007" s="21"/>
      <c r="B1007" s="22"/>
      <c r="C1007" s="22"/>
      <c r="D1007" s="22"/>
      <c r="E1007" s="22"/>
      <c r="F1007" s="309"/>
      <c r="G1007" s="22"/>
      <c r="H1007" s="22"/>
      <c r="I1007" s="21"/>
      <c r="J1007" s="22"/>
      <c r="K1007" s="21"/>
      <c r="L1007" s="311"/>
      <c r="M1007" s="22"/>
      <c r="N1007" s="21"/>
      <c r="O1007" s="22"/>
      <c r="P1007" s="22"/>
      <c r="Q1007" s="22"/>
      <c r="R1007" s="22"/>
      <c r="S1007" s="22"/>
      <c r="T1007" s="22"/>
      <c r="U1007" s="22"/>
      <c r="V1007" s="22"/>
      <c r="W1007" s="22"/>
      <c r="X1007" s="22"/>
      <c r="Y1007" s="22"/>
      <c r="Z1007" s="22"/>
      <c r="AA1007" s="22"/>
    </row>
    <row r="1008">
      <c r="A1008" s="21"/>
      <c r="B1008" s="22"/>
      <c r="C1008" s="22"/>
      <c r="D1008" s="22"/>
      <c r="E1008" s="22"/>
      <c r="F1008" s="309"/>
      <c r="G1008" s="22"/>
      <c r="H1008" s="22"/>
      <c r="I1008" s="21"/>
      <c r="J1008" s="22"/>
      <c r="K1008" s="21"/>
      <c r="L1008" s="311"/>
      <c r="M1008" s="22"/>
      <c r="N1008" s="21"/>
      <c r="O1008" s="22"/>
      <c r="P1008" s="22"/>
      <c r="Q1008" s="22"/>
      <c r="R1008" s="22"/>
      <c r="S1008" s="22"/>
      <c r="T1008" s="22"/>
      <c r="U1008" s="22"/>
      <c r="V1008" s="22"/>
      <c r="W1008" s="22"/>
      <c r="X1008" s="22"/>
      <c r="Y1008" s="22"/>
      <c r="Z1008" s="22"/>
      <c r="AA1008" s="22"/>
    </row>
    <row r="1009">
      <c r="A1009" s="21"/>
      <c r="B1009" s="22"/>
      <c r="C1009" s="22"/>
      <c r="D1009" s="22"/>
      <c r="E1009" s="22"/>
      <c r="F1009" s="309"/>
      <c r="G1009" s="22"/>
      <c r="H1009" s="22"/>
      <c r="I1009" s="21"/>
      <c r="J1009" s="22"/>
      <c r="K1009" s="21"/>
      <c r="L1009" s="311"/>
      <c r="M1009" s="22"/>
      <c r="N1009" s="21"/>
      <c r="O1009" s="22"/>
      <c r="P1009" s="22"/>
      <c r="Q1009" s="22"/>
      <c r="R1009" s="22"/>
      <c r="S1009" s="22"/>
      <c r="T1009" s="22"/>
      <c r="U1009" s="22"/>
      <c r="V1009" s="22"/>
      <c r="W1009" s="22"/>
      <c r="X1009" s="22"/>
      <c r="Y1009" s="22"/>
      <c r="Z1009" s="22"/>
      <c r="AA1009" s="22"/>
    </row>
    <row r="1010">
      <c r="A1010" s="21"/>
      <c r="B1010" s="22"/>
      <c r="C1010" s="22"/>
      <c r="D1010" s="22"/>
      <c r="E1010" s="22"/>
      <c r="F1010" s="309"/>
      <c r="G1010" s="22"/>
      <c r="H1010" s="22"/>
      <c r="I1010" s="21"/>
      <c r="J1010" s="22"/>
      <c r="K1010" s="21"/>
      <c r="L1010" s="311"/>
      <c r="M1010" s="22"/>
      <c r="N1010" s="21"/>
      <c r="O1010" s="22"/>
      <c r="P1010" s="22"/>
      <c r="Q1010" s="22"/>
      <c r="R1010" s="22"/>
      <c r="S1010" s="22"/>
      <c r="T1010" s="22"/>
      <c r="U1010" s="22"/>
      <c r="V1010" s="22"/>
      <c r="W1010" s="22"/>
      <c r="X1010" s="22"/>
      <c r="Y1010" s="22"/>
      <c r="Z1010" s="22"/>
      <c r="AA1010" s="22"/>
    </row>
    <row r="1011">
      <c r="A1011" s="21"/>
      <c r="B1011" s="22"/>
      <c r="C1011" s="22"/>
      <c r="D1011" s="22"/>
      <c r="E1011" s="22"/>
      <c r="F1011" s="309"/>
      <c r="G1011" s="22"/>
      <c r="H1011" s="22"/>
      <c r="I1011" s="21"/>
      <c r="J1011" s="22"/>
      <c r="K1011" s="21"/>
      <c r="L1011" s="311"/>
      <c r="M1011" s="22"/>
      <c r="N1011" s="21"/>
      <c r="O1011" s="22"/>
      <c r="P1011" s="22"/>
      <c r="Q1011" s="22"/>
      <c r="R1011" s="22"/>
      <c r="S1011" s="22"/>
      <c r="T1011" s="22"/>
      <c r="U1011" s="22"/>
      <c r="V1011" s="22"/>
      <c r="W1011" s="22"/>
      <c r="X1011" s="22"/>
      <c r="Y1011" s="22"/>
      <c r="Z1011" s="22"/>
      <c r="AA1011" s="22"/>
    </row>
    <row r="1012">
      <c r="A1012" s="21"/>
      <c r="B1012" s="22"/>
      <c r="C1012" s="22"/>
      <c r="D1012" s="22"/>
      <c r="E1012" s="22"/>
      <c r="F1012" s="309"/>
      <c r="G1012" s="22"/>
      <c r="H1012" s="22"/>
      <c r="I1012" s="21"/>
      <c r="J1012" s="22"/>
      <c r="K1012" s="21"/>
      <c r="L1012" s="311"/>
      <c r="M1012" s="22"/>
      <c r="N1012" s="21"/>
      <c r="O1012" s="22"/>
      <c r="P1012" s="22"/>
      <c r="Q1012" s="22"/>
      <c r="R1012" s="22"/>
      <c r="S1012" s="22"/>
      <c r="T1012" s="22"/>
      <c r="U1012" s="22"/>
      <c r="V1012" s="22"/>
      <c r="W1012" s="22"/>
      <c r="X1012" s="22"/>
      <c r="Y1012" s="22"/>
      <c r="Z1012" s="22"/>
      <c r="AA1012" s="22"/>
    </row>
    <row r="1013">
      <c r="A1013" s="21"/>
      <c r="B1013" s="22"/>
      <c r="C1013" s="22"/>
      <c r="D1013" s="22"/>
      <c r="E1013" s="22"/>
      <c r="F1013" s="309"/>
      <c r="G1013" s="22"/>
      <c r="H1013" s="22"/>
      <c r="I1013" s="21"/>
      <c r="J1013" s="22"/>
      <c r="K1013" s="21"/>
      <c r="L1013" s="311"/>
      <c r="M1013" s="22"/>
      <c r="N1013" s="21"/>
      <c r="O1013" s="22"/>
      <c r="P1013" s="22"/>
      <c r="Q1013" s="22"/>
      <c r="R1013" s="22"/>
      <c r="S1013" s="22"/>
      <c r="T1013" s="22"/>
      <c r="U1013" s="22"/>
      <c r="V1013" s="22"/>
      <c r="W1013" s="22"/>
      <c r="X1013" s="22"/>
      <c r="Y1013" s="22"/>
      <c r="Z1013" s="22"/>
      <c r="AA1013" s="22"/>
    </row>
    <row r="1014">
      <c r="A1014" s="21"/>
      <c r="B1014" s="22"/>
      <c r="C1014" s="22"/>
      <c r="D1014" s="22"/>
      <c r="E1014" s="22"/>
      <c r="F1014" s="309"/>
      <c r="G1014" s="22"/>
      <c r="H1014" s="22"/>
      <c r="I1014" s="21"/>
      <c r="J1014" s="22"/>
      <c r="K1014" s="21"/>
      <c r="L1014" s="311"/>
      <c r="M1014" s="22"/>
      <c r="N1014" s="21"/>
      <c r="O1014" s="22"/>
      <c r="P1014" s="22"/>
      <c r="Q1014" s="22"/>
      <c r="R1014" s="22"/>
      <c r="S1014" s="22"/>
      <c r="T1014" s="22"/>
      <c r="U1014" s="22"/>
      <c r="V1014" s="22"/>
      <c r="W1014" s="22"/>
      <c r="X1014" s="22"/>
      <c r="Y1014" s="22"/>
      <c r="Z1014" s="22"/>
      <c r="AA1014" s="22"/>
    </row>
    <row r="1015">
      <c r="A1015" s="21"/>
      <c r="B1015" s="22"/>
      <c r="C1015" s="22"/>
      <c r="D1015" s="22"/>
      <c r="E1015" s="22"/>
      <c r="F1015" s="309"/>
      <c r="G1015" s="22"/>
      <c r="H1015" s="22"/>
      <c r="I1015" s="21"/>
      <c r="J1015" s="22"/>
      <c r="K1015" s="21"/>
      <c r="L1015" s="311"/>
      <c r="M1015" s="22"/>
      <c r="N1015" s="21"/>
      <c r="O1015" s="22"/>
      <c r="P1015" s="22"/>
      <c r="Q1015" s="22"/>
      <c r="R1015" s="22"/>
      <c r="S1015" s="22"/>
      <c r="T1015" s="22"/>
      <c r="U1015" s="22"/>
      <c r="V1015" s="22"/>
      <c r="W1015" s="22"/>
      <c r="X1015" s="22"/>
      <c r="Y1015" s="22"/>
      <c r="Z1015" s="22"/>
      <c r="AA1015" s="22"/>
    </row>
    <row r="1016">
      <c r="A1016" s="21"/>
      <c r="B1016" s="22"/>
      <c r="C1016" s="22"/>
      <c r="D1016" s="22"/>
      <c r="E1016" s="22"/>
      <c r="F1016" s="309"/>
      <c r="G1016" s="22"/>
      <c r="H1016" s="22"/>
      <c r="I1016" s="21"/>
      <c r="J1016" s="22"/>
      <c r="K1016" s="21"/>
      <c r="L1016" s="311"/>
      <c r="M1016" s="22"/>
      <c r="N1016" s="21"/>
      <c r="O1016" s="22"/>
      <c r="P1016" s="22"/>
      <c r="Q1016" s="22"/>
      <c r="R1016" s="22"/>
      <c r="S1016" s="22"/>
      <c r="T1016" s="22"/>
      <c r="U1016" s="22"/>
      <c r="V1016" s="22"/>
      <c r="W1016" s="22"/>
      <c r="X1016" s="22"/>
      <c r="Y1016" s="22"/>
      <c r="Z1016" s="22"/>
      <c r="AA1016" s="22"/>
    </row>
    <row r="1017">
      <c r="A1017" s="21"/>
      <c r="B1017" s="22"/>
      <c r="C1017" s="22"/>
      <c r="D1017" s="22"/>
      <c r="E1017" s="22"/>
      <c r="F1017" s="309"/>
      <c r="G1017" s="22"/>
      <c r="H1017" s="22"/>
      <c r="I1017" s="21"/>
      <c r="J1017" s="22"/>
      <c r="K1017" s="21"/>
      <c r="L1017" s="311"/>
      <c r="M1017" s="22"/>
      <c r="N1017" s="21"/>
      <c r="O1017" s="22"/>
      <c r="P1017" s="22"/>
      <c r="Q1017" s="22"/>
      <c r="R1017" s="22"/>
      <c r="S1017" s="22"/>
      <c r="T1017" s="22"/>
      <c r="U1017" s="22"/>
      <c r="V1017" s="22"/>
      <c r="W1017" s="22"/>
      <c r="X1017" s="22"/>
      <c r="Y1017" s="22"/>
      <c r="Z1017" s="22"/>
      <c r="AA1017" s="22"/>
    </row>
    <row r="1018">
      <c r="A1018" s="21"/>
      <c r="B1018" s="22"/>
      <c r="C1018" s="22"/>
      <c r="D1018" s="22"/>
      <c r="E1018" s="22"/>
      <c r="F1018" s="309"/>
      <c r="G1018" s="22"/>
      <c r="H1018" s="22"/>
      <c r="I1018" s="21"/>
      <c r="J1018" s="22"/>
      <c r="K1018" s="21"/>
      <c r="L1018" s="311"/>
      <c r="M1018" s="22"/>
      <c r="N1018" s="21"/>
      <c r="O1018" s="22"/>
      <c r="P1018" s="22"/>
      <c r="Q1018" s="22"/>
      <c r="R1018" s="22"/>
      <c r="S1018" s="22"/>
      <c r="T1018" s="22"/>
      <c r="U1018" s="22"/>
      <c r="V1018" s="22"/>
      <c r="W1018" s="22"/>
      <c r="X1018" s="22"/>
      <c r="Y1018" s="22"/>
      <c r="Z1018" s="22"/>
      <c r="AA1018" s="22"/>
    </row>
    <row r="1019">
      <c r="A1019" s="21"/>
      <c r="B1019" s="22"/>
      <c r="C1019" s="22"/>
      <c r="D1019" s="22"/>
      <c r="E1019" s="22"/>
      <c r="F1019" s="309"/>
      <c r="G1019" s="22"/>
      <c r="H1019" s="22"/>
      <c r="I1019" s="21"/>
      <c r="J1019" s="22"/>
      <c r="K1019" s="21"/>
      <c r="L1019" s="311"/>
      <c r="M1019" s="22"/>
      <c r="N1019" s="21"/>
      <c r="O1019" s="22"/>
      <c r="P1019" s="22"/>
      <c r="Q1019" s="22"/>
      <c r="R1019" s="22"/>
      <c r="S1019" s="22"/>
      <c r="T1019" s="22"/>
      <c r="U1019" s="22"/>
      <c r="V1019" s="22"/>
      <c r="W1019" s="22"/>
      <c r="X1019" s="22"/>
      <c r="Y1019" s="22"/>
      <c r="Z1019" s="22"/>
      <c r="AA1019" s="22"/>
    </row>
    <row r="1020">
      <c r="A1020" s="21"/>
      <c r="B1020" s="22"/>
      <c r="C1020" s="22"/>
      <c r="D1020" s="22"/>
      <c r="E1020" s="22"/>
      <c r="F1020" s="309"/>
      <c r="G1020" s="22"/>
      <c r="H1020" s="22"/>
      <c r="I1020" s="21"/>
      <c r="J1020" s="22"/>
      <c r="K1020" s="21"/>
      <c r="L1020" s="311"/>
      <c r="M1020" s="22"/>
      <c r="N1020" s="21"/>
      <c r="O1020" s="22"/>
      <c r="P1020" s="22"/>
      <c r="Q1020" s="22"/>
      <c r="R1020" s="22"/>
      <c r="S1020" s="22"/>
      <c r="T1020" s="22"/>
      <c r="U1020" s="22"/>
      <c r="V1020" s="22"/>
      <c r="W1020" s="22"/>
      <c r="X1020" s="22"/>
      <c r="Y1020" s="22"/>
      <c r="Z1020" s="22"/>
      <c r="AA1020" s="22"/>
    </row>
    <row r="1021">
      <c r="A1021" s="21"/>
      <c r="B1021" s="22"/>
      <c r="C1021" s="22"/>
      <c r="D1021" s="22"/>
      <c r="E1021" s="22"/>
      <c r="F1021" s="309"/>
      <c r="G1021" s="22"/>
      <c r="H1021" s="22"/>
      <c r="I1021" s="21"/>
      <c r="J1021" s="22"/>
      <c r="K1021" s="21"/>
      <c r="L1021" s="311"/>
      <c r="M1021" s="22"/>
      <c r="N1021" s="21"/>
      <c r="O1021" s="22"/>
      <c r="P1021" s="22"/>
      <c r="Q1021" s="22"/>
      <c r="R1021" s="22"/>
      <c r="S1021" s="22"/>
      <c r="T1021" s="22"/>
      <c r="U1021" s="22"/>
      <c r="V1021" s="22"/>
      <c r="W1021" s="22"/>
      <c r="X1021" s="22"/>
      <c r="Y1021" s="22"/>
      <c r="Z1021" s="22"/>
      <c r="AA1021" s="22"/>
    </row>
    <row r="1022">
      <c r="A1022" s="21"/>
      <c r="B1022" s="22"/>
      <c r="C1022" s="22"/>
      <c r="D1022" s="22"/>
      <c r="E1022" s="22"/>
      <c r="F1022" s="309"/>
      <c r="G1022" s="22"/>
      <c r="H1022" s="22"/>
      <c r="I1022" s="21"/>
      <c r="J1022" s="22"/>
      <c r="K1022" s="21"/>
      <c r="L1022" s="311"/>
      <c r="M1022" s="22"/>
      <c r="N1022" s="21"/>
      <c r="O1022" s="22"/>
      <c r="P1022" s="22"/>
      <c r="Q1022" s="22"/>
      <c r="R1022" s="22"/>
      <c r="S1022" s="22"/>
      <c r="T1022" s="22"/>
      <c r="U1022" s="22"/>
      <c r="V1022" s="22"/>
      <c r="W1022" s="22"/>
      <c r="X1022" s="22"/>
      <c r="Y1022" s="22"/>
      <c r="Z1022" s="22"/>
      <c r="AA1022" s="22"/>
    </row>
    <row r="1023">
      <c r="A1023" s="21"/>
      <c r="B1023" s="22"/>
      <c r="C1023" s="22"/>
      <c r="D1023" s="22"/>
      <c r="E1023" s="22"/>
      <c r="F1023" s="309"/>
      <c r="G1023" s="22"/>
      <c r="H1023" s="22"/>
      <c r="I1023" s="21"/>
      <c r="J1023" s="22"/>
      <c r="K1023" s="21"/>
      <c r="L1023" s="311"/>
      <c r="M1023" s="22"/>
      <c r="N1023" s="21"/>
      <c r="O1023" s="22"/>
      <c r="P1023" s="22"/>
      <c r="Q1023" s="22"/>
      <c r="R1023" s="22"/>
      <c r="S1023" s="22"/>
      <c r="T1023" s="22"/>
      <c r="U1023" s="22"/>
      <c r="V1023" s="22"/>
      <c r="W1023" s="22"/>
      <c r="X1023" s="22"/>
      <c r="Y1023" s="22"/>
      <c r="Z1023" s="22"/>
      <c r="AA1023" s="22"/>
    </row>
    <row r="1024">
      <c r="A1024" s="101"/>
      <c r="B1024" s="102"/>
      <c r="C1024" s="102"/>
      <c r="D1024" s="102"/>
      <c r="E1024" s="102"/>
      <c r="F1024" s="103"/>
      <c r="G1024" s="102"/>
      <c r="H1024" s="102"/>
      <c r="I1024" s="101"/>
      <c r="J1024" s="102"/>
      <c r="K1024" s="101"/>
      <c r="L1024" s="312"/>
      <c r="M1024" s="101"/>
      <c r="N1024" s="101"/>
      <c r="O1024" s="87"/>
      <c r="P1024" s="102"/>
      <c r="Q1024" s="102"/>
      <c r="R1024" s="102"/>
      <c r="S1024" s="102"/>
      <c r="T1024" s="102"/>
      <c r="U1024" s="102"/>
      <c r="V1024" s="102"/>
      <c r="W1024" s="102"/>
      <c r="X1024" s="102"/>
      <c r="Y1024" s="102"/>
      <c r="Z1024" s="102"/>
      <c r="AA1024" s="102"/>
    </row>
    <row r="1025">
      <c r="A1025" s="101"/>
      <c r="B1025" s="102"/>
      <c r="C1025" s="102"/>
      <c r="D1025" s="102"/>
      <c r="E1025" s="102"/>
      <c r="F1025" s="103"/>
      <c r="G1025" s="102"/>
      <c r="H1025" s="102"/>
      <c r="I1025" s="101"/>
      <c r="J1025" s="102"/>
      <c r="K1025" s="101"/>
      <c r="L1025" s="312"/>
      <c r="M1025" s="101"/>
      <c r="N1025" s="101"/>
      <c r="O1025" s="101"/>
      <c r="P1025" s="102"/>
      <c r="Q1025" s="102"/>
      <c r="R1025" s="102"/>
      <c r="S1025" s="102"/>
      <c r="T1025" s="102"/>
      <c r="U1025" s="102"/>
      <c r="V1025" s="102"/>
      <c r="W1025" s="102"/>
      <c r="X1025" s="102"/>
      <c r="Y1025" s="102"/>
      <c r="Z1025" s="102"/>
      <c r="AA1025" s="102"/>
    </row>
  </sheetData>
  <autoFilter ref="$A$1:$R$196"/>
  <hyperlinks>
    <hyperlink r:id="rId1" ref="K2"/>
    <hyperlink r:id="rId2" ref="K3"/>
    <hyperlink r:id="rId3" ref="K7"/>
    <hyperlink r:id="rId4" ref="K8"/>
    <hyperlink r:id="rId5" ref="K10"/>
    <hyperlink r:id="rId6" ref="K11"/>
    <hyperlink r:id="rId7" ref="K12"/>
    <hyperlink r:id="rId8" ref="K13"/>
    <hyperlink r:id="rId9" ref="K14"/>
    <hyperlink r:id="rId10" ref="K21"/>
    <hyperlink r:id="rId11" ref="K22"/>
    <hyperlink r:id="rId12" ref="K23"/>
    <hyperlink r:id="rId13" ref="K24"/>
    <hyperlink r:id="rId14" ref="K25"/>
    <hyperlink r:id="rId15" ref="K26"/>
    <hyperlink r:id="rId16" ref="K27"/>
    <hyperlink r:id="rId17" ref="K28"/>
    <hyperlink r:id="rId18" ref="K29"/>
    <hyperlink r:id="rId19" ref="K30"/>
    <hyperlink r:id="rId20" ref="K31"/>
    <hyperlink r:id="rId21" ref="K32"/>
    <hyperlink r:id="rId22" ref="K33"/>
    <hyperlink r:id="rId23" ref="K34"/>
    <hyperlink r:id="rId24" ref="K35"/>
    <hyperlink r:id="rId25" ref="K36"/>
    <hyperlink r:id="rId26" ref="K37"/>
    <hyperlink r:id="rId27" ref="K38"/>
    <hyperlink r:id="rId28" ref="K39"/>
    <hyperlink r:id="rId29" ref="K40"/>
    <hyperlink r:id="rId30" ref="K41"/>
    <hyperlink r:id="rId31" ref="K42"/>
    <hyperlink r:id="rId32" ref="K43"/>
    <hyperlink r:id="rId33" ref="K44"/>
    <hyperlink r:id="rId34" ref="K45"/>
    <hyperlink r:id="rId35" ref="K46"/>
    <hyperlink r:id="rId36" ref="K47"/>
    <hyperlink r:id="rId37" ref="K48"/>
    <hyperlink r:id="rId38" ref="K49"/>
    <hyperlink r:id="rId39" ref="K50"/>
    <hyperlink r:id="rId40" ref="K51"/>
    <hyperlink r:id="rId41" ref="K52"/>
    <hyperlink r:id="rId42" ref="K53"/>
    <hyperlink r:id="rId43" ref="K54"/>
    <hyperlink r:id="rId44" ref="K55"/>
    <hyperlink r:id="rId45" ref="K56"/>
    <hyperlink r:id="rId46" ref="K57"/>
    <hyperlink r:id="rId47" ref="K58"/>
    <hyperlink r:id="rId48" ref="K59"/>
    <hyperlink r:id="rId49" ref="K60"/>
    <hyperlink r:id="rId50" ref="K61"/>
    <hyperlink r:id="rId51" ref="K62"/>
    <hyperlink r:id="rId52" ref="K63"/>
    <hyperlink r:id="rId53" ref="K64"/>
    <hyperlink r:id="rId54" ref="K65"/>
    <hyperlink r:id="rId55" ref="K66"/>
    <hyperlink r:id="rId56" ref="K67"/>
    <hyperlink r:id="rId57" ref="K68"/>
    <hyperlink r:id="rId58" ref="K69"/>
    <hyperlink r:id="rId59" ref="K70"/>
    <hyperlink r:id="rId60" ref="K71"/>
    <hyperlink r:id="rId61" ref="K72"/>
    <hyperlink r:id="rId62" ref="K73"/>
    <hyperlink r:id="rId63" ref="K74"/>
    <hyperlink r:id="rId64" ref="K75"/>
    <hyperlink r:id="rId65" ref="K76"/>
    <hyperlink r:id="rId66" ref="K77"/>
    <hyperlink r:id="rId67" ref="K78"/>
    <hyperlink r:id="rId68" ref="K79"/>
    <hyperlink r:id="rId69" ref="K80"/>
    <hyperlink r:id="rId70" ref="K81"/>
    <hyperlink r:id="rId71" ref="K82"/>
    <hyperlink r:id="rId72" ref="K83"/>
    <hyperlink r:id="rId73" ref="K84"/>
    <hyperlink r:id="rId74" ref="K85"/>
    <hyperlink r:id="rId75" ref="K86"/>
    <hyperlink r:id="rId76" ref="K87"/>
    <hyperlink r:id="rId77" ref="K88"/>
    <hyperlink r:id="rId78" ref="K89"/>
    <hyperlink r:id="rId79" ref="K90"/>
    <hyperlink r:id="rId80" ref="K91"/>
    <hyperlink r:id="rId81" ref="K92"/>
    <hyperlink r:id="rId82" ref="K93"/>
    <hyperlink r:id="rId83" ref="K94"/>
    <hyperlink r:id="rId84" ref="K95"/>
    <hyperlink r:id="rId85" ref="K96"/>
    <hyperlink r:id="rId86" ref="K97"/>
    <hyperlink r:id="rId87" ref="K98"/>
    <hyperlink r:id="rId88" ref="K99"/>
    <hyperlink r:id="rId89" ref="K100"/>
    <hyperlink r:id="rId90" ref="K101"/>
    <hyperlink r:id="rId91" ref="K102"/>
    <hyperlink r:id="rId92" ref="K103"/>
    <hyperlink r:id="rId93" ref="K104"/>
    <hyperlink r:id="rId94" ref="K105"/>
    <hyperlink r:id="rId95" ref="K106"/>
    <hyperlink r:id="rId96" ref="K107"/>
    <hyperlink r:id="rId97" ref="K108"/>
    <hyperlink r:id="rId98" ref="K109"/>
    <hyperlink r:id="rId99" ref="K110"/>
    <hyperlink r:id="rId100" ref="K111"/>
    <hyperlink r:id="rId101" ref="K112"/>
    <hyperlink r:id="rId102" ref="K113"/>
    <hyperlink r:id="rId103" ref="K114"/>
    <hyperlink r:id="rId104" ref="K115"/>
    <hyperlink r:id="rId105" ref="K116"/>
    <hyperlink r:id="rId106" ref="K117"/>
    <hyperlink r:id="rId107" ref="K118"/>
    <hyperlink r:id="rId108" ref="K119"/>
    <hyperlink r:id="rId109" ref="K120"/>
    <hyperlink r:id="rId110" ref="K121"/>
    <hyperlink r:id="rId111" ref="K122"/>
    <hyperlink r:id="rId112" ref="K123"/>
    <hyperlink r:id="rId113" ref="K124"/>
    <hyperlink r:id="rId114" ref="K125"/>
    <hyperlink r:id="rId115" ref="K126"/>
    <hyperlink r:id="rId116" ref="K127"/>
    <hyperlink r:id="rId117" ref="K128"/>
    <hyperlink r:id="rId118" ref="K129"/>
    <hyperlink r:id="rId119" ref="K130"/>
    <hyperlink r:id="rId120" ref="K131"/>
    <hyperlink r:id="rId121" ref="K132"/>
    <hyperlink r:id="rId122" ref="K133"/>
    <hyperlink r:id="rId123" ref="K134"/>
    <hyperlink r:id="rId124" ref="K135"/>
    <hyperlink r:id="rId125" ref="K136"/>
    <hyperlink r:id="rId126" ref="K137"/>
    <hyperlink r:id="rId127" ref="K138"/>
    <hyperlink r:id="rId128" ref="K139"/>
    <hyperlink r:id="rId129" ref="K140"/>
    <hyperlink r:id="rId130" ref="K141"/>
    <hyperlink r:id="rId131" ref="K142"/>
    <hyperlink r:id="rId132" ref="K143"/>
    <hyperlink r:id="rId133" ref="K144"/>
    <hyperlink r:id="rId134" ref="K145"/>
    <hyperlink r:id="rId135" ref="K146"/>
    <hyperlink r:id="rId136" ref="K147"/>
    <hyperlink r:id="rId137" ref="K148"/>
    <hyperlink r:id="rId138" ref="K149"/>
    <hyperlink r:id="rId139" ref="K150"/>
    <hyperlink r:id="rId140" ref="K151"/>
    <hyperlink r:id="rId141" ref="K152"/>
    <hyperlink r:id="rId142" ref="K153"/>
    <hyperlink r:id="rId143" ref="K154"/>
    <hyperlink r:id="rId144" ref="K155"/>
    <hyperlink r:id="rId145" ref="K156"/>
    <hyperlink r:id="rId146" ref="K157"/>
    <hyperlink r:id="rId147" ref="K158"/>
    <hyperlink r:id="rId148" ref="K159"/>
    <hyperlink r:id="rId149" ref="K160"/>
    <hyperlink r:id="rId150" ref="K161"/>
    <hyperlink r:id="rId151" ref="K162"/>
    <hyperlink r:id="rId152" ref="K163"/>
    <hyperlink r:id="rId153" ref="K164"/>
    <hyperlink r:id="rId154" ref="K165"/>
    <hyperlink r:id="rId155" ref="K166"/>
    <hyperlink r:id="rId156" ref="K167"/>
    <hyperlink r:id="rId157" ref="K168"/>
    <hyperlink r:id="rId158" ref="K169"/>
    <hyperlink r:id="rId159" ref="K170"/>
    <hyperlink r:id="rId160" ref="K171"/>
    <hyperlink r:id="rId161" ref="K172"/>
    <hyperlink r:id="rId162" ref="K173"/>
    <hyperlink r:id="rId163" ref="K174"/>
    <hyperlink r:id="rId164" ref="K175"/>
    <hyperlink r:id="rId165" ref="K176"/>
    <hyperlink r:id="rId166" ref="K177"/>
    <hyperlink r:id="rId167" ref="K178"/>
    <hyperlink r:id="rId168" ref="K179"/>
    <hyperlink r:id="rId169" ref="K180"/>
    <hyperlink r:id="rId170" ref="K181"/>
    <hyperlink r:id="rId171" ref="K182"/>
    <hyperlink r:id="rId172" ref="K183"/>
    <hyperlink r:id="rId173" ref="K184"/>
    <hyperlink r:id="rId174" ref="K185"/>
    <hyperlink r:id="rId175" ref="K186"/>
    <hyperlink r:id="rId176" ref="K187"/>
    <hyperlink r:id="rId177" ref="K188"/>
    <hyperlink r:id="rId178" ref="K189"/>
    <hyperlink r:id="rId179" ref="K190"/>
    <hyperlink r:id="rId180" ref="K191"/>
    <hyperlink r:id="rId181" ref="K192"/>
    <hyperlink r:id="rId182" ref="K193"/>
    <hyperlink r:id="rId183" ref="K194"/>
    <hyperlink r:id="rId184" ref="K195"/>
    <hyperlink r:id="rId185" ref="K196"/>
  </hyperlinks>
  <drawing r:id="rId18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29.63"/>
    <col customWidth="1" min="4" max="4" width="29.25"/>
    <col customWidth="1" min="5" max="5" width="25.38"/>
    <col customWidth="1" min="6" max="6" width="28.0"/>
    <col hidden="1" min="7" max="7" width="12.63"/>
    <col customWidth="1" min="8" max="8" width="30.0"/>
    <col customWidth="1" min="13" max="13" width="48.88"/>
  </cols>
  <sheetData>
    <row r="1" ht="25.5" customHeight="1">
      <c r="A1" s="313" t="s">
        <v>1222</v>
      </c>
      <c r="B1" s="314" t="s">
        <v>1281</v>
      </c>
      <c r="C1" s="314" t="s">
        <v>788</v>
      </c>
      <c r="D1" s="314" t="s">
        <v>789</v>
      </c>
      <c r="E1" s="314" t="s">
        <v>790</v>
      </c>
      <c r="F1" s="314" t="s">
        <v>791</v>
      </c>
      <c r="G1" s="314" t="s">
        <v>1282</v>
      </c>
      <c r="H1" s="314" t="s">
        <v>792</v>
      </c>
      <c r="I1" s="315" t="s">
        <v>1283</v>
      </c>
      <c r="J1" s="315" t="s">
        <v>0</v>
      </c>
      <c r="K1" s="314" t="s">
        <v>794</v>
      </c>
      <c r="L1" s="316" t="s">
        <v>795</v>
      </c>
      <c r="M1" s="314" t="s">
        <v>796</v>
      </c>
      <c r="N1" s="208"/>
      <c r="O1" s="208"/>
      <c r="P1" s="208"/>
      <c r="Q1" s="208"/>
      <c r="R1" s="208"/>
      <c r="S1" s="208"/>
      <c r="T1" s="208"/>
      <c r="U1" s="208"/>
      <c r="V1" s="208"/>
      <c r="W1" s="208"/>
      <c r="X1" s="208"/>
      <c r="Y1" s="208"/>
    </row>
    <row r="2" ht="25.5" customHeight="1">
      <c r="A2" s="317" t="s">
        <v>15</v>
      </c>
      <c r="B2" s="317" t="s">
        <v>842</v>
      </c>
      <c r="C2" s="317" t="s">
        <v>895</v>
      </c>
      <c r="D2" s="317" t="s">
        <v>1284</v>
      </c>
      <c r="E2" s="318">
        <v>1.0</v>
      </c>
      <c r="F2" s="317" t="s">
        <v>1285</v>
      </c>
      <c r="G2" s="319"/>
      <c r="H2" s="317" t="s">
        <v>1286</v>
      </c>
      <c r="I2" s="320"/>
      <c r="J2" s="319"/>
      <c r="K2" s="319"/>
      <c r="L2" s="321">
        <v>2.11227848516767</v>
      </c>
      <c r="M2" s="322" t="s">
        <v>898</v>
      </c>
      <c r="N2" s="208"/>
      <c r="O2" s="208"/>
      <c r="P2" s="208"/>
      <c r="Q2" s="208"/>
      <c r="R2" s="208"/>
      <c r="S2" s="208"/>
      <c r="T2" s="208"/>
      <c r="U2" s="208"/>
      <c r="V2" s="208"/>
      <c r="W2" s="208"/>
      <c r="X2" s="208"/>
      <c r="Y2" s="208"/>
    </row>
    <row r="3" ht="25.5" customHeight="1">
      <c r="A3" s="323" t="s">
        <v>137</v>
      </c>
      <c r="B3" s="323" t="s">
        <v>797</v>
      </c>
      <c r="C3" s="323" t="s">
        <v>866</v>
      </c>
      <c r="D3" s="323" t="s">
        <v>867</v>
      </c>
      <c r="E3" s="324">
        <v>57.6</v>
      </c>
      <c r="F3" s="323" t="s">
        <v>868</v>
      </c>
      <c r="G3" s="323" t="s">
        <v>1287</v>
      </c>
      <c r="H3" s="325" t="s">
        <v>1288</v>
      </c>
      <c r="I3" s="326"/>
      <c r="J3" s="327"/>
      <c r="K3" s="327" t="s">
        <v>1289</v>
      </c>
      <c r="L3" s="328">
        <f>((121+33.34)*0.277777778)/57.7</f>
        <v>0.7430194499</v>
      </c>
      <c r="M3" s="327" t="s">
        <v>871</v>
      </c>
      <c r="N3" s="208"/>
      <c r="O3" s="208"/>
      <c r="P3" s="208"/>
      <c r="Q3" s="208"/>
      <c r="R3" s="208"/>
      <c r="S3" s="208"/>
      <c r="T3" s="208"/>
      <c r="U3" s="208"/>
      <c r="V3" s="208"/>
      <c r="W3" s="208"/>
      <c r="X3" s="208"/>
      <c r="Y3" s="208"/>
    </row>
    <row r="4" ht="25.5" customHeight="1">
      <c r="A4" s="329" t="s">
        <v>264</v>
      </c>
      <c r="B4" s="329" t="s">
        <v>797</v>
      </c>
      <c r="C4" s="329" t="s">
        <v>798</v>
      </c>
      <c r="D4" s="329" t="s">
        <v>799</v>
      </c>
      <c r="E4" s="330">
        <v>4.701</v>
      </c>
      <c r="F4" s="329" t="s">
        <v>800</v>
      </c>
      <c r="G4" s="329" t="s">
        <v>1287</v>
      </c>
      <c r="H4" s="331" t="s">
        <v>1290</v>
      </c>
      <c r="I4" s="330"/>
      <c r="J4" s="329"/>
      <c r="K4" s="329" t="s">
        <v>802</v>
      </c>
      <c r="L4" s="332">
        <f>((23)*0.277777778)/4.703</f>
        <v>1.358470953</v>
      </c>
      <c r="M4" s="329" t="s">
        <v>1291</v>
      </c>
      <c r="N4" s="333"/>
      <c r="O4" s="208"/>
      <c r="P4" s="208"/>
      <c r="Q4" s="208"/>
      <c r="R4" s="208"/>
      <c r="S4" s="208"/>
      <c r="T4" s="208"/>
      <c r="U4" s="208"/>
      <c r="V4" s="208"/>
      <c r="W4" s="208"/>
      <c r="X4" s="208"/>
      <c r="Y4" s="208"/>
    </row>
    <row r="5" ht="25.5" customHeight="1">
      <c r="A5" s="334" t="s">
        <v>264</v>
      </c>
      <c r="B5" s="334" t="s">
        <v>807</v>
      </c>
      <c r="C5" s="334" t="s">
        <v>809</v>
      </c>
      <c r="D5" s="334" t="s">
        <v>810</v>
      </c>
      <c r="E5" s="335">
        <v>1.0</v>
      </c>
      <c r="F5" s="334" t="s">
        <v>800</v>
      </c>
      <c r="G5" s="334"/>
      <c r="H5" s="336" t="s">
        <v>1292</v>
      </c>
      <c r="I5" s="335">
        <v>1.42</v>
      </c>
      <c r="J5" s="334" t="s">
        <v>806</v>
      </c>
      <c r="K5" s="334"/>
      <c r="L5" s="337"/>
      <c r="M5" s="338" t="s">
        <v>18</v>
      </c>
      <c r="N5" s="339"/>
      <c r="O5" s="340"/>
      <c r="P5" s="340"/>
      <c r="Q5" s="340"/>
      <c r="R5" s="340"/>
      <c r="S5" s="340"/>
      <c r="T5" s="340"/>
      <c r="U5" s="340"/>
      <c r="V5" s="340"/>
      <c r="W5" s="340"/>
      <c r="X5" s="340"/>
      <c r="Y5" s="340"/>
    </row>
    <row r="6" ht="25.5" customHeight="1">
      <c r="A6" s="334" t="s">
        <v>264</v>
      </c>
      <c r="B6" s="334" t="s">
        <v>807</v>
      </c>
      <c r="C6" s="334" t="s">
        <v>809</v>
      </c>
      <c r="D6" s="334" t="s">
        <v>810</v>
      </c>
      <c r="E6" s="335">
        <v>1.0</v>
      </c>
      <c r="F6" s="334" t="s">
        <v>800</v>
      </c>
      <c r="G6" s="334"/>
      <c r="H6" s="336" t="s">
        <v>1293</v>
      </c>
      <c r="I6" s="335">
        <v>0.873</v>
      </c>
      <c r="J6" s="334" t="s">
        <v>113</v>
      </c>
      <c r="K6" s="334"/>
      <c r="L6" s="337"/>
      <c r="M6" s="338" t="s">
        <v>18</v>
      </c>
      <c r="N6" s="339"/>
      <c r="O6" s="340"/>
      <c r="P6" s="340"/>
      <c r="Q6" s="340"/>
      <c r="R6" s="340"/>
      <c r="S6" s="340"/>
      <c r="T6" s="340"/>
      <c r="U6" s="340"/>
      <c r="V6" s="340"/>
      <c r="W6" s="340"/>
      <c r="X6" s="340"/>
      <c r="Y6" s="340"/>
    </row>
    <row r="7" ht="25.5" customHeight="1">
      <c r="A7" s="334" t="s">
        <v>264</v>
      </c>
      <c r="B7" s="334" t="s">
        <v>807</v>
      </c>
      <c r="C7" s="334" t="s">
        <v>809</v>
      </c>
      <c r="D7" s="334" t="s">
        <v>810</v>
      </c>
      <c r="E7" s="335">
        <v>1.0</v>
      </c>
      <c r="F7" s="334" t="s">
        <v>800</v>
      </c>
      <c r="G7" s="334"/>
      <c r="H7" s="336" t="s">
        <v>1294</v>
      </c>
      <c r="I7" s="335">
        <v>0.505</v>
      </c>
      <c r="J7" s="334" t="s">
        <v>1295</v>
      </c>
      <c r="K7" s="334"/>
      <c r="L7" s="337"/>
      <c r="M7" s="338" t="s">
        <v>18</v>
      </c>
      <c r="N7" s="339"/>
      <c r="O7" s="340"/>
      <c r="P7" s="340"/>
      <c r="Q7" s="340"/>
      <c r="R7" s="340"/>
      <c r="S7" s="340"/>
      <c r="T7" s="340"/>
      <c r="U7" s="340"/>
      <c r="V7" s="340"/>
      <c r="W7" s="340"/>
      <c r="X7" s="340"/>
      <c r="Y7" s="340"/>
    </row>
    <row r="8" ht="25.5" customHeight="1">
      <c r="A8" s="334" t="s">
        <v>264</v>
      </c>
      <c r="B8" s="334" t="s">
        <v>1296</v>
      </c>
      <c r="C8" s="334" t="s">
        <v>828</v>
      </c>
      <c r="D8" s="334" t="s">
        <v>1297</v>
      </c>
      <c r="E8" s="335">
        <v>1.0</v>
      </c>
      <c r="F8" s="334" t="s">
        <v>800</v>
      </c>
      <c r="G8" s="341"/>
      <c r="H8" s="336" t="s">
        <v>1298</v>
      </c>
      <c r="I8" s="342">
        <v>1.94061020061058</v>
      </c>
      <c r="J8" s="334" t="s">
        <v>806</v>
      </c>
      <c r="K8" s="334"/>
      <c r="L8" s="337"/>
      <c r="M8" s="338" t="s">
        <v>18</v>
      </c>
      <c r="N8" s="208"/>
      <c r="O8" s="208"/>
      <c r="P8" s="208"/>
      <c r="Q8" s="208"/>
      <c r="R8" s="208"/>
      <c r="S8" s="208"/>
      <c r="T8" s="208"/>
      <c r="U8" s="208"/>
      <c r="V8" s="208"/>
      <c r="W8" s="208"/>
      <c r="X8" s="208"/>
      <c r="Y8" s="208"/>
    </row>
    <row r="9" ht="25.5" customHeight="1">
      <c r="A9" s="334" t="s">
        <v>264</v>
      </c>
      <c r="B9" s="334" t="s">
        <v>1296</v>
      </c>
      <c r="C9" s="334" t="s">
        <v>828</v>
      </c>
      <c r="D9" s="334" t="s">
        <v>1297</v>
      </c>
      <c r="E9" s="335">
        <v>1.0</v>
      </c>
      <c r="F9" s="334" t="s">
        <v>800</v>
      </c>
      <c r="G9" s="341"/>
      <c r="H9" s="336" t="s">
        <v>1299</v>
      </c>
      <c r="I9" s="342">
        <v>0.902208585822188</v>
      </c>
      <c r="J9" s="334" t="s">
        <v>113</v>
      </c>
      <c r="K9" s="334"/>
      <c r="L9" s="337"/>
      <c r="M9" s="338" t="s">
        <v>18</v>
      </c>
      <c r="N9" s="208"/>
      <c r="O9" s="208"/>
      <c r="P9" s="208"/>
      <c r="Q9" s="208"/>
      <c r="R9" s="208"/>
      <c r="S9" s="208"/>
      <c r="T9" s="208"/>
      <c r="U9" s="208"/>
      <c r="V9" s="208"/>
      <c r="W9" s="208"/>
      <c r="X9" s="208"/>
      <c r="Y9" s="208"/>
    </row>
    <row r="10" ht="25.5" customHeight="1">
      <c r="A10" s="334" t="s">
        <v>264</v>
      </c>
      <c r="B10" s="334" t="s">
        <v>1296</v>
      </c>
      <c r="C10" s="334" t="s">
        <v>828</v>
      </c>
      <c r="D10" s="334" t="s">
        <v>1297</v>
      </c>
      <c r="E10" s="335">
        <v>1.0</v>
      </c>
      <c r="F10" s="334" t="s">
        <v>800</v>
      </c>
      <c r="G10" s="341"/>
      <c r="H10" s="336" t="s">
        <v>1300</v>
      </c>
      <c r="I10" s="342">
        <v>0.133970338563308</v>
      </c>
      <c r="J10" s="334" t="s">
        <v>1295</v>
      </c>
      <c r="K10" s="334"/>
      <c r="L10" s="337"/>
      <c r="M10" s="338" t="s">
        <v>18</v>
      </c>
      <c r="N10" s="208"/>
      <c r="O10" s="208"/>
      <c r="P10" s="208"/>
      <c r="Q10" s="208"/>
      <c r="R10" s="208"/>
      <c r="S10" s="208"/>
      <c r="T10" s="208"/>
      <c r="U10" s="208"/>
      <c r="V10" s="208"/>
      <c r="W10" s="208"/>
      <c r="X10" s="208"/>
      <c r="Y10" s="208"/>
    </row>
    <row r="11" ht="25.5" customHeight="1">
      <c r="A11" s="341" t="s">
        <v>343</v>
      </c>
      <c r="B11" s="341" t="s">
        <v>899</v>
      </c>
      <c r="C11" s="341" t="s">
        <v>900</v>
      </c>
      <c r="D11" s="341" t="s">
        <v>901</v>
      </c>
      <c r="E11" s="343">
        <v>57.0</v>
      </c>
      <c r="F11" s="341" t="s">
        <v>800</v>
      </c>
      <c r="G11" s="341" t="s">
        <v>1287</v>
      </c>
      <c r="H11" s="344" t="s">
        <v>1301</v>
      </c>
      <c r="I11" s="343"/>
      <c r="J11" s="341"/>
      <c r="K11" s="341" t="s">
        <v>903</v>
      </c>
      <c r="L11" s="345">
        <f>((320+2.4)*0.277777778)/198</f>
        <v>0.452300786</v>
      </c>
      <c r="M11" s="341" t="s">
        <v>1291</v>
      </c>
      <c r="N11" s="208"/>
      <c r="O11" s="208"/>
      <c r="P11" s="208"/>
      <c r="Q11" s="208"/>
      <c r="R11" s="208"/>
      <c r="S11" s="208"/>
      <c r="T11" s="208"/>
      <c r="U11" s="208"/>
      <c r="V11" s="208"/>
      <c r="W11" s="208"/>
      <c r="X11" s="208"/>
      <c r="Y11" s="208"/>
    </row>
    <row r="12" ht="25.5" customHeight="1">
      <c r="A12" s="346" t="s">
        <v>417</v>
      </c>
      <c r="B12" s="346" t="s">
        <v>797</v>
      </c>
      <c r="C12" s="346" t="s">
        <v>939</v>
      </c>
      <c r="D12" s="347" t="s">
        <v>995</v>
      </c>
      <c r="E12" s="348">
        <v>1.0</v>
      </c>
      <c r="F12" s="347" t="s">
        <v>941</v>
      </c>
      <c r="G12" s="347" t="s">
        <v>1287</v>
      </c>
      <c r="H12" s="349" t="s">
        <v>942</v>
      </c>
      <c r="I12" s="348"/>
      <c r="J12" s="347"/>
      <c r="K12" s="347" t="s">
        <v>943</v>
      </c>
      <c r="L12" s="350">
        <v>0.13</v>
      </c>
      <c r="M12" s="347" t="s">
        <v>944</v>
      </c>
      <c r="N12" s="208"/>
      <c r="O12" s="208"/>
      <c r="P12" s="208"/>
      <c r="Q12" s="208"/>
      <c r="R12" s="208"/>
      <c r="S12" s="208"/>
      <c r="T12" s="208"/>
      <c r="U12" s="208"/>
      <c r="V12" s="208"/>
      <c r="W12" s="208"/>
      <c r="X12" s="208"/>
      <c r="Y12" s="208"/>
    </row>
    <row r="13" ht="25.5" customHeight="1">
      <c r="A13" s="351" t="s">
        <v>505</v>
      </c>
      <c r="B13" s="352" t="s">
        <v>797</v>
      </c>
      <c r="C13" s="352" t="s">
        <v>955</v>
      </c>
      <c r="D13" s="352" t="s">
        <v>954</v>
      </c>
      <c r="E13" s="353">
        <v>0.8</v>
      </c>
      <c r="F13" s="352" t="s">
        <v>956</v>
      </c>
      <c r="G13" s="352" t="s">
        <v>1287</v>
      </c>
      <c r="H13" s="354" t="s">
        <v>1302</v>
      </c>
      <c r="I13" s="353"/>
      <c r="J13" s="352"/>
      <c r="K13" s="352" t="s">
        <v>952</v>
      </c>
      <c r="L13" s="355">
        <f>1.99/0.8</f>
        <v>2.4875</v>
      </c>
      <c r="M13" s="347" t="s">
        <v>958</v>
      </c>
      <c r="N13" s="208"/>
      <c r="O13" s="208"/>
      <c r="P13" s="208"/>
      <c r="Q13" s="208"/>
      <c r="R13" s="208"/>
      <c r="S13" s="208"/>
      <c r="T13" s="208"/>
      <c r="U13" s="208"/>
      <c r="V13" s="208"/>
      <c r="W13" s="208"/>
      <c r="X13" s="208"/>
      <c r="Y13" s="208"/>
    </row>
    <row r="14" ht="25.5" customHeight="1">
      <c r="A14" s="356" t="s">
        <v>606</v>
      </c>
      <c r="B14" s="357" t="s">
        <v>797</v>
      </c>
      <c r="C14" s="357" t="s">
        <v>955</v>
      </c>
      <c r="D14" s="357" t="s">
        <v>995</v>
      </c>
      <c r="E14" s="358">
        <v>1.0</v>
      </c>
      <c r="F14" s="357" t="s">
        <v>941</v>
      </c>
      <c r="G14" s="357" t="s">
        <v>1287</v>
      </c>
      <c r="H14" s="359" t="s">
        <v>942</v>
      </c>
      <c r="I14" s="358"/>
      <c r="J14" s="357"/>
      <c r="K14" s="357" t="s">
        <v>943</v>
      </c>
      <c r="L14" s="360">
        <v>0.13</v>
      </c>
      <c r="M14" s="357" t="s">
        <v>944</v>
      </c>
      <c r="N14" s="208"/>
      <c r="O14" s="208"/>
      <c r="P14" s="208"/>
      <c r="Q14" s="208"/>
      <c r="R14" s="208"/>
      <c r="S14" s="208"/>
      <c r="T14" s="208"/>
      <c r="U14" s="208"/>
      <c r="V14" s="208"/>
      <c r="W14" s="208"/>
      <c r="X14" s="208"/>
      <c r="Y14" s="208"/>
    </row>
    <row r="15" ht="25.5" customHeight="1">
      <c r="A15" s="361" t="s">
        <v>652</v>
      </c>
      <c r="B15" s="362" t="s">
        <v>797</v>
      </c>
      <c r="C15" s="362" t="s">
        <v>955</v>
      </c>
      <c r="D15" s="362" t="s">
        <v>1071</v>
      </c>
      <c r="E15" s="363">
        <v>1.45</v>
      </c>
      <c r="F15" s="362" t="s">
        <v>1072</v>
      </c>
      <c r="G15" s="362" t="s">
        <v>1287</v>
      </c>
      <c r="H15" s="364" t="s">
        <v>1073</v>
      </c>
      <c r="I15" s="363"/>
      <c r="J15" s="362"/>
      <c r="K15" s="362" t="s">
        <v>1070</v>
      </c>
      <c r="L15" s="365">
        <f>(0.0199*0.277777778)/1.46</f>
        <v>0.003786149166</v>
      </c>
      <c r="M15" s="362" t="s">
        <v>991</v>
      </c>
      <c r="N15" s="208"/>
      <c r="O15" s="208"/>
      <c r="P15" s="208"/>
      <c r="Q15" s="208"/>
      <c r="R15" s="208"/>
      <c r="S15" s="208"/>
      <c r="T15" s="208"/>
      <c r="U15" s="208"/>
      <c r="V15" s="208"/>
      <c r="W15" s="208"/>
      <c r="X15" s="208"/>
      <c r="Y15" s="208"/>
    </row>
    <row r="16" ht="25.5" customHeight="1">
      <c r="A16" s="366" t="s">
        <v>701</v>
      </c>
      <c r="B16" s="367" t="s">
        <v>797</v>
      </c>
      <c r="C16" s="368" t="s">
        <v>843</v>
      </c>
      <c r="D16" s="367" t="s">
        <v>844</v>
      </c>
      <c r="E16" s="369">
        <v>92.23</v>
      </c>
      <c r="F16" s="367" t="s">
        <v>845</v>
      </c>
      <c r="G16" s="367" t="s">
        <v>1287</v>
      </c>
      <c r="H16" s="370" t="s">
        <v>846</v>
      </c>
      <c r="I16" s="371"/>
      <c r="J16" s="372"/>
      <c r="K16" s="372" t="s">
        <v>847</v>
      </c>
      <c r="L16" s="373">
        <f>0.15/92.24</f>
        <v>0.001626192541</v>
      </c>
      <c r="M16" s="367" t="s">
        <v>848</v>
      </c>
      <c r="N16" s="208"/>
      <c r="O16" s="208"/>
      <c r="P16" s="208"/>
      <c r="Q16" s="208"/>
      <c r="R16" s="208"/>
      <c r="S16" s="208"/>
      <c r="T16" s="208"/>
      <c r="U16" s="208"/>
      <c r="V16" s="208"/>
      <c r="W16" s="208"/>
      <c r="X16" s="208"/>
      <c r="Y16" s="208"/>
    </row>
    <row r="17" ht="88.5" customHeight="1">
      <c r="A17" s="374" t="s">
        <v>701</v>
      </c>
      <c r="B17" s="374" t="s">
        <v>1303</v>
      </c>
      <c r="C17" s="374" t="s">
        <v>1304</v>
      </c>
      <c r="D17" s="374" t="s">
        <v>1305</v>
      </c>
      <c r="E17" s="375">
        <v>1.0</v>
      </c>
      <c r="F17" s="374" t="s">
        <v>800</v>
      </c>
      <c r="G17" s="376"/>
      <c r="H17" s="377" t="s">
        <v>1306</v>
      </c>
      <c r="I17" s="378">
        <v>0.73220636682842</v>
      </c>
      <c r="J17" s="379" t="s">
        <v>806</v>
      </c>
      <c r="K17" s="380"/>
      <c r="L17" s="381"/>
      <c r="M17" s="382" t="s">
        <v>18</v>
      </c>
      <c r="N17" s="340"/>
      <c r="O17" s="340"/>
      <c r="P17" s="340"/>
      <c r="Q17" s="340"/>
      <c r="R17" s="340"/>
      <c r="S17" s="340"/>
      <c r="T17" s="340"/>
      <c r="U17" s="340"/>
      <c r="V17" s="340"/>
      <c r="W17" s="340"/>
      <c r="X17" s="340"/>
      <c r="Y17" s="340"/>
    </row>
    <row r="18" ht="86.25" customHeight="1">
      <c r="A18" s="374" t="s">
        <v>701</v>
      </c>
      <c r="B18" s="374" t="s">
        <v>1303</v>
      </c>
      <c r="C18" s="374" t="s">
        <v>1304</v>
      </c>
      <c r="D18" s="374" t="s">
        <v>1305</v>
      </c>
      <c r="E18" s="375">
        <v>1.0</v>
      </c>
      <c r="F18" s="374" t="s">
        <v>800</v>
      </c>
      <c r="G18" s="376"/>
      <c r="H18" s="377" t="s">
        <v>1307</v>
      </c>
      <c r="I18" s="378">
        <v>0.574359430161131</v>
      </c>
      <c r="J18" s="379" t="s">
        <v>836</v>
      </c>
      <c r="K18" s="380"/>
      <c r="L18" s="381"/>
      <c r="M18" s="382" t="s">
        <v>18</v>
      </c>
      <c r="N18" s="340"/>
      <c r="O18" s="340"/>
      <c r="P18" s="340"/>
      <c r="Q18" s="340"/>
      <c r="R18" s="340"/>
      <c r="S18" s="340"/>
      <c r="T18" s="340"/>
      <c r="U18" s="340"/>
      <c r="V18" s="340"/>
      <c r="W18" s="340"/>
      <c r="X18" s="340"/>
      <c r="Y18" s="340"/>
    </row>
    <row r="19" ht="73.5" customHeight="1">
      <c r="A19" s="374" t="s">
        <v>701</v>
      </c>
      <c r="B19" s="374" t="s">
        <v>1308</v>
      </c>
      <c r="C19" s="374" t="s">
        <v>1309</v>
      </c>
      <c r="D19" s="374" t="s">
        <v>1310</v>
      </c>
      <c r="E19" s="375">
        <v>1.0</v>
      </c>
      <c r="F19" s="374" t="s">
        <v>800</v>
      </c>
      <c r="G19" s="376"/>
      <c r="H19" s="377" t="s">
        <v>1311</v>
      </c>
      <c r="I19" s="378">
        <v>0.487169395853938</v>
      </c>
      <c r="J19" s="379" t="s">
        <v>806</v>
      </c>
      <c r="K19" s="380"/>
      <c r="L19" s="381"/>
      <c r="M19" s="382" t="s">
        <v>18</v>
      </c>
      <c r="N19" s="340"/>
      <c r="O19" s="340"/>
      <c r="P19" s="340"/>
      <c r="Q19" s="340"/>
      <c r="R19" s="340"/>
      <c r="S19" s="340"/>
      <c r="T19" s="340"/>
      <c r="U19" s="340"/>
      <c r="V19" s="340"/>
      <c r="W19" s="340"/>
      <c r="X19" s="340"/>
      <c r="Y19" s="340"/>
    </row>
    <row r="20" ht="73.5" customHeight="1">
      <c r="A20" s="374" t="s">
        <v>701</v>
      </c>
      <c r="B20" s="374" t="s">
        <v>1308</v>
      </c>
      <c r="C20" s="374" t="s">
        <v>1309</v>
      </c>
      <c r="D20" s="374" t="s">
        <v>1312</v>
      </c>
      <c r="E20" s="375">
        <v>1.0</v>
      </c>
      <c r="F20" s="374" t="s">
        <v>800</v>
      </c>
      <c r="G20" s="376"/>
      <c r="H20" s="377" t="s">
        <v>1313</v>
      </c>
      <c r="I20" s="378">
        <v>0.118856755232389</v>
      </c>
      <c r="J20" s="379" t="s">
        <v>836</v>
      </c>
      <c r="K20" s="380"/>
      <c r="L20" s="381"/>
      <c r="M20" s="382" t="s">
        <v>18</v>
      </c>
      <c r="N20" s="340"/>
      <c r="O20" s="340"/>
      <c r="P20" s="340"/>
      <c r="Q20" s="340"/>
      <c r="R20" s="340"/>
      <c r="S20" s="340"/>
      <c r="T20" s="340"/>
      <c r="U20" s="340"/>
      <c r="V20" s="340"/>
      <c r="W20" s="340"/>
      <c r="X20" s="340"/>
      <c r="Y20" s="340"/>
    </row>
    <row r="21" ht="73.5" customHeight="1">
      <c r="A21" s="374" t="s">
        <v>701</v>
      </c>
      <c r="B21" s="374" t="s">
        <v>837</v>
      </c>
      <c r="C21" s="374" t="s">
        <v>1314</v>
      </c>
      <c r="D21" s="374" t="s">
        <v>1315</v>
      </c>
      <c r="E21" s="375">
        <v>1.0</v>
      </c>
      <c r="F21" s="374" t="s">
        <v>800</v>
      </c>
      <c r="G21" s="376"/>
      <c r="H21" s="377" t="s">
        <v>840</v>
      </c>
      <c r="I21" s="378">
        <v>0.787343435452892</v>
      </c>
      <c r="J21" s="379" t="s">
        <v>836</v>
      </c>
      <c r="K21" s="380"/>
      <c r="L21" s="381"/>
      <c r="M21" s="382"/>
      <c r="N21" s="340"/>
      <c r="O21" s="340"/>
      <c r="P21" s="340"/>
      <c r="Q21" s="340"/>
      <c r="R21" s="340"/>
      <c r="S21" s="340"/>
      <c r="T21" s="340"/>
      <c r="U21" s="340"/>
      <c r="V21" s="340"/>
      <c r="W21" s="340"/>
      <c r="X21" s="340"/>
      <c r="Y21" s="340"/>
    </row>
    <row r="22" ht="73.5" customHeight="1">
      <c r="A22" s="374" t="s">
        <v>701</v>
      </c>
      <c r="B22" s="374" t="s">
        <v>837</v>
      </c>
      <c r="C22" s="374" t="s">
        <v>1314</v>
      </c>
      <c r="D22" s="374" t="s">
        <v>1316</v>
      </c>
      <c r="E22" s="375">
        <v>1.0</v>
      </c>
      <c r="F22" s="374" t="s">
        <v>800</v>
      </c>
      <c r="G22" s="376"/>
      <c r="H22" s="377" t="s">
        <v>841</v>
      </c>
      <c r="I22" s="378">
        <v>0.945190372120184</v>
      </c>
      <c r="J22" s="379" t="s">
        <v>806</v>
      </c>
      <c r="K22" s="380"/>
      <c r="L22" s="381"/>
      <c r="M22" s="382"/>
      <c r="N22" s="340"/>
      <c r="O22" s="340"/>
      <c r="P22" s="340"/>
      <c r="Q22" s="340"/>
      <c r="R22" s="340"/>
      <c r="S22" s="340"/>
      <c r="T22" s="340"/>
      <c r="U22" s="340"/>
      <c r="V22" s="340"/>
      <c r="W22" s="340"/>
      <c r="X22" s="340"/>
      <c r="Y22" s="340"/>
    </row>
    <row r="23" ht="25.5" customHeight="1">
      <c r="A23" s="383" t="s">
        <v>558</v>
      </c>
      <c r="B23" s="384" t="s">
        <v>797</v>
      </c>
      <c r="C23" s="383" t="s">
        <v>987</v>
      </c>
      <c r="D23" s="383" t="s">
        <v>988</v>
      </c>
      <c r="E23" s="385">
        <v>1.0</v>
      </c>
      <c r="F23" s="383" t="s">
        <v>989</v>
      </c>
      <c r="G23" s="383" t="s">
        <v>1287</v>
      </c>
      <c r="H23" s="386" t="s">
        <v>990</v>
      </c>
      <c r="I23" s="385"/>
      <c r="J23" s="383"/>
      <c r="K23" s="383" t="s">
        <v>986</v>
      </c>
      <c r="L23" s="387">
        <f>0.00129*0.277777778</f>
        <v>0.0003583333336</v>
      </c>
      <c r="M23" s="388" t="s">
        <v>991</v>
      </c>
      <c r="N23" s="208"/>
      <c r="O23" s="208"/>
      <c r="P23" s="208"/>
      <c r="Q23" s="208"/>
      <c r="R23" s="208"/>
      <c r="S23" s="208"/>
      <c r="T23" s="208"/>
      <c r="U23" s="208"/>
      <c r="V23" s="208"/>
      <c r="W23" s="208"/>
      <c r="X23" s="208"/>
      <c r="Y23" s="208"/>
    </row>
    <row r="24" ht="25.5" customHeight="1">
      <c r="A24" s="389" t="s">
        <v>773</v>
      </c>
      <c r="B24" s="390" t="s">
        <v>797</v>
      </c>
      <c r="C24" s="391" t="s">
        <v>1089</v>
      </c>
      <c r="D24" s="390"/>
      <c r="E24" s="392">
        <v>1.0</v>
      </c>
      <c r="F24" s="389" t="s">
        <v>989</v>
      </c>
      <c r="G24" s="383" t="s">
        <v>1287</v>
      </c>
      <c r="H24" s="393" t="s">
        <v>1090</v>
      </c>
      <c r="I24" s="392"/>
      <c r="J24" s="389"/>
      <c r="K24" s="389" t="s">
        <v>1088</v>
      </c>
      <c r="L24" s="394">
        <f>(0.000508+9.54)*0.277777778</f>
        <v>2.650141113</v>
      </c>
      <c r="M24" s="395" t="s">
        <v>991</v>
      </c>
      <c r="N24" s="208"/>
      <c r="O24" s="208"/>
      <c r="P24" s="208"/>
      <c r="Q24" s="208"/>
      <c r="R24" s="208"/>
      <c r="S24" s="208"/>
      <c r="T24" s="208"/>
      <c r="U24" s="208"/>
      <c r="V24" s="208"/>
      <c r="W24" s="208"/>
      <c r="X24" s="208"/>
      <c r="Y24" s="208"/>
    </row>
    <row r="25" ht="25.5" customHeight="1">
      <c r="A25" s="396" t="s">
        <v>1093</v>
      </c>
      <c r="B25" s="397" t="s">
        <v>797</v>
      </c>
      <c r="C25" s="396" t="s">
        <v>1094</v>
      </c>
      <c r="D25" s="397"/>
      <c r="E25" s="398">
        <v>1.0</v>
      </c>
      <c r="F25" s="396" t="s">
        <v>989</v>
      </c>
      <c r="G25" s="396" t="s">
        <v>1287</v>
      </c>
      <c r="H25" s="399" t="s">
        <v>1095</v>
      </c>
      <c r="I25" s="385"/>
      <c r="J25" s="383"/>
      <c r="K25" s="383" t="s">
        <v>1092</v>
      </c>
      <c r="L25" s="387">
        <f>(14.7*50%)*0.27777778</f>
        <v>2.041666683</v>
      </c>
      <c r="M25" s="388" t="s">
        <v>1096</v>
      </c>
      <c r="N25" s="208"/>
      <c r="O25" s="208"/>
      <c r="P25" s="208"/>
      <c r="Q25" s="208"/>
      <c r="R25" s="208"/>
      <c r="S25" s="208"/>
      <c r="T25" s="208"/>
      <c r="U25" s="208"/>
      <c r="V25" s="208"/>
      <c r="W25" s="208"/>
      <c r="X25" s="208"/>
      <c r="Y25" s="208"/>
    </row>
    <row r="26" ht="25.5" customHeight="1">
      <c r="A26" s="208"/>
      <c r="B26" s="208"/>
      <c r="C26" s="208"/>
      <c r="D26" s="208"/>
      <c r="E26" s="102"/>
      <c r="F26" s="208"/>
      <c r="G26" s="208"/>
      <c r="H26" s="208"/>
      <c r="I26" s="102"/>
      <c r="J26" s="208"/>
      <c r="K26" s="208"/>
      <c r="L26" s="225"/>
      <c r="M26" s="208"/>
      <c r="N26" s="208"/>
      <c r="O26" s="208"/>
      <c r="P26" s="208"/>
      <c r="Q26" s="208"/>
      <c r="R26" s="208"/>
      <c r="S26" s="208"/>
      <c r="T26" s="208"/>
      <c r="U26" s="208"/>
      <c r="V26" s="208"/>
      <c r="W26" s="208"/>
      <c r="X26" s="208"/>
      <c r="Y26" s="208"/>
    </row>
    <row r="27" ht="25.5" customHeight="1">
      <c r="A27" s="208"/>
      <c r="B27" s="208"/>
      <c r="C27" s="208"/>
      <c r="D27" s="208"/>
      <c r="E27" s="102"/>
      <c r="F27" s="208"/>
      <c r="G27" s="208"/>
      <c r="H27" s="208"/>
      <c r="I27" s="102"/>
      <c r="J27" s="208"/>
      <c r="K27" s="208"/>
      <c r="L27" s="225"/>
      <c r="M27" s="208"/>
      <c r="N27" s="208"/>
      <c r="O27" s="208"/>
      <c r="P27" s="208"/>
      <c r="Q27" s="208"/>
      <c r="R27" s="208"/>
      <c r="S27" s="208"/>
      <c r="T27" s="208"/>
      <c r="U27" s="208"/>
      <c r="V27" s="208"/>
      <c r="W27" s="208"/>
      <c r="X27" s="208"/>
      <c r="Y27" s="208"/>
    </row>
    <row r="28" ht="25.5" customHeight="1">
      <c r="A28" s="208"/>
      <c r="B28" s="208"/>
      <c r="C28" s="208"/>
      <c r="D28" s="208"/>
      <c r="E28" s="102"/>
      <c r="F28" s="208"/>
      <c r="G28" s="208"/>
      <c r="H28" s="208"/>
      <c r="I28" s="102"/>
      <c r="J28" s="208"/>
      <c r="K28" s="208"/>
      <c r="L28" s="225"/>
      <c r="M28" s="208"/>
      <c r="N28" s="208"/>
      <c r="O28" s="208"/>
      <c r="P28" s="208"/>
      <c r="Q28" s="208"/>
      <c r="R28" s="208"/>
      <c r="S28" s="208"/>
      <c r="T28" s="208"/>
      <c r="U28" s="208"/>
      <c r="V28" s="208"/>
      <c r="W28" s="208"/>
      <c r="X28" s="208"/>
      <c r="Y28" s="208"/>
    </row>
    <row r="29" ht="25.5" customHeight="1">
      <c r="A29" s="208"/>
      <c r="B29" s="208"/>
      <c r="C29" s="208"/>
      <c r="D29" s="208"/>
      <c r="E29" s="102"/>
      <c r="F29" s="208"/>
      <c r="G29" s="208"/>
      <c r="H29" s="208"/>
      <c r="I29" s="102"/>
      <c r="J29" s="208"/>
      <c r="K29" s="208"/>
      <c r="L29" s="225"/>
      <c r="M29" s="208"/>
      <c r="N29" s="208"/>
      <c r="O29" s="208"/>
      <c r="P29" s="208"/>
      <c r="Q29" s="208"/>
      <c r="R29" s="208"/>
      <c r="S29" s="208"/>
      <c r="T29" s="208"/>
      <c r="U29" s="208"/>
      <c r="V29" s="208"/>
      <c r="W29" s="208"/>
      <c r="X29" s="208"/>
      <c r="Y29" s="208"/>
    </row>
    <row r="30" ht="25.5" customHeight="1">
      <c r="A30" s="208"/>
      <c r="B30" s="208"/>
      <c r="C30" s="208"/>
      <c r="D30" s="208"/>
      <c r="E30" s="102"/>
      <c r="F30" s="208"/>
      <c r="G30" s="208"/>
      <c r="H30" s="208"/>
      <c r="I30" s="102"/>
      <c r="J30" s="208"/>
      <c r="K30" s="208"/>
      <c r="L30" s="225"/>
      <c r="M30" s="208"/>
      <c r="N30" s="208"/>
      <c r="O30" s="208"/>
      <c r="P30" s="208"/>
      <c r="Q30" s="208"/>
      <c r="R30" s="208"/>
      <c r="S30" s="208"/>
      <c r="T30" s="208"/>
      <c r="U30" s="208"/>
      <c r="V30" s="208"/>
      <c r="W30" s="208"/>
      <c r="X30" s="208"/>
      <c r="Y30" s="208"/>
    </row>
    <row r="31" ht="25.5" customHeight="1">
      <c r="A31" s="208"/>
      <c r="B31" s="208"/>
      <c r="C31" s="208"/>
      <c r="D31" s="208"/>
      <c r="E31" s="102"/>
      <c r="F31" s="208"/>
      <c r="G31" s="208"/>
      <c r="H31" s="208"/>
      <c r="I31" s="102"/>
      <c r="J31" s="208"/>
      <c r="K31" s="208"/>
      <c r="L31" s="225"/>
      <c r="M31" s="208"/>
      <c r="N31" s="208"/>
      <c r="O31" s="208"/>
      <c r="P31" s="208"/>
      <c r="Q31" s="208"/>
      <c r="R31" s="208"/>
      <c r="S31" s="208"/>
      <c r="T31" s="208"/>
      <c r="U31" s="208"/>
      <c r="V31" s="208"/>
      <c r="W31" s="208"/>
      <c r="X31" s="208"/>
      <c r="Y31" s="208"/>
    </row>
    <row r="32" ht="25.5" customHeight="1">
      <c r="A32" s="208"/>
      <c r="B32" s="208"/>
      <c r="C32" s="208"/>
      <c r="D32" s="208"/>
      <c r="E32" s="102"/>
      <c r="F32" s="208"/>
      <c r="G32" s="208"/>
      <c r="H32" s="208"/>
      <c r="I32" s="102"/>
      <c r="J32" s="208"/>
      <c r="K32" s="208"/>
      <c r="L32" s="225"/>
      <c r="M32" s="208"/>
      <c r="N32" s="208"/>
      <c r="O32" s="208"/>
      <c r="P32" s="208"/>
      <c r="Q32" s="208"/>
      <c r="R32" s="208"/>
      <c r="S32" s="208"/>
      <c r="T32" s="208"/>
      <c r="U32" s="208"/>
      <c r="V32" s="208"/>
      <c r="W32" s="208"/>
      <c r="X32" s="208"/>
      <c r="Y32" s="208"/>
    </row>
    <row r="33" ht="25.5" customHeight="1">
      <c r="A33" s="208"/>
      <c r="B33" s="208"/>
      <c r="C33" s="208"/>
      <c r="D33" s="208"/>
      <c r="E33" s="102"/>
      <c r="F33" s="208"/>
      <c r="G33" s="208"/>
      <c r="H33" s="208"/>
      <c r="I33" s="102"/>
      <c r="J33" s="208"/>
      <c r="K33" s="208"/>
      <c r="L33" s="225"/>
      <c r="M33" s="208"/>
      <c r="N33" s="208"/>
      <c r="O33" s="208"/>
      <c r="P33" s="208"/>
      <c r="Q33" s="208"/>
      <c r="R33" s="208"/>
      <c r="S33" s="208"/>
      <c r="T33" s="208"/>
      <c r="U33" s="208"/>
      <c r="V33" s="208"/>
      <c r="W33" s="208"/>
      <c r="X33" s="208"/>
      <c r="Y33" s="208"/>
    </row>
    <row r="34" ht="25.5" customHeight="1">
      <c r="A34" s="208"/>
      <c r="B34" s="208"/>
      <c r="C34" s="208"/>
      <c r="D34" s="208"/>
      <c r="E34" s="102"/>
      <c r="F34" s="208"/>
      <c r="G34" s="208"/>
      <c r="H34" s="208"/>
      <c r="I34" s="102"/>
      <c r="J34" s="208"/>
      <c r="K34" s="208"/>
      <c r="L34" s="225"/>
      <c r="M34" s="208"/>
      <c r="N34" s="208"/>
      <c r="O34" s="208"/>
      <c r="P34" s="208"/>
      <c r="Q34" s="208"/>
      <c r="R34" s="208"/>
      <c r="S34" s="208"/>
      <c r="T34" s="208"/>
      <c r="U34" s="208"/>
      <c r="V34" s="208"/>
      <c r="W34" s="208"/>
      <c r="X34" s="208"/>
      <c r="Y34" s="208"/>
    </row>
    <row r="35" ht="25.5" customHeight="1">
      <c r="A35" s="208"/>
      <c r="B35" s="208"/>
      <c r="C35" s="208"/>
      <c r="D35" s="208"/>
      <c r="E35" s="102"/>
      <c r="F35" s="208"/>
      <c r="G35" s="208"/>
      <c r="H35" s="208"/>
      <c r="I35" s="102"/>
      <c r="J35" s="208"/>
      <c r="K35" s="208"/>
      <c r="L35" s="225"/>
      <c r="M35" s="208"/>
      <c r="N35" s="208"/>
      <c r="O35" s="208"/>
      <c r="P35" s="208"/>
      <c r="Q35" s="208"/>
      <c r="R35" s="208"/>
      <c r="S35" s="208"/>
      <c r="T35" s="208"/>
      <c r="U35" s="208"/>
      <c r="V35" s="208"/>
      <c r="W35" s="208"/>
      <c r="X35" s="208"/>
      <c r="Y35" s="208"/>
    </row>
    <row r="36" ht="25.5" customHeight="1">
      <c r="A36" s="208"/>
      <c r="B36" s="208"/>
      <c r="C36" s="208"/>
      <c r="D36" s="208"/>
      <c r="E36" s="102"/>
      <c r="F36" s="208"/>
      <c r="G36" s="208"/>
      <c r="H36" s="208"/>
      <c r="I36" s="102"/>
      <c r="J36" s="208"/>
      <c r="K36" s="208"/>
      <c r="L36" s="225"/>
      <c r="M36" s="208"/>
      <c r="N36" s="208"/>
      <c r="O36" s="208"/>
      <c r="P36" s="208"/>
      <c r="Q36" s="208"/>
      <c r="R36" s="208"/>
      <c r="S36" s="208"/>
      <c r="T36" s="208"/>
      <c r="U36" s="208"/>
      <c r="V36" s="208"/>
      <c r="W36" s="208"/>
      <c r="X36" s="208"/>
      <c r="Y36" s="208"/>
    </row>
    <row r="37" ht="25.5" customHeight="1">
      <c r="A37" s="208"/>
      <c r="B37" s="208"/>
      <c r="C37" s="208"/>
      <c r="D37" s="208"/>
      <c r="E37" s="102"/>
      <c r="F37" s="208"/>
      <c r="G37" s="208"/>
      <c r="H37" s="208"/>
      <c r="I37" s="102"/>
      <c r="J37" s="208"/>
      <c r="K37" s="208"/>
      <c r="L37" s="225"/>
      <c r="M37" s="208"/>
      <c r="N37" s="208"/>
      <c r="O37" s="208"/>
      <c r="P37" s="208"/>
      <c r="Q37" s="208"/>
      <c r="R37" s="208"/>
      <c r="S37" s="208"/>
      <c r="T37" s="208"/>
      <c r="U37" s="208"/>
      <c r="V37" s="208"/>
      <c r="W37" s="208"/>
      <c r="X37" s="208"/>
      <c r="Y37" s="208"/>
    </row>
    <row r="38" ht="25.5" customHeight="1">
      <c r="A38" s="208"/>
      <c r="B38" s="208"/>
      <c r="C38" s="208"/>
      <c r="D38" s="208"/>
      <c r="E38" s="102"/>
      <c r="F38" s="208"/>
      <c r="G38" s="208"/>
      <c r="H38" s="208"/>
      <c r="I38" s="102"/>
      <c r="J38" s="208"/>
      <c r="K38" s="208"/>
      <c r="L38" s="225"/>
      <c r="M38" s="208"/>
      <c r="N38" s="208"/>
      <c r="O38" s="208"/>
      <c r="P38" s="208"/>
      <c r="Q38" s="208"/>
      <c r="R38" s="208"/>
      <c r="S38" s="208"/>
      <c r="T38" s="208"/>
      <c r="U38" s="208"/>
      <c r="V38" s="208"/>
      <c r="W38" s="208"/>
      <c r="X38" s="208"/>
      <c r="Y38" s="208"/>
    </row>
    <row r="39" ht="25.5" customHeight="1">
      <c r="A39" s="208"/>
      <c r="B39" s="208"/>
      <c r="C39" s="208"/>
      <c r="D39" s="208"/>
      <c r="E39" s="102"/>
      <c r="F39" s="208"/>
      <c r="G39" s="208"/>
      <c r="H39" s="208"/>
      <c r="I39" s="102"/>
      <c r="J39" s="208"/>
      <c r="K39" s="208"/>
      <c r="L39" s="225"/>
      <c r="M39" s="208"/>
      <c r="N39" s="208"/>
      <c r="O39" s="208"/>
      <c r="P39" s="208"/>
      <c r="Q39" s="208"/>
      <c r="R39" s="208"/>
      <c r="S39" s="208"/>
      <c r="T39" s="208"/>
      <c r="U39" s="208"/>
      <c r="V39" s="208"/>
      <c r="W39" s="208"/>
      <c r="X39" s="208"/>
      <c r="Y39" s="208"/>
    </row>
    <row r="40" ht="25.5" customHeight="1">
      <c r="A40" s="208"/>
      <c r="B40" s="208"/>
      <c r="C40" s="208"/>
      <c r="D40" s="208"/>
      <c r="E40" s="102"/>
      <c r="F40" s="208"/>
      <c r="G40" s="208"/>
      <c r="H40" s="208"/>
      <c r="I40" s="102"/>
      <c r="J40" s="208"/>
      <c r="K40" s="208"/>
      <c r="L40" s="225"/>
      <c r="M40" s="208"/>
      <c r="N40" s="208"/>
      <c r="O40" s="208"/>
      <c r="P40" s="208"/>
      <c r="Q40" s="208"/>
      <c r="R40" s="208"/>
      <c r="S40" s="208"/>
      <c r="T40" s="208"/>
      <c r="U40" s="208"/>
      <c r="V40" s="208"/>
      <c r="W40" s="208"/>
      <c r="X40" s="208"/>
      <c r="Y40" s="208"/>
    </row>
    <row r="41" ht="25.5" customHeight="1">
      <c r="A41" s="208"/>
      <c r="B41" s="208"/>
      <c r="C41" s="208"/>
      <c r="D41" s="208"/>
      <c r="E41" s="102"/>
      <c r="F41" s="208"/>
      <c r="G41" s="208"/>
      <c r="H41" s="208"/>
      <c r="I41" s="102"/>
      <c r="J41" s="208"/>
      <c r="K41" s="208"/>
      <c r="L41" s="225"/>
      <c r="M41" s="208"/>
      <c r="N41" s="208"/>
      <c r="O41" s="208"/>
      <c r="P41" s="208"/>
      <c r="Q41" s="208"/>
      <c r="R41" s="208"/>
      <c r="S41" s="208"/>
      <c r="T41" s="208"/>
      <c r="U41" s="208"/>
      <c r="V41" s="208"/>
      <c r="W41" s="208"/>
      <c r="X41" s="208"/>
      <c r="Y41" s="208"/>
    </row>
    <row r="42" ht="25.5" customHeight="1">
      <c r="A42" s="208"/>
      <c r="B42" s="208"/>
      <c r="C42" s="208"/>
      <c r="D42" s="208"/>
      <c r="E42" s="102"/>
      <c r="F42" s="208"/>
      <c r="G42" s="208"/>
      <c r="H42" s="208"/>
      <c r="I42" s="102"/>
      <c r="J42" s="208"/>
      <c r="K42" s="208"/>
      <c r="L42" s="225"/>
      <c r="M42" s="208"/>
      <c r="N42" s="208"/>
      <c r="O42" s="208"/>
      <c r="P42" s="208"/>
      <c r="Q42" s="208"/>
      <c r="R42" s="208"/>
      <c r="S42" s="208"/>
      <c r="T42" s="208"/>
      <c r="U42" s="208"/>
      <c r="V42" s="208"/>
      <c r="W42" s="208"/>
      <c r="X42" s="208"/>
      <c r="Y42" s="208"/>
    </row>
    <row r="43" ht="25.5" customHeight="1">
      <c r="A43" s="208"/>
      <c r="B43" s="208"/>
      <c r="C43" s="208"/>
      <c r="D43" s="208"/>
      <c r="E43" s="102"/>
      <c r="F43" s="208"/>
      <c r="G43" s="208"/>
      <c r="H43" s="208"/>
      <c r="I43" s="102"/>
      <c r="J43" s="208"/>
      <c r="K43" s="208"/>
      <c r="L43" s="225"/>
      <c r="M43" s="208"/>
      <c r="N43" s="208"/>
      <c r="O43" s="208"/>
      <c r="P43" s="208"/>
      <c r="Q43" s="208"/>
      <c r="R43" s="208"/>
      <c r="S43" s="208"/>
      <c r="T43" s="208"/>
      <c r="U43" s="208"/>
      <c r="V43" s="208"/>
      <c r="W43" s="208"/>
      <c r="X43" s="208"/>
      <c r="Y43" s="208"/>
    </row>
    <row r="44" ht="25.5" customHeight="1">
      <c r="A44" s="208"/>
      <c r="B44" s="208"/>
      <c r="C44" s="208"/>
      <c r="D44" s="208"/>
      <c r="E44" s="102"/>
      <c r="F44" s="208"/>
      <c r="G44" s="208"/>
      <c r="H44" s="208"/>
      <c r="I44" s="102"/>
      <c r="J44" s="208"/>
      <c r="K44" s="208"/>
      <c r="L44" s="225"/>
      <c r="M44" s="208"/>
      <c r="N44" s="208"/>
      <c r="O44" s="208"/>
      <c r="P44" s="208"/>
      <c r="Q44" s="208"/>
      <c r="R44" s="208"/>
      <c r="S44" s="208"/>
      <c r="T44" s="208"/>
      <c r="U44" s="208"/>
      <c r="V44" s="208"/>
      <c r="W44" s="208"/>
      <c r="X44" s="208"/>
      <c r="Y44" s="208"/>
    </row>
    <row r="45" ht="25.5" customHeight="1">
      <c r="A45" s="208"/>
      <c r="B45" s="208"/>
      <c r="C45" s="208"/>
      <c r="D45" s="208"/>
      <c r="E45" s="102"/>
      <c r="F45" s="208"/>
      <c r="G45" s="208"/>
      <c r="H45" s="208"/>
      <c r="I45" s="102"/>
      <c r="J45" s="208"/>
      <c r="K45" s="208"/>
      <c r="L45" s="225"/>
      <c r="M45" s="208"/>
      <c r="N45" s="208"/>
      <c r="O45" s="208"/>
      <c r="P45" s="208"/>
      <c r="Q45" s="208"/>
      <c r="R45" s="208"/>
      <c r="S45" s="208"/>
      <c r="T45" s="208"/>
      <c r="U45" s="208"/>
      <c r="V45" s="208"/>
      <c r="W45" s="208"/>
      <c r="X45" s="208"/>
      <c r="Y45" s="208"/>
    </row>
    <row r="46" ht="25.5" customHeight="1">
      <c r="A46" s="208"/>
      <c r="B46" s="208"/>
      <c r="C46" s="208"/>
      <c r="D46" s="208"/>
      <c r="E46" s="102"/>
      <c r="F46" s="208"/>
      <c r="G46" s="208"/>
      <c r="H46" s="208"/>
      <c r="I46" s="102"/>
      <c r="J46" s="208"/>
      <c r="K46" s="208"/>
      <c r="L46" s="225"/>
      <c r="M46" s="208"/>
      <c r="N46" s="208"/>
      <c r="O46" s="208"/>
      <c r="P46" s="208"/>
      <c r="Q46" s="208"/>
      <c r="R46" s="208"/>
      <c r="S46" s="208"/>
      <c r="T46" s="208"/>
      <c r="U46" s="208"/>
      <c r="V46" s="208"/>
      <c r="W46" s="208"/>
      <c r="X46" s="208"/>
      <c r="Y46" s="208"/>
    </row>
    <row r="47" ht="25.5" customHeight="1">
      <c r="A47" s="208"/>
      <c r="B47" s="208"/>
      <c r="C47" s="208"/>
      <c r="D47" s="208"/>
      <c r="E47" s="102"/>
      <c r="F47" s="208"/>
      <c r="G47" s="208"/>
      <c r="H47" s="208"/>
      <c r="I47" s="102"/>
      <c r="J47" s="208"/>
      <c r="K47" s="208"/>
      <c r="L47" s="225"/>
      <c r="M47" s="208"/>
      <c r="N47" s="208"/>
      <c r="O47" s="208"/>
      <c r="P47" s="208"/>
      <c r="Q47" s="208"/>
      <c r="R47" s="208"/>
      <c r="S47" s="208"/>
      <c r="T47" s="208"/>
      <c r="U47" s="208"/>
      <c r="V47" s="208"/>
      <c r="W47" s="208"/>
      <c r="X47" s="208"/>
      <c r="Y47" s="208"/>
    </row>
    <row r="48" ht="25.5" customHeight="1">
      <c r="A48" s="208"/>
      <c r="B48" s="208"/>
      <c r="C48" s="208"/>
      <c r="D48" s="208"/>
      <c r="E48" s="102"/>
      <c r="F48" s="208"/>
      <c r="G48" s="208"/>
      <c r="H48" s="208"/>
      <c r="I48" s="102"/>
      <c r="J48" s="208"/>
      <c r="K48" s="208"/>
      <c r="L48" s="225"/>
      <c r="M48" s="208"/>
      <c r="N48" s="208"/>
      <c r="O48" s="208"/>
      <c r="P48" s="208"/>
      <c r="Q48" s="208"/>
      <c r="R48" s="208"/>
      <c r="S48" s="208"/>
      <c r="T48" s="208"/>
      <c r="U48" s="208"/>
      <c r="V48" s="208"/>
      <c r="W48" s="208"/>
      <c r="X48" s="208"/>
      <c r="Y48" s="208"/>
    </row>
    <row r="49" ht="25.5" customHeight="1">
      <c r="A49" s="208"/>
      <c r="B49" s="208"/>
      <c r="C49" s="208"/>
      <c r="D49" s="208"/>
      <c r="E49" s="102"/>
      <c r="F49" s="208"/>
      <c r="G49" s="208"/>
      <c r="H49" s="208"/>
      <c r="I49" s="102"/>
      <c r="J49" s="208"/>
      <c r="K49" s="208"/>
      <c r="L49" s="225"/>
      <c r="M49" s="208"/>
      <c r="N49" s="208"/>
      <c r="O49" s="208"/>
      <c r="P49" s="208"/>
      <c r="Q49" s="208"/>
      <c r="R49" s="208"/>
      <c r="S49" s="208"/>
      <c r="T49" s="208"/>
      <c r="U49" s="208"/>
      <c r="V49" s="208"/>
      <c r="W49" s="208"/>
      <c r="X49" s="208"/>
      <c r="Y49" s="208"/>
    </row>
    <row r="50" ht="25.5" customHeight="1">
      <c r="A50" s="208"/>
      <c r="B50" s="208"/>
      <c r="C50" s="208"/>
      <c r="D50" s="208"/>
      <c r="E50" s="102"/>
      <c r="F50" s="208"/>
      <c r="G50" s="208"/>
      <c r="H50" s="208"/>
      <c r="I50" s="102"/>
      <c r="J50" s="208"/>
      <c r="K50" s="208"/>
      <c r="L50" s="225"/>
      <c r="M50" s="208"/>
      <c r="N50" s="208"/>
      <c r="O50" s="208"/>
      <c r="P50" s="208"/>
      <c r="Q50" s="208"/>
      <c r="R50" s="208"/>
      <c r="S50" s="208"/>
      <c r="T50" s="208"/>
      <c r="U50" s="208"/>
      <c r="V50" s="208"/>
      <c r="W50" s="208"/>
      <c r="X50" s="208"/>
      <c r="Y50" s="208"/>
    </row>
    <row r="51" ht="25.5" customHeight="1">
      <c r="A51" s="208"/>
      <c r="B51" s="208"/>
      <c r="C51" s="208"/>
      <c r="D51" s="208"/>
      <c r="E51" s="102"/>
      <c r="F51" s="208"/>
      <c r="G51" s="208"/>
      <c r="H51" s="208"/>
      <c r="I51" s="102"/>
      <c r="J51" s="208"/>
      <c r="K51" s="208"/>
      <c r="L51" s="225"/>
      <c r="M51" s="208"/>
      <c r="N51" s="208"/>
      <c r="O51" s="208"/>
      <c r="P51" s="208"/>
      <c r="Q51" s="208"/>
      <c r="R51" s="208"/>
      <c r="S51" s="208"/>
      <c r="T51" s="208"/>
      <c r="U51" s="208"/>
      <c r="V51" s="208"/>
      <c r="W51" s="208"/>
      <c r="X51" s="208"/>
      <c r="Y51" s="208"/>
    </row>
    <row r="52" ht="25.5" customHeight="1">
      <c r="A52" s="208"/>
      <c r="B52" s="208"/>
      <c r="C52" s="208"/>
      <c r="D52" s="208"/>
      <c r="E52" s="102"/>
      <c r="F52" s="208"/>
      <c r="G52" s="208"/>
      <c r="H52" s="208"/>
      <c r="I52" s="102"/>
      <c r="J52" s="208"/>
      <c r="K52" s="208"/>
      <c r="L52" s="225"/>
      <c r="M52" s="208"/>
      <c r="N52" s="208"/>
      <c r="O52" s="208"/>
      <c r="P52" s="208"/>
      <c r="Q52" s="208"/>
      <c r="R52" s="208"/>
      <c r="S52" s="208"/>
      <c r="T52" s="208"/>
      <c r="U52" s="208"/>
      <c r="V52" s="208"/>
      <c r="W52" s="208"/>
      <c r="X52" s="208"/>
      <c r="Y52" s="208"/>
    </row>
    <row r="53" ht="25.5" customHeight="1">
      <c r="A53" s="208"/>
      <c r="B53" s="208"/>
      <c r="C53" s="208"/>
      <c r="D53" s="208"/>
      <c r="E53" s="102"/>
      <c r="F53" s="208"/>
      <c r="G53" s="208"/>
      <c r="H53" s="208"/>
      <c r="I53" s="102"/>
      <c r="J53" s="208"/>
      <c r="K53" s="208"/>
      <c r="L53" s="225"/>
      <c r="M53" s="208"/>
      <c r="N53" s="208"/>
      <c r="O53" s="208"/>
      <c r="P53" s="208"/>
      <c r="Q53" s="208"/>
      <c r="R53" s="208"/>
      <c r="S53" s="208"/>
      <c r="T53" s="208"/>
      <c r="U53" s="208"/>
      <c r="V53" s="208"/>
      <c r="W53" s="208"/>
      <c r="X53" s="208"/>
      <c r="Y53" s="208"/>
    </row>
    <row r="54" ht="25.5" customHeight="1">
      <c r="A54" s="208"/>
      <c r="B54" s="208"/>
      <c r="C54" s="208"/>
      <c r="D54" s="208"/>
      <c r="E54" s="102"/>
      <c r="F54" s="208"/>
      <c r="G54" s="208"/>
      <c r="H54" s="208"/>
      <c r="I54" s="102"/>
      <c r="J54" s="208"/>
      <c r="K54" s="208"/>
      <c r="L54" s="225"/>
      <c r="M54" s="208"/>
      <c r="N54" s="208"/>
      <c r="O54" s="208"/>
      <c r="P54" s="208"/>
      <c r="Q54" s="208"/>
      <c r="R54" s="208"/>
      <c r="S54" s="208"/>
      <c r="T54" s="208"/>
      <c r="U54" s="208"/>
      <c r="V54" s="208"/>
      <c r="W54" s="208"/>
      <c r="X54" s="208"/>
      <c r="Y54" s="208"/>
    </row>
    <row r="55" ht="25.5" customHeight="1">
      <c r="A55" s="208"/>
      <c r="B55" s="208"/>
      <c r="C55" s="208"/>
      <c r="D55" s="208"/>
      <c r="E55" s="102"/>
      <c r="F55" s="208"/>
      <c r="G55" s="208"/>
      <c r="H55" s="208"/>
      <c r="I55" s="102"/>
      <c r="J55" s="208"/>
      <c r="K55" s="208"/>
      <c r="L55" s="225"/>
      <c r="M55" s="208"/>
      <c r="N55" s="208"/>
      <c r="O55" s="208"/>
      <c r="P55" s="208"/>
      <c r="Q55" s="208"/>
      <c r="R55" s="208"/>
      <c r="S55" s="208"/>
      <c r="T55" s="208"/>
      <c r="U55" s="208"/>
      <c r="V55" s="208"/>
      <c r="W55" s="208"/>
      <c r="X55" s="208"/>
      <c r="Y55" s="208"/>
    </row>
    <row r="56" ht="25.5" customHeight="1">
      <c r="A56" s="208"/>
      <c r="B56" s="208"/>
      <c r="C56" s="208"/>
      <c r="D56" s="208"/>
      <c r="E56" s="102"/>
      <c r="F56" s="208"/>
      <c r="G56" s="208"/>
      <c r="H56" s="208"/>
      <c r="I56" s="102"/>
      <c r="J56" s="208"/>
      <c r="K56" s="208"/>
      <c r="L56" s="225"/>
      <c r="M56" s="208"/>
      <c r="N56" s="208"/>
      <c r="O56" s="208"/>
      <c r="P56" s="208"/>
      <c r="Q56" s="208"/>
      <c r="R56" s="208"/>
      <c r="S56" s="208"/>
      <c r="T56" s="208"/>
      <c r="U56" s="208"/>
      <c r="V56" s="208"/>
      <c r="W56" s="208"/>
      <c r="X56" s="208"/>
      <c r="Y56" s="208"/>
    </row>
    <row r="57" ht="25.5" customHeight="1">
      <c r="A57" s="208"/>
      <c r="B57" s="208"/>
      <c r="C57" s="208"/>
      <c r="D57" s="208"/>
      <c r="E57" s="102"/>
      <c r="F57" s="208"/>
      <c r="G57" s="208"/>
      <c r="H57" s="208"/>
      <c r="I57" s="102"/>
      <c r="J57" s="208"/>
      <c r="K57" s="208"/>
      <c r="L57" s="225"/>
      <c r="M57" s="208"/>
      <c r="N57" s="208"/>
      <c r="O57" s="208"/>
      <c r="P57" s="208"/>
      <c r="Q57" s="208"/>
      <c r="R57" s="208"/>
      <c r="S57" s="208"/>
      <c r="T57" s="208"/>
      <c r="U57" s="208"/>
      <c r="V57" s="208"/>
      <c r="W57" s="208"/>
      <c r="X57" s="208"/>
      <c r="Y57" s="208"/>
    </row>
    <row r="58" ht="25.5" customHeight="1">
      <c r="A58" s="208"/>
      <c r="B58" s="208"/>
      <c r="C58" s="208"/>
      <c r="D58" s="208"/>
      <c r="E58" s="102"/>
      <c r="F58" s="208"/>
      <c r="G58" s="208"/>
      <c r="H58" s="208"/>
      <c r="I58" s="102"/>
      <c r="J58" s="208"/>
      <c r="K58" s="208"/>
      <c r="L58" s="225"/>
      <c r="M58" s="208"/>
      <c r="N58" s="208"/>
      <c r="O58" s="208"/>
      <c r="P58" s="208"/>
      <c r="Q58" s="208"/>
      <c r="R58" s="208"/>
      <c r="S58" s="208"/>
      <c r="T58" s="208"/>
      <c r="U58" s="208"/>
      <c r="V58" s="208"/>
      <c r="W58" s="208"/>
      <c r="X58" s="208"/>
      <c r="Y58" s="208"/>
    </row>
    <row r="59" ht="25.5" customHeight="1">
      <c r="A59" s="208"/>
      <c r="B59" s="208"/>
      <c r="C59" s="208"/>
      <c r="D59" s="208"/>
      <c r="E59" s="102"/>
      <c r="F59" s="208"/>
      <c r="G59" s="208"/>
      <c r="H59" s="208"/>
      <c r="I59" s="102"/>
      <c r="J59" s="208"/>
      <c r="K59" s="208"/>
      <c r="L59" s="225"/>
      <c r="M59" s="208"/>
      <c r="N59" s="208"/>
      <c r="O59" s="208"/>
      <c r="P59" s="208"/>
      <c r="Q59" s="208"/>
      <c r="R59" s="208"/>
      <c r="S59" s="208"/>
      <c r="T59" s="208"/>
      <c r="U59" s="208"/>
      <c r="V59" s="208"/>
      <c r="W59" s="208"/>
      <c r="X59" s="208"/>
      <c r="Y59" s="208"/>
    </row>
    <row r="60" ht="25.5" customHeight="1">
      <c r="A60" s="208"/>
      <c r="B60" s="208"/>
      <c r="C60" s="208"/>
      <c r="D60" s="208"/>
      <c r="E60" s="102"/>
      <c r="F60" s="208"/>
      <c r="G60" s="208"/>
      <c r="H60" s="208"/>
      <c r="I60" s="102"/>
      <c r="J60" s="208"/>
      <c r="K60" s="208"/>
      <c r="L60" s="225"/>
      <c r="M60" s="208"/>
      <c r="N60" s="208"/>
      <c r="O60" s="208"/>
      <c r="P60" s="208"/>
      <c r="Q60" s="208"/>
      <c r="R60" s="208"/>
      <c r="S60" s="208"/>
      <c r="T60" s="208"/>
      <c r="U60" s="208"/>
      <c r="V60" s="208"/>
      <c r="W60" s="208"/>
      <c r="X60" s="208"/>
      <c r="Y60" s="208"/>
    </row>
    <row r="61" ht="25.5" customHeight="1">
      <c r="A61" s="208"/>
      <c r="B61" s="208"/>
      <c r="C61" s="208"/>
      <c r="D61" s="208"/>
      <c r="E61" s="102"/>
      <c r="F61" s="208"/>
      <c r="G61" s="208"/>
      <c r="H61" s="208"/>
      <c r="I61" s="102"/>
      <c r="J61" s="208"/>
      <c r="K61" s="208"/>
      <c r="L61" s="225"/>
      <c r="M61" s="208"/>
      <c r="N61" s="208"/>
      <c r="O61" s="208"/>
      <c r="P61" s="208"/>
      <c r="Q61" s="208"/>
      <c r="R61" s="208"/>
      <c r="S61" s="208"/>
      <c r="T61" s="208"/>
      <c r="U61" s="208"/>
      <c r="V61" s="208"/>
      <c r="W61" s="208"/>
      <c r="X61" s="208"/>
      <c r="Y61" s="208"/>
    </row>
    <row r="62" ht="25.5" customHeight="1">
      <c r="A62" s="208"/>
      <c r="B62" s="208"/>
      <c r="C62" s="208"/>
      <c r="D62" s="208"/>
      <c r="E62" s="102"/>
      <c r="F62" s="208"/>
      <c r="G62" s="208"/>
      <c r="H62" s="208"/>
      <c r="I62" s="102"/>
      <c r="J62" s="208"/>
      <c r="K62" s="208"/>
      <c r="L62" s="225"/>
      <c r="M62" s="208"/>
      <c r="N62" s="208"/>
      <c r="O62" s="208"/>
      <c r="P62" s="208"/>
      <c r="Q62" s="208"/>
      <c r="R62" s="208"/>
      <c r="S62" s="208"/>
      <c r="T62" s="208"/>
      <c r="U62" s="208"/>
      <c r="V62" s="208"/>
      <c r="W62" s="208"/>
      <c r="X62" s="208"/>
      <c r="Y62" s="208"/>
    </row>
    <row r="63" ht="25.5" customHeight="1">
      <c r="A63" s="208"/>
      <c r="B63" s="208"/>
      <c r="C63" s="208"/>
      <c r="D63" s="208"/>
      <c r="E63" s="102"/>
      <c r="F63" s="208"/>
      <c r="G63" s="208"/>
      <c r="H63" s="208"/>
      <c r="I63" s="102"/>
      <c r="J63" s="208"/>
      <c r="K63" s="208"/>
      <c r="L63" s="225"/>
      <c r="M63" s="208"/>
      <c r="N63" s="208"/>
      <c r="O63" s="208"/>
      <c r="P63" s="208"/>
      <c r="Q63" s="208"/>
      <c r="R63" s="208"/>
      <c r="S63" s="208"/>
      <c r="T63" s="208"/>
      <c r="U63" s="208"/>
      <c r="V63" s="208"/>
      <c r="W63" s="208"/>
      <c r="X63" s="208"/>
      <c r="Y63" s="208"/>
    </row>
    <row r="64" ht="25.5" customHeight="1">
      <c r="A64" s="208"/>
      <c r="B64" s="208"/>
      <c r="C64" s="208"/>
      <c r="D64" s="208"/>
      <c r="E64" s="102"/>
      <c r="F64" s="208"/>
      <c r="G64" s="208"/>
      <c r="H64" s="208"/>
      <c r="I64" s="102"/>
      <c r="J64" s="208"/>
      <c r="K64" s="208"/>
      <c r="L64" s="225"/>
      <c r="M64" s="208"/>
      <c r="N64" s="208"/>
      <c r="O64" s="208"/>
      <c r="P64" s="208"/>
      <c r="Q64" s="208"/>
      <c r="R64" s="208"/>
      <c r="S64" s="208"/>
      <c r="T64" s="208"/>
      <c r="U64" s="208"/>
      <c r="V64" s="208"/>
      <c r="W64" s="208"/>
      <c r="X64" s="208"/>
      <c r="Y64" s="208"/>
    </row>
    <row r="65" ht="25.5" customHeight="1">
      <c r="A65" s="208"/>
      <c r="B65" s="208"/>
      <c r="C65" s="208"/>
      <c r="D65" s="208"/>
      <c r="E65" s="102"/>
      <c r="F65" s="208"/>
      <c r="G65" s="208"/>
      <c r="H65" s="208"/>
      <c r="I65" s="102"/>
      <c r="J65" s="208"/>
      <c r="K65" s="208"/>
      <c r="L65" s="225"/>
      <c r="M65" s="208"/>
      <c r="N65" s="208"/>
      <c r="O65" s="208"/>
      <c r="P65" s="208"/>
      <c r="Q65" s="208"/>
      <c r="R65" s="208"/>
      <c r="S65" s="208"/>
      <c r="T65" s="208"/>
      <c r="U65" s="208"/>
      <c r="V65" s="208"/>
      <c r="W65" s="208"/>
      <c r="X65" s="208"/>
      <c r="Y65" s="208"/>
    </row>
    <row r="66" ht="25.5" customHeight="1">
      <c r="A66" s="208"/>
      <c r="B66" s="208"/>
      <c r="C66" s="208"/>
      <c r="D66" s="208"/>
      <c r="E66" s="102"/>
      <c r="F66" s="208"/>
      <c r="G66" s="208"/>
      <c r="H66" s="208"/>
      <c r="I66" s="102"/>
      <c r="J66" s="208"/>
      <c r="K66" s="208"/>
      <c r="L66" s="225"/>
      <c r="M66" s="208"/>
      <c r="N66" s="208"/>
      <c r="O66" s="208"/>
      <c r="P66" s="208"/>
      <c r="Q66" s="208"/>
      <c r="R66" s="208"/>
      <c r="S66" s="208"/>
      <c r="T66" s="208"/>
      <c r="U66" s="208"/>
      <c r="V66" s="208"/>
      <c r="W66" s="208"/>
      <c r="X66" s="208"/>
      <c r="Y66" s="208"/>
    </row>
    <row r="67" ht="25.5" customHeight="1">
      <c r="A67" s="208"/>
      <c r="B67" s="208"/>
      <c r="C67" s="208"/>
      <c r="D67" s="208"/>
      <c r="E67" s="102"/>
      <c r="F67" s="208"/>
      <c r="G67" s="208"/>
      <c r="H67" s="208"/>
      <c r="I67" s="102"/>
      <c r="J67" s="208"/>
      <c r="K67" s="208"/>
      <c r="L67" s="225"/>
      <c r="M67" s="208"/>
      <c r="N67" s="208"/>
      <c r="O67" s="208"/>
      <c r="P67" s="208"/>
      <c r="Q67" s="208"/>
      <c r="R67" s="208"/>
      <c r="S67" s="208"/>
      <c r="T67" s="208"/>
      <c r="U67" s="208"/>
      <c r="V67" s="208"/>
      <c r="W67" s="208"/>
      <c r="X67" s="208"/>
      <c r="Y67" s="208"/>
    </row>
    <row r="68" ht="25.5" customHeight="1">
      <c r="A68" s="208"/>
      <c r="B68" s="208"/>
      <c r="C68" s="208"/>
      <c r="D68" s="208"/>
      <c r="E68" s="102"/>
      <c r="F68" s="208"/>
      <c r="G68" s="208"/>
      <c r="H68" s="208"/>
      <c r="I68" s="102"/>
      <c r="J68" s="208"/>
      <c r="K68" s="208"/>
      <c r="L68" s="225"/>
      <c r="M68" s="208"/>
      <c r="N68" s="208"/>
      <c r="O68" s="208"/>
      <c r="P68" s="208"/>
      <c r="Q68" s="208"/>
      <c r="R68" s="208"/>
      <c r="S68" s="208"/>
      <c r="T68" s="208"/>
      <c r="U68" s="208"/>
      <c r="V68" s="208"/>
      <c r="W68" s="208"/>
      <c r="X68" s="208"/>
      <c r="Y68" s="208"/>
    </row>
    <row r="69" ht="25.5" customHeight="1">
      <c r="A69" s="208"/>
      <c r="B69" s="208"/>
      <c r="C69" s="208"/>
      <c r="D69" s="208"/>
      <c r="E69" s="102"/>
      <c r="F69" s="208"/>
      <c r="G69" s="208"/>
      <c r="H69" s="208"/>
      <c r="I69" s="102"/>
      <c r="J69" s="208"/>
      <c r="K69" s="208"/>
      <c r="L69" s="225"/>
      <c r="M69" s="208"/>
      <c r="N69" s="208"/>
      <c r="O69" s="208"/>
      <c r="P69" s="208"/>
      <c r="Q69" s="208"/>
      <c r="R69" s="208"/>
      <c r="S69" s="208"/>
      <c r="T69" s="208"/>
      <c r="U69" s="208"/>
      <c r="V69" s="208"/>
      <c r="W69" s="208"/>
      <c r="X69" s="208"/>
      <c r="Y69" s="208"/>
    </row>
    <row r="70" ht="25.5" customHeight="1">
      <c r="A70" s="208"/>
      <c r="B70" s="208"/>
      <c r="C70" s="208"/>
      <c r="D70" s="208"/>
      <c r="E70" s="102"/>
      <c r="F70" s="208"/>
      <c r="G70" s="208"/>
      <c r="H70" s="208"/>
      <c r="I70" s="102"/>
      <c r="J70" s="208"/>
      <c r="K70" s="208"/>
      <c r="L70" s="225"/>
      <c r="M70" s="208"/>
      <c r="N70" s="208"/>
      <c r="O70" s="208"/>
      <c r="P70" s="208"/>
      <c r="Q70" s="208"/>
      <c r="R70" s="208"/>
      <c r="S70" s="208"/>
      <c r="T70" s="208"/>
      <c r="U70" s="208"/>
      <c r="V70" s="208"/>
      <c r="W70" s="208"/>
      <c r="X70" s="208"/>
      <c r="Y70" s="208"/>
    </row>
    <row r="71" ht="25.5" customHeight="1">
      <c r="A71" s="208"/>
      <c r="B71" s="208"/>
      <c r="C71" s="208"/>
      <c r="D71" s="208"/>
      <c r="E71" s="102"/>
      <c r="F71" s="208"/>
      <c r="G71" s="208"/>
      <c r="H71" s="208"/>
      <c r="I71" s="102"/>
      <c r="J71" s="208"/>
      <c r="K71" s="208"/>
      <c r="L71" s="225"/>
      <c r="M71" s="208"/>
      <c r="N71" s="208"/>
      <c r="O71" s="208"/>
      <c r="P71" s="208"/>
      <c r="Q71" s="208"/>
      <c r="R71" s="208"/>
      <c r="S71" s="208"/>
      <c r="T71" s="208"/>
      <c r="U71" s="208"/>
      <c r="V71" s="208"/>
      <c r="W71" s="208"/>
      <c r="X71" s="208"/>
      <c r="Y71" s="208"/>
    </row>
    <row r="72" ht="25.5" customHeight="1">
      <c r="A72" s="208"/>
      <c r="B72" s="208"/>
      <c r="C72" s="208"/>
      <c r="D72" s="208"/>
      <c r="E72" s="102"/>
      <c r="F72" s="208"/>
      <c r="G72" s="208"/>
      <c r="H72" s="208"/>
      <c r="I72" s="102"/>
      <c r="J72" s="208"/>
      <c r="K72" s="208"/>
      <c r="L72" s="225"/>
      <c r="M72" s="208"/>
      <c r="N72" s="208"/>
      <c r="O72" s="208"/>
      <c r="P72" s="208"/>
      <c r="Q72" s="208"/>
      <c r="R72" s="208"/>
      <c r="S72" s="208"/>
      <c r="T72" s="208"/>
      <c r="U72" s="208"/>
      <c r="V72" s="208"/>
      <c r="W72" s="208"/>
      <c r="X72" s="208"/>
      <c r="Y72" s="208"/>
    </row>
    <row r="73" ht="25.5" customHeight="1">
      <c r="A73" s="208"/>
      <c r="B73" s="208"/>
      <c r="C73" s="208"/>
      <c r="D73" s="208"/>
      <c r="E73" s="102"/>
      <c r="F73" s="208"/>
      <c r="G73" s="208"/>
      <c r="H73" s="208"/>
      <c r="I73" s="102"/>
      <c r="J73" s="208"/>
      <c r="K73" s="208"/>
      <c r="L73" s="225"/>
      <c r="M73" s="208"/>
      <c r="N73" s="208"/>
      <c r="O73" s="208"/>
      <c r="P73" s="208"/>
      <c r="Q73" s="208"/>
      <c r="R73" s="208"/>
      <c r="S73" s="208"/>
      <c r="T73" s="208"/>
      <c r="U73" s="208"/>
      <c r="V73" s="208"/>
      <c r="W73" s="208"/>
      <c r="X73" s="208"/>
      <c r="Y73" s="208"/>
    </row>
    <row r="74" ht="25.5" customHeight="1">
      <c r="A74" s="208"/>
      <c r="B74" s="208"/>
      <c r="C74" s="208"/>
      <c r="D74" s="208"/>
      <c r="E74" s="102"/>
      <c r="F74" s="208"/>
      <c r="G74" s="208"/>
      <c r="H74" s="208"/>
      <c r="I74" s="102"/>
      <c r="J74" s="208"/>
      <c r="K74" s="208"/>
      <c r="L74" s="225"/>
      <c r="M74" s="208"/>
      <c r="N74" s="208"/>
      <c r="O74" s="208"/>
      <c r="P74" s="208"/>
      <c r="Q74" s="208"/>
      <c r="R74" s="208"/>
      <c r="S74" s="208"/>
      <c r="T74" s="208"/>
      <c r="U74" s="208"/>
      <c r="V74" s="208"/>
      <c r="W74" s="208"/>
      <c r="X74" s="208"/>
      <c r="Y74" s="208"/>
    </row>
    <row r="75" ht="25.5" customHeight="1">
      <c r="A75" s="208"/>
      <c r="B75" s="208"/>
      <c r="C75" s="208"/>
      <c r="D75" s="208"/>
      <c r="E75" s="102"/>
      <c r="F75" s="208"/>
      <c r="G75" s="208"/>
      <c r="H75" s="208"/>
      <c r="I75" s="102"/>
      <c r="J75" s="208"/>
      <c r="K75" s="208"/>
      <c r="L75" s="225"/>
      <c r="M75" s="208"/>
      <c r="N75" s="208"/>
      <c r="O75" s="208"/>
      <c r="P75" s="208"/>
      <c r="Q75" s="208"/>
      <c r="R75" s="208"/>
      <c r="S75" s="208"/>
      <c r="T75" s="208"/>
      <c r="U75" s="208"/>
      <c r="V75" s="208"/>
      <c r="W75" s="208"/>
      <c r="X75" s="208"/>
      <c r="Y75" s="208"/>
    </row>
    <row r="76" ht="25.5" customHeight="1">
      <c r="A76" s="208"/>
      <c r="B76" s="208"/>
      <c r="C76" s="208"/>
      <c r="D76" s="208"/>
      <c r="E76" s="102"/>
      <c r="F76" s="208"/>
      <c r="G76" s="208"/>
      <c r="H76" s="208"/>
      <c r="I76" s="102"/>
      <c r="J76" s="208"/>
      <c r="K76" s="208"/>
      <c r="L76" s="225"/>
      <c r="M76" s="208"/>
      <c r="N76" s="208"/>
      <c r="O76" s="208"/>
      <c r="P76" s="208"/>
      <c r="Q76" s="208"/>
      <c r="R76" s="208"/>
      <c r="S76" s="208"/>
      <c r="T76" s="208"/>
      <c r="U76" s="208"/>
      <c r="V76" s="208"/>
      <c r="W76" s="208"/>
      <c r="X76" s="208"/>
      <c r="Y76" s="208"/>
    </row>
    <row r="77" ht="25.5" customHeight="1">
      <c r="A77" s="208"/>
      <c r="B77" s="208"/>
      <c r="C77" s="208"/>
      <c r="D77" s="208"/>
      <c r="E77" s="102"/>
      <c r="F77" s="208"/>
      <c r="G77" s="208"/>
      <c r="H77" s="208"/>
      <c r="I77" s="102"/>
      <c r="J77" s="208"/>
      <c r="K77" s="208"/>
      <c r="L77" s="225"/>
      <c r="M77" s="208"/>
      <c r="N77" s="208"/>
      <c r="O77" s="208"/>
      <c r="P77" s="208"/>
      <c r="Q77" s="208"/>
      <c r="R77" s="208"/>
      <c r="S77" s="208"/>
      <c r="T77" s="208"/>
      <c r="U77" s="208"/>
      <c r="V77" s="208"/>
      <c r="W77" s="208"/>
      <c r="X77" s="208"/>
      <c r="Y77" s="208"/>
    </row>
    <row r="78" ht="25.5" customHeight="1">
      <c r="A78" s="208"/>
      <c r="B78" s="208"/>
      <c r="C78" s="208"/>
      <c r="D78" s="208"/>
      <c r="E78" s="102"/>
      <c r="F78" s="208"/>
      <c r="G78" s="208"/>
      <c r="H78" s="208"/>
      <c r="I78" s="102"/>
      <c r="J78" s="208"/>
      <c r="K78" s="208"/>
      <c r="L78" s="225"/>
      <c r="M78" s="208"/>
      <c r="N78" s="208"/>
      <c r="O78" s="208"/>
      <c r="P78" s="208"/>
      <c r="Q78" s="208"/>
      <c r="R78" s="208"/>
      <c r="S78" s="208"/>
      <c r="T78" s="208"/>
      <c r="U78" s="208"/>
      <c r="V78" s="208"/>
      <c r="W78" s="208"/>
      <c r="X78" s="208"/>
      <c r="Y78" s="208"/>
    </row>
    <row r="79" ht="25.5" customHeight="1">
      <c r="A79" s="208"/>
      <c r="B79" s="208"/>
      <c r="C79" s="208"/>
      <c r="D79" s="208"/>
      <c r="E79" s="102"/>
      <c r="F79" s="208"/>
      <c r="G79" s="208"/>
      <c r="H79" s="208"/>
      <c r="I79" s="102"/>
      <c r="J79" s="208"/>
      <c r="K79" s="208"/>
      <c r="L79" s="225"/>
      <c r="M79" s="208"/>
      <c r="N79" s="208"/>
      <c r="O79" s="208"/>
      <c r="P79" s="208"/>
      <c r="Q79" s="208"/>
      <c r="R79" s="208"/>
      <c r="S79" s="208"/>
      <c r="T79" s="208"/>
      <c r="U79" s="208"/>
      <c r="V79" s="208"/>
      <c r="W79" s="208"/>
      <c r="X79" s="208"/>
      <c r="Y79" s="208"/>
    </row>
    <row r="80" ht="25.5" customHeight="1">
      <c r="A80" s="208"/>
      <c r="B80" s="208"/>
      <c r="C80" s="208"/>
      <c r="D80" s="208"/>
      <c r="E80" s="102"/>
      <c r="F80" s="208"/>
      <c r="G80" s="208"/>
      <c r="H80" s="208"/>
      <c r="I80" s="102"/>
      <c r="J80" s="208"/>
      <c r="K80" s="208"/>
      <c r="L80" s="225"/>
      <c r="M80" s="208"/>
      <c r="N80" s="208"/>
      <c r="O80" s="208"/>
      <c r="P80" s="208"/>
      <c r="Q80" s="208"/>
      <c r="R80" s="208"/>
      <c r="S80" s="208"/>
      <c r="T80" s="208"/>
      <c r="U80" s="208"/>
      <c r="V80" s="208"/>
      <c r="W80" s="208"/>
      <c r="X80" s="208"/>
      <c r="Y80" s="208"/>
    </row>
    <row r="81" ht="25.5" customHeight="1">
      <c r="A81" s="208"/>
      <c r="B81" s="208"/>
      <c r="C81" s="208"/>
      <c r="D81" s="208"/>
      <c r="E81" s="102"/>
      <c r="F81" s="208"/>
      <c r="G81" s="208"/>
      <c r="H81" s="208"/>
      <c r="I81" s="102"/>
      <c r="J81" s="208"/>
      <c r="K81" s="208"/>
      <c r="L81" s="225"/>
      <c r="M81" s="208"/>
      <c r="N81" s="208"/>
      <c r="O81" s="208"/>
      <c r="P81" s="208"/>
      <c r="Q81" s="208"/>
      <c r="R81" s="208"/>
      <c r="S81" s="208"/>
      <c r="T81" s="208"/>
      <c r="U81" s="208"/>
      <c r="V81" s="208"/>
      <c r="W81" s="208"/>
      <c r="X81" s="208"/>
      <c r="Y81" s="208"/>
    </row>
    <row r="82" ht="25.5" customHeight="1">
      <c r="A82" s="208"/>
      <c r="B82" s="208"/>
      <c r="C82" s="208"/>
      <c r="D82" s="208"/>
      <c r="E82" s="102"/>
      <c r="F82" s="208"/>
      <c r="G82" s="208"/>
      <c r="H82" s="208"/>
      <c r="I82" s="102"/>
      <c r="J82" s="208"/>
      <c r="K82" s="208"/>
      <c r="L82" s="225"/>
      <c r="M82" s="208"/>
      <c r="N82" s="208"/>
      <c r="O82" s="208"/>
      <c r="P82" s="208"/>
      <c r="Q82" s="208"/>
      <c r="R82" s="208"/>
      <c r="S82" s="208"/>
      <c r="T82" s="208"/>
      <c r="U82" s="208"/>
      <c r="V82" s="208"/>
      <c r="W82" s="208"/>
      <c r="X82" s="208"/>
      <c r="Y82" s="208"/>
    </row>
    <row r="83" ht="25.5" customHeight="1">
      <c r="A83" s="208"/>
      <c r="B83" s="208"/>
      <c r="C83" s="208"/>
      <c r="D83" s="208"/>
      <c r="E83" s="102"/>
      <c r="F83" s="208"/>
      <c r="G83" s="208"/>
      <c r="H83" s="208"/>
      <c r="I83" s="102"/>
      <c r="J83" s="208"/>
      <c r="K83" s="208"/>
      <c r="L83" s="225"/>
      <c r="M83" s="208"/>
      <c r="N83" s="208"/>
      <c r="O83" s="208"/>
      <c r="P83" s="208"/>
      <c r="Q83" s="208"/>
      <c r="R83" s="208"/>
      <c r="S83" s="208"/>
      <c r="T83" s="208"/>
      <c r="U83" s="208"/>
      <c r="V83" s="208"/>
      <c r="W83" s="208"/>
      <c r="X83" s="208"/>
      <c r="Y83" s="208"/>
    </row>
    <row r="84" ht="25.5" customHeight="1">
      <c r="A84" s="208"/>
      <c r="B84" s="208"/>
      <c r="C84" s="208"/>
      <c r="D84" s="208"/>
      <c r="E84" s="102"/>
      <c r="F84" s="208"/>
      <c r="G84" s="208"/>
      <c r="H84" s="208"/>
      <c r="I84" s="102"/>
      <c r="J84" s="208"/>
      <c r="K84" s="208"/>
      <c r="L84" s="225"/>
      <c r="M84" s="208"/>
      <c r="N84" s="208"/>
      <c r="O84" s="208"/>
      <c r="P84" s="208"/>
      <c r="Q84" s="208"/>
      <c r="R84" s="208"/>
      <c r="S84" s="208"/>
      <c r="T84" s="208"/>
      <c r="U84" s="208"/>
      <c r="V84" s="208"/>
      <c r="W84" s="208"/>
      <c r="X84" s="208"/>
      <c r="Y84" s="208"/>
    </row>
    <row r="85" ht="25.5" customHeight="1">
      <c r="A85" s="208"/>
      <c r="B85" s="208"/>
      <c r="C85" s="208"/>
      <c r="D85" s="208"/>
      <c r="E85" s="102"/>
      <c r="F85" s="208"/>
      <c r="G85" s="208"/>
      <c r="H85" s="208"/>
      <c r="I85" s="102"/>
      <c r="J85" s="208"/>
      <c r="K85" s="208"/>
      <c r="L85" s="225"/>
      <c r="M85" s="208"/>
      <c r="N85" s="208"/>
      <c r="O85" s="208"/>
      <c r="P85" s="208"/>
      <c r="Q85" s="208"/>
      <c r="R85" s="208"/>
      <c r="S85" s="208"/>
      <c r="T85" s="208"/>
      <c r="U85" s="208"/>
      <c r="V85" s="208"/>
      <c r="W85" s="208"/>
      <c r="X85" s="208"/>
      <c r="Y85" s="208"/>
    </row>
    <row r="86" ht="25.5" customHeight="1">
      <c r="A86" s="208"/>
      <c r="B86" s="208"/>
      <c r="C86" s="208"/>
      <c r="D86" s="208"/>
      <c r="E86" s="102"/>
      <c r="F86" s="208"/>
      <c r="G86" s="208"/>
      <c r="H86" s="208"/>
      <c r="I86" s="102"/>
      <c r="J86" s="208"/>
      <c r="K86" s="208"/>
      <c r="L86" s="225"/>
      <c r="M86" s="208"/>
      <c r="N86" s="208"/>
      <c r="O86" s="208"/>
      <c r="P86" s="208"/>
      <c r="Q86" s="208"/>
      <c r="R86" s="208"/>
      <c r="S86" s="208"/>
      <c r="T86" s="208"/>
      <c r="U86" s="208"/>
      <c r="V86" s="208"/>
      <c r="W86" s="208"/>
      <c r="X86" s="208"/>
      <c r="Y86" s="208"/>
    </row>
    <row r="87" ht="25.5" customHeight="1">
      <c r="A87" s="208"/>
      <c r="B87" s="208"/>
      <c r="C87" s="208"/>
      <c r="D87" s="208"/>
      <c r="E87" s="102"/>
      <c r="F87" s="208"/>
      <c r="G87" s="208"/>
      <c r="H87" s="208"/>
      <c r="I87" s="102"/>
      <c r="J87" s="208"/>
      <c r="K87" s="208"/>
      <c r="L87" s="225"/>
      <c r="M87" s="208"/>
      <c r="N87" s="208"/>
      <c r="O87" s="208"/>
      <c r="P87" s="208"/>
      <c r="Q87" s="208"/>
      <c r="R87" s="208"/>
      <c r="S87" s="208"/>
      <c r="T87" s="208"/>
      <c r="U87" s="208"/>
      <c r="V87" s="208"/>
      <c r="W87" s="208"/>
      <c r="X87" s="208"/>
      <c r="Y87" s="208"/>
    </row>
    <row r="88" ht="25.5" customHeight="1">
      <c r="A88" s="208"/>
      <c r="B88" s="208"/>
      <c r="C88" s="208"/>
      <c r="D88" s="208"/>
      <c r="E88" s="102"/>
      <c r="F88" s="208"/>
      <c r="G88" s="208"/>
      <c r="H88" s="208"/>
      <c r="I88" s="102"/>
      <c r="J88" s="208"/>
      <c r="K88" s="208"/>
      <c r="L88" s="225"/>
      <c r="M88" s="208"/>
      <c r="N88" s="208"/>
      <c r="O88" s="208"/>
      <c r="P88" s="208"/>
      <c r="Q88" s="208"/>
      <c r="R88" s="208"/>
      <c r="S88" s="208"/>
      <c r="T88" s="208"/>
      <c r="U88" s="208"/>
      <c r="V88" s="208"/>
      <c r="W88" s="208"/>
      <c r="X88" s="208"/>
      <c r="Y88" s="208"/>
    </row>
    <row r="89" ht="25.5" customHeight="1">
      <c r="A89" s="208"/>
      <c r="B89" s="208"/>
      <c r="C89" s="208"/>
      <c r="D89" s="208"/>
      <c r="E89" s="102"/>
      <c r="F89" s="208"/>
      <c r="G89" s="208"/>
      <c r="H89" s="208"/>
      <c r="I89" s="102"/>
      <c r="J89" s="208"/>
      <c r="K89" s="208"/>
      <c r="L89" s="225"/>
      <c r="M89" s="208"/>
      <c r="N89" s="208"/>
      <c r="O89" s="208"/>
      <c r="P89" s="208"/>
      <c r="Q89" s="208"/>
      <c r="R89" s="208"/>
      <c r="S89" s="208"/>
      <c r="T89" s="208"/>
      <c r="U89" s="208"/>
      <c r="V89" s="208"/>
      <c r="W89" s="208"/>
      <c r="X89" s="208"/>
      <c r="Y89" s="208"/>
    </row>
    <row r="90" ht="25.5" customHeight="1">
      <c r="A90" s="208"/>
      <c r="B90" s="208"/>
      <c r="C90" s="208"/>
      <c r="D90" s="208"/>
      <c r="E90" s="102"/>
      <c r="F90" s="208"/>
      <c r="G90" s="208"/>
      <c r="H90" s="208"/>
      <c r="I90" s="102"/>
      <c r="J90" s="208"/>
      <c r="K90" s="208"/>
      <c r="L90" s="225"/>
      <c r="M90" s="208"/>
      <c r="N90" s="208"/>
      <c r="O90" s="208"/>
      <c r="P90" s="208"/>
      <c r="Q90" s="208"/>
      <c r="R90" s="208"/>
      <c r="S90" s="208"/>
      <c r="T90" s="208"/>
      <c r="U90" s="208"/>
      <c r="V90" s="208"/>
      <c r="W90" s="208"/>
      <c r="X90" s="208"/>
      <c r="Y90" s="208"/>
    </row>
    <row r="91" ht="25.5" customHeight="1">
      <c r="A91" s="208"/>
      <c r="B91" s="208"/>
      <c r="C91" s="208"/>
      <c r="D91" s="208"/>
      <c r="E91" s="102"/>
      <c r="F91" s="208"/>
      <c r="G91" s="208"/>
      <c r="H91" s="208"/>
      <c r="I91" s="102"/>
      <c r="J91" s="208"/>
      <c r="K91" s="208"/>
      <c r="L91" s="225"/>
      <c r="M91" s="208"/>
      <c r="N91" s="208"/>
      <c r="O91" s="208"/>
      <c r="P91" s="208"/>
      <c r="Q91" s="208"/>
      <c r="R91" s="208"/>
      <c r="S91" s="208"/>
      <c r="T91" s="208"/>
      <c r="U91" s="208"/>
      <c r="V91" s="208"/>
      <c r="W91" s="208"/>
      <c r="X91" s="208"/>
      <c r="Y91" s="208"/>
    </row>
    <row r="92" ht="25.5" customHeight="1">
      <c r="A92" s="208"/>
      <c r="B92" s="208"/>
      <c r="C92" s="208"/>
      <c r="D92" s="208"/>
      <c r="E92" s="102"/>
      <c r="F92" s="208"/>
      <c r="G92" s="208"/>
      <c r="H92" s="208"/>
      <c r="I92" s="102"/>
      <c r="J92" s="208"/>
      <c r="K92" s="208"/>
      <c r="L92" s="225"/>
      <c r="M92" s="208"/>
      <c r="N92" s="208"/>
      <c r="O92" s="208"/>
      <c r="P92" s="208"/>
      <c r="Q92" s="208"/>
      <c r="R92" s="208"/>
      <c r="S92" s="208"/>
      <c r="T92" s="208"/>
      <c r="U92" s="208"/>
      <c r="V92" s="208"/>
      <c r="W92" s="208"/>
      <c r="X92" s="208"/>
      <c r="Y92" s="208"/>
    </row>
    <row r="93" ht="25.5" customHeight="1">
      <c r="A93" s="208"/>
      <c r="B93" s="208"/>
      <c r="C93" s="208"/>
      <c r="D93" s="208"/>
      <c r="E93" s="102"/>
      <c r="F93" s="208"/>
      <c r="G93" s="208"/>
      <c r="H93" s="208"/>
      <c r="I93" s="102"/>
      <c r="J93" s="208"/>
      <c r="K93" s="208"/>
      <c r="L93" s="225"/>
      <c r="M93" s="208"/>
      <c r="N93" s="208"/>
      <c r="O93" s="208"/>
      <c r="P93" s="208"/>
      <c r="Q93" s="208"/>
      <c r="R93" s="208"/>
      <c r="S93" s="208"/>
      <c r="T93" s="208"/>
      <c r="U93" s="208"/>
      <c r="V93" s="208"/>
      <c r="W93" s="208"/>
      <c r="X93" s="208"/>
      <c r="Y93" s="208"/>
    </row>
    <row r="94" ht="25.5" customHeight="1">
      <c r="A94" s="208"/>
      <c r="B94" s="208"/>
      <c r="C94" s="208"/>
      <c r="D94" s="208"/>
      <c r="E94" s="102"/>
      <c r="F94" s="208"/>
      <c r="G94" s="208"/>
      <c r="H94" s="208"/>
      <c r="I94" s="102"/>
      <c r="J94" s="208"/>
      <c r="K94" s="208"/>
      <c r="L94" s="225"/>
      <c r="M94" s="208"/>
      <c r="N94" s="208"/>
      <c r="O94" s="208"/>
      <c r="P94" s="208"/>
      <c r="Q94" s="208"/>
      <c r="R94" s="208"/>
      <c r="S94" s="208"/>
      <c r="T94" s="208"/>
      <c r="U94" s="208"/>
      <c r="V94" s="208"/>
      <c r="W94" s="208"/>
      <c r="X94" s="208"/>
      <c r="Y94" s="208"/>
    </row>
    <row r="95" ht="25.5" customHeight="1">
      <c r="A95" s="208"/>
      <c r="B95" s="208"/>
      <c r="C95" s="208"/>
      <c r="D95" s="208"/>
      <c r="E95" s="102"/>
      <c r="F95" s="208"/>
      <c r="G95" s="208"/>
      <c r="H95" s="208"/>
      <c r="I95" s="102"/>
      <c r="J95" s="208"/>
      <c r="K95" s="208"/>
      <c r="L95" s="225"/>
      <c r="M95" s="208"/>
      <c r="N95" s="208"/>
      <c r="O95" s="208"/>
      <c r="P95" s="208"/>
      <c r="Q95" s="208"/>
      <c r="R95" s="208"/>
      <c r="S95" s="208"/>
      <c r="T95" s="208"/>
      <c r="U95" s="208"/>
      <c r="V95" s="208"/>
      <c r="W95" s="208"/>
      <c r="X95" s="208"/>
      <c r="Y95" s="208"/>
    </row>
    <row r="96" ht="25.5" customHeight="1">
      <c r="A96" s="208"/>
      <c r="B96" s="208"/>
      <c r="C96" s="208"/>
      <c r="D96" s="208"/>
      <c r="E96" s="102"/>
      <c r="F96" s="208"/>
      <c r="G96" s="208"/>
      <c r="H96" s="208"/>
      <c r="I96" s="102"/>
      <c r="J96" s="208"/>
      <c r="K96" s="208"/>
      <c r="L96" s="225"/>
      <c r="M96" s="208"/>
      <c r="N96" s="208"/>
      <c r="O96" s="208"/>
      <c r="P96" s="208"/>
      <c r="Q96" s="208"/>
      <c r="R96" s="208"/>
      <c r="S96" s="208"/>
      <c r="T96" s="208"/>
      <c r="U96" s="208"/>
      <c r="V96" s="208"/>
      <c r="W96" s="208"/>
      <c r="X96" s="208"/>
      <c r="Y96" s="208"/>
    </row>
    <row r="97" ht="25.5" customHeight="1">
      <c r="A97" s="208"/>
      <c r="B97" s="208"/>
      <c r="C97" s="208"/>
      <c r="D97" s="208"/>
      <c r="E97" s="102"/>
      <c r="F97" s="208"/>
      <c r="G97" s="208"/>
      <c r="H97" s="208"/>
      <c r="I97" s="102"/>
      <c r="J97" s="208"/>
      <c r="K97" s="208"/>
      <c r="L97" s="225"/>
      <c r="M97" s="208"/>
      <c r="N97" s="208"/>
      <c r="O97" s="208"/>
      <c r="P97" s="208"/>
      <c r="Q97" s="208"/>
      <c r="R97" s="208"/>
      <c r="S97" s="208"/>
      <c r="T97" s="208"/>
      <c r="U97" s="208"/>
      <c r="V97" s="208"/>
      <c r="W97" s="208"/>
      <c r="X97" s="208"/>
      <c r="Y97" s="208"/>
    </row>
    <row r="98" ht="25.5" customHeight="1">
      <c r="A98" s="208"/>
      <c r="B98" s="208"/>
      <c r="C98" s="208"/>
      <c r="D98" s="208"/>
      <c r="E98" s="102"/>
      <c r="F98" s="208"/>
      <c r="G98" s="208"/>
      <c r="H98" s="208"/>
      <c r="I98" s="102"/>
      <c r="J98" s="208"/>
      <c r="K98" s="208"/>
      <c r="L98" s="225"/>
      <c r="M98" s="208"/>
      <c r="N98" s="208"/>
      <c r="O98" s="208"/>
      <c r="P98" s="208"/>
      <c r="Q98" s="208"/>
      <c r="R98" s="208"/>
      <c r="S98" s="208"/>
      <c r="T98" s="208"/>
      <c r="U98" s="208"/>
      <c r="V98" s="208"/>
      <c r="W98" s="208"/>
      <c r="X98" s="208"/>
      <c r="Y98" s="208"/>
    </row>
    <row r="99" ht="25.5" customHeight="1">
      <c r="A99" s="208"/>
      <c r="B99" s="208"/>
      <c r="C99" s="208"/>
      <c r="D99" s="208"/>
      <c r="E99" s="102"/>
      <c r="F99" s="208"/>
      <c r="G99" s="208"/>
      <c r="H99" s="208"/>
      <c r="I99" s="102"/>
      <c r="J99" s="208"/>
      <c r="K99" s="208"/>
      <c r="L99" s="225"/>
      <c r="M99" s="208"/>
      <c r="N99" s="208"/>
      <c r="O99" s="208"/>
      <c r="P99" s="208"/>
      <c r="Q99" s="208"/>
      <c r="R99" s="208"/>
      <c r="S99" s="208"/>
      <c r="T99" s="208"/>
      <c r="U99" s="208"/>
      <c r="V99" s="208"/>
      <c r="W99" s="208"/>
      <c r="X99" s="208"/>
      <c r="Y99" s="208"/>
    </row>
    <row r="100" ht="25.5" customHeight="1">
      <c r="A100" s="208"/>
      <c r="B100" s="208"/>
      <c r="C100" s="208"/>
      <c r="D100" s="208"/>
      <c r="E100" s="102"/>
      <c r="F100" s="208"/>
      <c r="G100" s="208"/>
      <c r="H100" s="208"/>
      <c r="I100" s="102"/>
      <c r="J100" s="208"/>
      <c r="K100" s="208"/>
      <c r="L100" s="225"/>
      <c r="M100" s="208"/>
      <c r="N100" s="208"/>
      <c r="O100" s="208"/>
      <c r="P100" s="208"/>
      <c r="Q100" s="208"/>
      <c r="R100" s="208"/>
      <c r="S100" s="208"/>
      <c r="T100" s="208"/>
      <c r="U100" s="208"/>
      <c r="V100" s="208"/>
      <c r="W100" s="208"/>
      <c r="X100" s="208"/>
      <c r="Y100" s="208"/>
    </row>
    <row r="101" ht="25.5" customHeight="1">
      <c r="A101" s="208"/>
      <c r="B101" s="208"/>
      <c r="C101" s="208"/>
      <c r="D101" s="208"/>
      <c r="E101" s="102"/>
      <c r="F101" s="208"/>
      <c r="G101" s="208"/>
      <c r="H101" s="208"/>
      <c r="I101" s="102"/>
      <c r="J101" s="208"/>
      <c r="K101" s="208"/>
      <c r="L101" s="225"/>
      <c r="M101" s="208"/>
      <c r="N101" s="208"/>
      <c r="O101" s="208"/>
      <c r="P101" s="208"/>
      <c r="Q101" s="208"/>
      <c r="R101" s="208"/>
      <c r="S101" s="208"/>
      <c r="T101" s="208"/>
      <c r="U101" s="208"/>
      <c r="V101" s="208"/>
      <c r="W101" s="208"/>
      <c r="X101" s="208"/>
      <c r="Y101" s="208"/>
    </row>
    <row r="102" ht="25.5" customHeight="1">
      <c r="A102" s="208"/>
      <c r="B102" s="208"/>
      <c r="C102" s="208"/>
      <c r="D102" s="208"/>
      <c r="E102" s="102"/>
      <c r="F102" s="208"/>
      <c r="G102" s="208"/>
      <c r="H102" s="208"/>
      <c r="I102" s="102"/>
      <c r="J102" s="208"/>
      <c r="K102" s="208"/>
      <c r="L102" s="225"/>
      <c r="M102" s="208"/>
      <c r="N102" s="208"/>
      <c r="O102" s="208"/>
      <c r="P102" s="208"/>
      <c r="Q102" s="208"/>
      <c r="R102" s="208"/>
      <c r="S102" s="208"/>
      <c r="T102" s="208"/>
      <c r="U102" s="208"/>
      <c r="V102" s="208"/>
      <c r="W102" s="208"/>
      <c r="X102" s="208"/>
      <c r="Y102" s="208"/>
    </row>
    <row r="103" ht="25.5" customHeight="1">
      <c r="A103" s="208"/>
      <c r="B103" s="208"/>
      <c r="C103" s="208"/>
      <c r="D103" s="208"/>
      <c r="E103" s="102"/>
      <c r="F103" s="208"/>
      <c r="G103" s="208"/>
      <c r="H103" s="208"/>
      <c r="I103" s="102"/>
      <c r="J103" s="208"/>
      <c r="K103" s="208"/>
      <c r="L103" s="225"/>
      <c r="M103" s="208"/>
      <c r="N103" s="208"/>
      <c r="O103" s="208"/>
      <c r="P103" s="208"/>
      <c r="Q103" s="208"/>
      <c r="R103" s="208"/>
      <c r="S103" s="208"/>
      <c r="T103" s="208"/>
      <c r="U103" s="208"/>
      <c r="V103" s="208"/>
      <c r="W103" s="208"/>
      <c r="X103" s="208"/>
      <c r="Y103" s="208"/>
    </row>
    <row r="104" ht="25.5" customHeight="1">
      <c r="A104" s="208"/>
      <c r="B104" s="208"/>
      <c r="C104" s="208"/>
      <c r="D104" s="208"/>
      <c r="E104" s="102"/>
      <c r="F104" s="208"/>
      <c r="G104" s="208"/>
      <c r="H104" s="208"/>
      <c r="I104" s="102"/>
      <c r="J104" s="208"/>
      <c r="K104" s="208"/>
      <c r="L104" s="225"/>
      <c r="M104" s="208"/>
      <c r="N104" s="208"/>
      <c r="O104" s="208"/>
      <c r="P104" s="208"/>
      <c r="Q104" s="208"/>
      <c r="R104" s="208"/>
      <c r="S104" s="208"/>
      <c r="T104" s="208"/>
      <c r="U104" s="208"/>
      <c r="V104" s="208"/>
      <c r="W104" s="208"/>
      <c r="X104" s="208"/>
      <c r="Y104" s="208"/>
    </row>
    <row r="105" ht="25.5" customHeight="1">
      <c r="A105" s="208"/>
      <c r="B105" s="208"/>
      <c r="C105" s="208"/>
      <c r="D105" s="208"/>
      <c r="E105" s="102"/>
      <c r="F105" s="208"/>
      <c r="G105" s="208"/>
      <c r="H105" s="208"/>
      <c r="I105" s="102"/>
      <c r="J105" s="208"/>
      <c r="K105" s="208"/>
      <c r="L105" s="225"/>
      <c r="M105" s="208"/>
      <c r="N105" s="208"/>
      <c r="O105" s="208"/>
      <c r="P105" s="208"/>
      <c r="Q105" s="208"/>
      <c r="R105" s="208"/>
      <c r="S105" s="208"/>
      <c r="T105" s="208"/>
      <c r="U105" s="208"/>
      <c r="V105" s="208"/>
      <c r="W105" s="208"/>
      <c r="X105" s="208"/>
      <c r="Y105" s="208"/>
    </row>
    <row r="106" ht="25.5" customHeight="1">
      <c r="A106" s="208"/>
      <c r="B106" s="208"/>
      <c r="C106" s="208"/>
      <c r="D106" s="208"/>
      <c r="E106" s="102"/>
      <c r="F106" s="208"/>
      <c r="G106" s="208"/>
      <c r="H106" s="208"/>
      <c r="I106" s="102"/>
      <c r="J106" s="208"/>
      <c r="K106" s="208"/>
      <c r="L106" s="225"/>
      <c r="M106" s="208"/>
      <c r="N106" s="208"/>
      <c r="O106" s="208"/>
      <c r="P106" s="208"/>
      <c r="Q106" s="208"/>
      <c r="R106" s="208"/>
      <c r="S106" s="208"/>
      <c r="T106" s="208"/>
      <c r="U106" s="208"/>
      <c r="V106" s="208"/>
      <c r="W106" s="208"/>
      <c r="X106" s="208"/>
      <c r="Y106" s="208"/>
    </row>
    <row r="107" ht="25.5" customHeight="1">
      <c r="A107" s="208"/>
      <c r="B107" s="208"/>
      <c r="C107" s="208"/>
      <c r="D107" s="208"/>
      <c r="E107" s="102"/>
      <c r="F107" s="208"/>
      <c r="G107" s="208"/>
      <c r="H107" s="208"/>
      <c r="I107" s="102"/>
      <c r="J107" s="208"/>
      <c r="K107" s="208"/>
      <c r="L107" s="225"/>
      <c r="M107" s="208"/>
      <c r="N107" s="208"/>
      <c r="O107" s="208"/>
      <c r="P107" s="208"/>
      <c r="Q107" s="208"/>
      <c r="R107" s="208"/>
      <c r="S107" s="208"/>
      <c r="T107" s="208"/>
      <c r="U107" s="208"/>
      <c r="V107" s="208"/>
      <c r="W107" s="208"/>
      <c r="X107" s="208"/>
      <c r="Y107" s="208"/>
    </row>
    <row r="108" ht="25.5" customHeight="1">
      <c r="A108" s="208"/>
      <c r="B108" s="208"/>
      <c r="C108" s="208"/>
      <c r="D108" s="208"/>
      <c r="E108" s="102"/>
      <c r="F108" s="208"/>
      <c r="G108" s="208"/>
      <c r="H108" s="208"/>
      <c r="I108" s="102"/>
      <c r="J108" s="208"/>
      <c r="K108" s="208"/>
      <c r="L108" s="225"/>
      <c r="M108" s="208"/>
      <c r="N108" s="208"/>
      <c r="O108" s="208"/>
      <c r="P108" s="208"/>
      <c r="Q108" s="208"/>
      <c r="R108" s="208"/>
      <c r="S108" s="208"/>
      <c r="T108" s="208"/>
      <c r="U108" s="208"/>
      <c r="V108" s="208"/>
      <c r="W108" s="208"/>
      <c r="X108" s="208"/>
      <c r="Y108" s="208"/>
    </row>
    <row r="109" ht="25.5" customHeight="1">
      <c r="A109" s="208"/>
      <c r="B109" s="208"/>
      <c r="C109" s="208"/>
      <c r="D109" s="208"/>
      <c r="E109" s="102"/>
      <c r="F109" s="208"/>
      <c r="G109" s="208"/>
      <c r="H109" s="208"/>
      <c r="I109" s="102"/>
      <c r="J109" s="208"/>
      <c r="K109" s="208"/>
      <c r="L109" s="225"/>
      <c r="M109" s="208"/>
      <c r="N109" s="208"/>
      <c r="O109" s="208"/>
      <c r="P109" s="208"/>
      <c r="Q109" s="208"/>
      <c r="R109" s="208"/>
      <c r="S109" s="208"/>
      <c r="T109" s="208"/>
      <c r="U109" s="208"/>
      <c r="V109" s="208"/>
      <c r="W109" s="208"/>
      <c r="X109" s="208"/>
      <c r="Y109" s="208"/>
    </row>
    <row r="110" ht="25.5" customHeight="1">
      <c r="A110" s="208"/>
      <c r="B110" s="208"/>
      <c r="C110" s="208"/>
      <c r="D110" s="208"/>
      <c r="E110" s="102"/>
      <c r="F110" s="208"/>
      <c r="G110" s="208"/>
      <c r="H110" s="208"/>
      <c r="I110" s="102"/>
      <c r="J110" s="208"/>
      <c r="K110" s="208"/>
      <c r="L110" s="225"/>
      <c r="M110" s="208"/>
      <c r="N110" s="208"/>
      <c r="O110" s="208"/>
      <c r="P110" s="208"/>
      <c r="Q110" s="208"/>
      <c r="R110" s="208"/>
      <c r="S110" s="208"/>
      <c r="T110" s="208"/>
      <c r="U110" s="208"/>
      <c r="V110" s="208"/>
      <c r="W110" s="208"/>
      <c r="X110" s="208"/>
      <c r="Y110" s="208"/>
    </row>
    <row r="111" ht="25.5" customHeight="1">
      <c r="A111" s="208"/>
      <c r="B111" s="208"/>
      <c r="C111" s="208"/>
      <c r="D111" s="208"/>
      <c r="E111" s="102"/>
      <c r="F111" s="208"/>
      <c r="G111" s="208"/>
      <c r="H111" s="208"/>
      <c r="I111" s="102"/>
      <c r="J111" s="208"/>
      <c r="K111" s="208"/>
      <c r="L111" s="225"/>
      <c r="M111" s="208"/>
      <c r="N111" s="208"/>
      <c r="O111" s="208"/>
      <c r="P111" s="208"/>
      <c r="Q111" s="208"/>
      <c r="R111" s="208"/>
      <c r="S111" s="208"/>
      <c r="T111" s="208"/>
      <c r="U111" s="208"/>
      <c r="V111" s="208"/>
      <c r="W111" s="208"/>
      <c r="X111" s="208"/>
      <c r="Y111" s="208"/>
    </row>
    <row r="112" ht="25.5" customHeight="1">
      <c r="A112" s="208"/>
      <c r="B112" s="208"/>
      <c r="C112" s="208"/>
      <c r="D112" s="208"/>
      <c r="E112" s="102"/>
      <c r="F112" s="208"/>
      <c r="G112" s="208"/>
      <c r="H112" s="208"/>
      <c r="I112" s="102"/>
      <c r="J112" s="208"/>
      <c r="K112" s="208"/>
      <c r="L112" s="225"/>
      <c r="M112" s="208"/>
      <c r="N112" s="208"/>
      <c r="O112" s="208"/>
      <c r="P112" s="208"/>
      <c r="Q112" s="208"/>
      <c r="R112" s="208"/>
      <c r="S112" s="208"/>
      <c r="T112" s="208"/>
      <c r="U112" s="208"/>
      <c r="V112" s="208"/>
      <c r="W112" s="208"/>
      <c r="X112" s="208"/>
      <c r="Y112" s="208"/>
    </row>
    <row r="113" ht="25.5" customHeight="1">
      <c r="A113" s="208"/>
      <c r="B113" s="208"/>
      <c r="C113" s="208"/>
      <c r="D113" s="208"/>
      <c r="E113" s="102"/>
      <c r="F113" s="208"/>
      <c r="G113" s="208"/>
      <c r="H113" s="208"/>
      <c r="I113" s="102"/>
      <c r="J113" s="208"/>
      <c r="K113" s="208"/>
      <c r="L113" s="225"/>
      <c r="M113" s="208"/>
      <c r="N113" s="208"/>
      <c r="O113" s="208"/>
      <c r="P113" s="208"/>
      <c r="Q113" s="208"/>
      <c r="R113" s="208"/>
      <c r="S113" s="208"/>
      <c r="T113" s="208"/>
      <c r="U113" s="208"/>
      <c r="V113" s="208"/>
      <c r="W113" s="208"/>
      <c r="X113" s="208"/>
      <c r="Y113" s="208"/>
    </row>
    <row r="114" ht="25.5" customHeight="1">
      <c r="A114" s="208"/>
      <c r="B114" s="208"/>
      <c r="C114" s="208"/>
      <c r="D114" s="208"/>
      <c r="E114" s="102"/>
      <c r="F114" s="208"/>
      <c r="G114" s="208"/>
      <c r="H114" s="208"/>
      <c r="I114" s="102"/>
      <c r="J114" s="208"/>
      <c r="K114" s="208"/>
      <c r="L114" s="225"/>
      <c r="M114" s="208"/>
      <c r="N114" s="208"/>
      <c r="O114" s="208"/>
      <c r="P114" s="208"/>
      <c r="Q114" s="208"/>
      <c r="R114" s="208"/>
      <c r="S114" s="208"/>
      <c r="T114" s="208"/>
      <c r="U114" s="208"/>
      <c r="V114" s="208"/>
      <c r="W114" s="208"/>
      <c r="X114" s="208"/>
      <c r="Y114" s="208"/>
    </row>
    <row r="115" ht="25.5" customHeight="1">
      <c r="A115" s="208"/>
      <c r="B115" s="208"/>
      <c r="C115" s="208"/>
      <c r="D115" s="208"/>
      <c r="E115" s="102"/>
      <c r="F115" s="208"/>
      <c r="G115" s="208"/>
      <c r="H115" s="208"/>
      <c r="I115" s="102"/>
      <c r="J115" s="208"/>
      <c r="K115" s="208"/>
      <c r="L115" s="225"/>
      <c r="M115" s="208"/>
      <c r="N115" s="208"/>
      <c r="O115" s="208"/>
      <c r="P115" s="208"/>
      <c r="Q115" s="208"/>
      <c r="R115" s="208"/>
      <c r="S115" s="208"/>
      <c r="T115" s="208"/>
      <c r="U115" s="208"/>
      <c r="V115" s="208"/>
      <c r="W115" s="208"/>
      <c r="X115" s="208"/>
      <c r="Y115" s="208"/>
    </row>
    <row r="116" ht="25.5" customHeight="1">
      <c r="A116" s="208"/>
      <c r="B116" s="208"/>
      <c r="C116" s="208"/>
      <c r="D116" s="208"/>
      <c r="E116" s="102"/>
      <c r="F116" s="208"/>
      <c r="G116" s="208"/>
      <c r="H116" s="208"/>
      <c r="I116" s="102"/>
      <c r="J116" s="208"/>
      <c r="K116" s="208"/>
      <c r="L116" s="225"/>
      <c r="M116" s="208"/>
      <c r="N116" s="208"/>
      <c r="O116" s="208"/>
      <c r="P116" s="208"/>
      <c r="Q116" s="208"/>
      <c r="R116" s="208"/>
      <c r="S116" s="208"/>
      <c r="T116" s="208"/>
      <c r="U116" s="208"/>
      <c r="V116" s="208"/>
      <c r="W116" s="208"/>
      <c r="X116" s="208"/>
      <c r="Y116" s="208"/>
    </row>
    <row r="117" ht="25.5" customHeight="1">
      <c r="A117" s="208"/>
      <c r="B117" s="208"/>
      <c r="C117" s="208"/>
      <c r="D117" s="208"/>
      <c r="E117" s="102"/>
      <c r="F117" s="208"/>
      <c r="G117" s="208"/>
      <c r="H117" s="208"/>
      <c r="I117" s="102"/>
      <c r="J117" s="208"/>
      <c r="K117" s="208"/>
      <c r="L117" s="225"/>
      <c r="M117" s="208"/>
      <c r="N117" s="208"/>
      <c r="O117" s="208"/>
      <c r="P117" s="208"/>
      <c r="Q117" s="208"/>
      <c r="R117" s="208"/>
      <c r="S117" s="208"/>
      <c r="T117" s="208"/>
      <c r="U117" s="208"/>
      <c r="V117" s="208"/>
      <c r="W117" s="208"/>
      <c r="X117" s="208"/>
      <c r="Y117" s="208"/>
    </row>
    <row r="118" ht="25.5" customHeight="1">
      <c r="A118" s="208"/>
      <c r="B118" s="208"/>
      <c r="C118" s="208"/>
      <c r="D118" s="208"/>
      <c r="E118" s="102"/>
      <c r="F118" s="208"/>
      <c r="G118" s="208"/>
      <c r="H118" s="208"/>
      <c r="I118" s="102"/>
      <c r="J118" s="208"/>
      <c r="K118" s="208"/>
      <c r="L118" s="225"/>
      <c r="M118" s="208"/>
      <c r="N118" s="208"/>
      <c r="O118" s="208"/>
      <c r="P118" s="208"/>
      <c r="Q118" s="208"/>
      <c r="R118" s="208"/>
      <c r="S118" s="208"/>
      <c r="T118" s="208"/>
      <c r="U118" s="208"/>
      <c r="V118" s="208"/>
      <c r="W118" s="208"/>
      <c r="X118" s="208"/>
      <c r="Y118" s="208"/>
    </row>
    <row r="119" ht="25.5" customHeight="1">
      <c r="A119" s="208"/>
      <c r="B119" s="208"/>
      <c r="C119" s="208"/>
      <c r="D119" s="208"/>
      <c r="E119" s="102"/>
      <c r="F119" s="208"/>
      <c r="G119" s="208"/>
      <c r="H119" s="208"/>
      <c r="I119" s="102"/>
      <c r="J119" s="208"/>
      <c r="K119" s="208"/>
      <c r="L119" s="225"/>
      <c r="M119" s="208"/>
      <c r="N119" s="208"/>
      <c r="O119" s="208"/>
      <c r="P119" s="208"/>
      <c r="Q119" s="208"/>
      <c r="R119" s="208"/>
      <c r="S119" s="208"/>
      <c r="T119" s="208"/>
      <c r="U119" s="208"/>
      <c r="V119" s="208"/>
      <c r="W119" s="208"/>
      <c r="X119" s="208"/>
      <c r="Y119" s="208"/>
    </row>
    <row r="120" ht="25.5" customHeight="1">
      <c r="A120" s="208"/>
      <c r="B120" s="208"/>
      <c r="C120" s="208"/>
      <c r="D120" s="208"/>
      <c r="E120" s="102"/>
      <c r="F120" s="208"/>
      <c r="G120" s="208"/>
      <c r="H120" s="208"/>
      <c r="I120" s="102"/>
      <c r="J120" s="208"/>
      <c r="K120" s="208"/>
      <c r="L120" s="225"/>
      <c r="M120" s="208"/>
      <c r="N120" s="208"/>
      <c r="O120" s="208"/>
      <c r="P120" s="208"/>
      <c r="Q120" s="208"/>
      <c r="R120" s="208"/>
      <c r="S120" s="208"/>
      <c r="T120" s="208"/>
      <c r="U120" s="208"/>
      <c r="V120" s="208"/>
      <c r="W120" s="208"/>
      <c r="X120" s="208"/>
      <c r="Y120" s="208"/>
    </row>
    <row r="121" ht="25.5" customHeight="1">
      <c r="A121" s="208"/>
      <c r="B121" s="208"/>
      <c r="C121" s="208"/>
      <c r="D121" s="208"/>
      <c r="E121" s="102"/>
      <c r="F121" s="208"/>
      <c r="G121" s="208"/>
      <c r="H121" s="208"/>
      <c r="I121" s="102"/>
      <c r="J121" s="208"/>
      <c r="K121" s="208"/>
      <c r="L121" s="225"/>
      <c r="M121" s="208"/>
      <c r="N121" s="208"/>
      <c r="O121" s="208"/>
      <c r="P121" s="208"/>
      <c r="Q121" s="208"/>
      <c r="R121" s="208"/>
      <c r="S121" s="208"/>
      <c r="T121" s="208"/>
      <c r="U121" s="208"/>
      <c r="V121" s="208"/>
      <c r="W121" s="208"/>
      <c r="X121" s="208"/>
      <c r="Y121" s="208"/>
    </row>
    <row r="122" ht="25.5" customHeight="1">
      <c r="A122" s="208"/>
      <c r="B122" s="208"/>
      <c r="C122" s="208"/>
      <c r="D122" s="208"/>
      <c r="E122" s="102"/>
      <c r="F122" s="208"/>
      <c r="G122" s="208"/>
      <c r="H122" s="208"/>
      <c r="I122" s="102"/>
      <c r="J122" s="208"/>
      <c r="K122" s="208"/>
      <c r="L122" s="225"/>
      <c r="M122" s="208"/>
      <c r="N122" s="208"/>
      <c r="O122" s="208"/>
      <c r="P122" s="208"/>
      <c r="Q122" s="208"/>
      <c r="R122" s="208"/>
      <c r="S122" s="208"/>
      <c r="T122" s="208"/>
      <c r="U122" s="208"/>
      <c r="V122" s="208"/>
      <c r="W122" s="208"/>
      <c r="X122" s="208"/>
      <c r="Y122" s="208"/>
    </row>
    <row r="123" ht="25.5" customHeight="1">
      <c r="A123" s="208"/>
      <c r="B123" s="208"/>
      <c r="C123" s="208"/>
      <c r="D123" s="208"/>
      <c r="E123" s="102"/>
      <c r="F123" s="208"/>
      <c r="G123" s="208"/>
      <c r="H123" s="208"/>
      <c r="I123" s="102"/>
      <c r="J123" s="208"/>
      <c r="K123" s="208"/>
      <c r="L123" s="225"/>
      <c r="M123" s="208"/>
      <c r="N123" s="208"/>
      <c r="O123" s="208"/>
      <c r="P123" s="208"/>
      <c r="Q123" s="208"/>
      <c r="R123" s="208"/>
      <c r="S123" s="208"/>
      <c r="T123" s="208"/>
      <c r="U123" s="208"/>
      <c r="V123" s="208"/>
      <c r="W123" s="208"/>
      <c r="X123" s="208"/>
      <c r="Y123" s="208"/>
    </row>
    <row r="124" ht="25.5" customHeight="1">
      <c r="A124" s="208"/>
      <c r="B124" s="208"/>
      <c r="C124" s="208"/>
      <c r="D124" s="208"/>
      <c r="E124" s="102"/>
      <c r="F124" s="208"/>
      <c r="G124" s="208"/>
      <c r="H124" s="208"/>
      <c r="I124" s="102"/>
      <c r="J124" s="208"/>
      <c r="K124" s="208"/>
      <c r="L124" s="225"/>
      <c r="M124" s="208"/>
      <c r="N124" s="208"/>
      <c r="O124" s="208"/>
      <c r="P124" s="208"/>
      <c r="Q124" s="208"/>
      <c r="R124" s="208"/>
      <c r="S124" s="208"/>
      <c r="T124" s="208"/>
      <c r="U124" s="208"/>
      <c r="V124" s="208"/>
      <c r="W124" s="208"/>
      <c r="X124" s="208"/>
      <c r="Y124" s="208"/>
    </row>
    <row r="125" ht="25.5" customHeight="1">
      <c r="A125" s="208"/>
      <c r="B125" s="208"/>
      <c r="C125" s="208"/>
      <c r="D125" s="208"/>
      <c r="E125" s="102"/>
      <c r="F125" s="208"/>
      <c r="G125" s="208"/>
      <c r="H125" s="208"/>
      <c r="I125" s="102"/>
      <c r="J125" s="208"/>
      <c r="K125" s="208"/>
      <c r="L125" s="225"/>
      <c r="M125" s="208"/>
      <c r="N125" s="208"/>
      <c r="O125" s="208"/>
      <c r="P125" s="208"/>
      <c r="Q125" s="208"/>
      <c r="R125" s="208"/>
      <c r="S125" s="208"/>
      <c r="T125" s="208"/>
      <c r="U125" s="208"/>
      <c r="V125" s="208"/>
      <c r="W125" s="208"/>
      <c r="X125" s="208"/>
      <c r="Y125" s="208"/>
    </row>
    <row r="126" ht="25.5" customHeight="1">
      <c r="A126" s="208"/>
      <c r="B126" s="208"/>
      <c r="C126" s="208"/>
      <c r="D126" s="208"/>
      <c r="E126" s="102"/>
      <c r="F126" s="208"/>
      <c r="G126" s="208"/>
      <c r="H126" s="208"/>
      <c r="I126" s="102"/>
      <c r="J126" s="208"/>
      <c r="K126" s="208"/>
      <c r="L126" s="225"/>
      <c r="M126" s="208"/>
      <c r="N126" s="208"/>
      <c r="O126" s="208"/>
      <c r="P126" s="208"/>
      <c r="Q126" s="208"/>
      <c r="R126" s="208"/>
      <c r="S126" s="208"/>
      <c r="T126" s="208"/>
      <c r="U126" s="208"/>
      <c r="V126" s="208"/>
      <c r="W126" s="208"/>
      <c r="X126" s="208"/>
      <c r="Y126" s="208"/>
    </row>
    <row r="127" ht="25.5" customHeight="1">
      <c r="A127" s="208"/>
      <c r="B127" s="208"/>
      <c r="C127" s="208"/>
      <c r="D127" s="208"/>
      <c r="E127" s="102"/>
      <c r="F127" s="208"/>
      <c r="G127" s="208"/>
      <c r="H127" s="208"/>
      <c r="I127" s="102"/>
      <c r="J127" s="208"/>
      <c r="K127" s="208"/>
      <c r="L127" s="225"/>
      <c r="M127" s="208"/>
      <c r="N127" s="208"/>
      <c r="O127" s="208"/>
      <c r="P127" s="208"/>
      <c r="Q127" s="208"/>
      <c r="R127" s="208"/>
      <c r="S127" s="208"/>
      <c r="T127" s="208"/>
      <c r="U127" s="208"/>
      <c r="V127" s="208"/>
      <c r="W127" s="208"/>
      <c r="X127" s="208"/>
      <c r="Y127" s="208"/>
    </row>
    <row r="128" ht="25.5" customHeight="1">
      <c r="A128" s="208"/>
      <c r="B128" s="208"/>
      <c r="C128" s="208"/>
      <c r="D128" s="208"/>
      <c r="E128" s="102"/>
      <c r="F128" s="208"/>
      <c r="G128" s="208"/>
      <c r="H128" s="208"/>
      <c r="I128" s="102"/>
      <c r="J128" s="208"/>
      <c r="K128" s="208"/>
      <c r="L128" s="225"/>
      <c r="M128" s="208"/>
      <c r="N128" s="208"/>
      <c r="O128" s="208"/>
      <c r="P128" s="208"/>
      <c r="Q128" s="208"/>
      <c r="R128" s="208"/>
      <c r="S128" s="208"/>
      <c r="T128" s="208"/>
      <c r="U128" s="208"/>
      <c r="V128" s="208"/>
      <c r="W128" s="208"/>
      <c r="X128" s="208"/>
      <c r="Y128" s="208"/>
    </row>
    <row r="129" ht="25.5" customHeight="1">
      <c r="A129" s="208"/>
      <c r="B129" s="208"/>
      <c r="C129" s="208"/>
      <c r="D129" s="208"/>
      <c r="E129" s="102"/>
      <c r="F129" s="208"/>
      <c r="G129" s="208"/>
      <c r="H129" s="208"/>
      <c r="I129" s="102"/>
      <c r="J129" s="208"/>
      <c r="K129" s="208"/>
      <c r="L129" s="225"/>
      <c r="M129" s="208"/>
      <c r="N129" s="208"/>
      <c r="O129" s="208"/>
      <c r="P129" s="208"/>
      <c r="Q129" s="208"/>
      <c r="R129" s="208"/>
      <c r="S129" s="208"/>
      <c r="T129" s="208"/>
      <c r="U129" s="208"/>
      <c r="V129" s="208"/>
      <c r="W129" s="208"/>
      <c r="X129" s="208"/>
      <c r="Y129" s="208"/>
    </row>
    <row r="130" ht="25.5" customHeight="1">
      <c r="A130" s="208"/>
      <c r="B130" s="208"/>
      <c r="C130" s="208"/>
      <c r="D130" s="208"/>
      <c r="E130" s="102"/>
      <c r="F130" s="208"/>
      <c r="G130" s="208"/>
      <c r="H130" s="208"/>
      <c r="I130" s="102"/>
      <c r="J130" s="208"/>
      <c r="K130" s="208"/>
      <c r="L130" s="225"/>
      <c r="M130" s="208"/>
      <c r="N130" s="208"/>
      <c r="O130" s="208"/>
      <c r="P130" s="208"/>
      <c r="Q130" s="208"/>
      <c r="R130" s="208"/>
      <c r="S130" s="208"/>
      <c r="T130" s="208"/>
      <c r="U130" s="208"/>
      <c r="V130" s="208"/>
      <c r="W130" s="208"/>
      <c r="X130" s="208"/>
      <c r="Y130" s="208"/>
    </row>
    <row r="131" ht="25.5" customHeight="1">
      <c r="A131" s="208"/>
      <c r="B131" s="208"/>
      <c r="C131" s="208"/>
      <c r="D131" s="208"/>
      <c r="E131" s="102"/>
      <c r="F131" s="208"/>
      <c r="G131" s="208"/>
      <c r="H131" s="208"/>
      <c r="I131" s="102"/>
      <c r="J131" s="208"/>
      <c r="K131" s="208"/>
      <c r="L131" s="225"/>
      <c r="M131" s="208"/>
      <c r="N131" s="208"/>
      <c r="O131" s="208"/>
      <c r="P131" s="208"/>
      <c r="Q131" s="208"/>
      <c r="R131" s="208"/>
      <c r="S131" s="208"/>
      <c r="T131" s="208"/>
      <c r="U131" s="208"/>
      <c r="V131" s="208"/>
      <c r="W131" s="208"/>
      <c r="X131" s="208"/>
      <c r="Y131" s="208"/>
    </row>
    <row r="132" ht="25.5" customHeight="1">
      <c r="A132" s="208"/>
      <c r="B132" s="208"/>
      <c r="C132" s="208"/>
      <c r="D132" s="208"/>
      <c r="E132" s="102"/>
      <c r="F132" s="208"/>
      <c r="G132" s="208"/>
      <c r="H132" s="208"/>
      <c r="I132" s="102"/>
      <c r="J132" s="208"/>
      <c r="K132" s="208"/>
      <c r="L132" s="225"/>
      <c r="M132" s="208"/>
      <c r="N132" s="208"/>
      <c r="O132" s="208"/>
      <c r="P132" s="208"/>
      <c r="Q132" s="208"/>
      <c r="R132" s="208"/>
      <c r="S132" s="208"/>
      <c r="T132" s="208"/>
      <c r="U132" s="208"/>
      <c r="V132" s="208"/>
      <c r="W132" s="208"/>
      <c r="X132" s="208"/>
      <c r="Y132" s="208"/>
    </row>
    <row r="133" ht="25.5" customHeight="1">
      <c r="A133" s="208"/>
      <c r="B133" s="208"/>
      <c r="C133" s="208"/>
      <c r="D133" s="208"/>
      <c r="E133" s="102"/>
      <c r="F133" s="208"/>
      <c r="G133" s="208"/>
      <c r="H133" s="208"/>
      <c r="I133" s="102"/>
      <c r="J133" s="208"/>
      <c r="K133" s="208"/>
      <c r="L133" s="225"/>
      <c r="M133" s="208"/>
      <c r="N133" s="208"/>
      <c r="O133" s="208"/>
      <c r="P133" s="208"/>
      <c r="Q133" s="208"/>
      <c r="R133" s="208"/>
      <c r="S133" s="208"/>
      <c r="T133" s="208"/>
      <c r="U133" s="208"/>
      <c r="V133" s="208"/>
      <c r="W133" s="208"/>
      <c r="X133" s="208"/>
      <c r="Y133" s="208"/>
    </row>
    <row r="134" ht="25.5" customHeight="1">
      <c r="A134" s="208"/>
      <c r="B134" s="208"/>
      <c r="C134" s="208"/>
      <c r="D134" s="208"/>
      <c r="E134" s="102"/>
      <c r="F134" s="208"/>
      <c r="G134" s="208"/>
      <c r="H134" s="208"/>
      <c r="I134" s="102"/>
      <c r="J134" s="208"/>
      <c r="K134" s="208"/>
      <c r="L134" s="225"/>
      <c r="M134" s="208"/>
      <c r="N134" s="208"/>
      <c r="O134" s="208"/>
      <c r="P134" s="208"/>
      <c r="Q134" s="208"/>
      <c r="R134" s="208"/>
      <c r="S134" s="208"/>
      <c r="T134" s="208"/>
      <c r="U134" s="208"/>
      <c r="V134" s="208"/>
      <c r="W134" s="208"/>
      <c r="X134" s="208"/>
      <c r="Y134" s="208"/>
    </row>
    <row r="135" ht="25.5" customHeight="1">
      <c r="A135" s="208"/>
      <c r="B135" s="208"/>
      <c r="C135" s="208"/>
      <c r="D135" s="208"/>
      <c r="E135" s="102"/>
      <c r="F135" s="208"/>
      <c r="G135" s="208"/>
      <c r="H135" s="208"/>
      <c r="I135" s="102"/>
      <c r="J135" s="208"/>
      <c r="K135" s="208"/>
      <c r="L135" s="225"/>
      <c r="M135" s="208"/>
      <c r="N135" s="208"/>
      <c r="O135" s="208"/>
      <c r="P135" s="208"/>
      <c r="Q135" s="208"/>
      <c r="R135" s="208"/>
      <c r="S135" s="208"/>
      <c r="T135" s="208"/>
      <c r="U135" s="208"/>
      <c r="V135" s="208"/>
      <c r="W135" s="208"/>
      <c r="X135" s="208"/>
      <c r="Y135" s="208"/>
    </row>
    <row r="136" ht="25.5" customHeight="1">
      <c r="A136" s="208"/>
      <c r="B136" s="208"/>
      <c r="C136" s="208"/>
      <c r="D136" s="208"/>
      <c r="E136" s="102"/>
      <c r="F136" s="208"/>
      <c r="G136" s="208"/>
      <c r="H136" s="208"/>
      <c r="I136" s="102"/>
      <c r="J136" s="208"/>
      <c r="K136" s="208"/>
      <c r="L136" s="225"/>
      <c r="M136" s="208"/>
      <c r="N136" s="208"/>
      <c r="O136" s="208"/>
      <c r="P136" s="208"/>
      <c r="Q136" s="208"/>
      <c r="R136" s="208"/>
      <c r="S136" s="208"/>
      <c r="T136" s="208"/>
      <c r="U136" s="208"/>
      <c r="V136" s="208"/>
      <c r="W136" s="208"/>
      <c r="X136" s="208"/>
      <c r="Y136" s="208"/>
    </row>
    <row r="137" ht="25.5" customHeight="1">
      <c r="A137" s="208"/>
      <c r="B137" s="208"/>
      <c r="C137" s="208"/>
      <c r="D137" s="208"/>
      <c r="E137" s="102"/>
      <c r="F137" s="208"/>
      <c r="G137" s="208"/>
      <c r="H137" s="208"/>
      <c r="I137" s="102"/>
      <c r="J137" s="208"/>
      <c r="K137" s="208"/>
      <c r="L137" s="225"/>
      <c r="M137" s="208"/>
      <c r="N137" s="208"/>
      <c r="O137" s="208"/>
      <c r="P137" s="208"/>
      <c r="Q137" s="208"/>
      <c r="R137" s="208"/>
      <c r="S137" s="208"/>
      <c r="T137" s="208"/>
      <c r="U137" s="208"/>
      <c r="V137" s="208"/>
      <c r="W137" s="208"/>
      <c r="X137" s="208"/>
      <c r="Y137" s="208"/>
    </row>
    <row r="138" ht="25.5" customHeight="1">
      <c r="A138" s="208"/>
      <c r="B138" s="208"/>
      <c r="C138" s="208"/>
      <c r="D138" s="208"/>
      <c r="E138" s="102"/>
      <c r="F138" s="208"/>
      <c r="G138" s="208"/>
      <c r="H138" s="208"/>
      <c r="I138" s="102"/>
      <c r="J138" s="208"/>
      <c r="K138" s="208"/>
      <c r="L138" s="225"/>
      <c r="M138" s="208"/>
      <c r="N138" s="208"/>
      <c r="O138" s="208"/>
      <c r="P138" s="208"/>
      <c r="Q138" s="208"/>
      <c r="R138" s="208"/>
      <c r="S138" s="208"/>
      <c r="T138" s="208"/>
      <c r="U138" s="208"/>
      <c r="V138" s="208"/>
      <c r="W138" s="208"/>
      <c r="X138" s="208"/>
      <c r="Y138" s="208"/>
    </row>
    <row r="139" ht="25.5" customHeight="1">
      <c r="A139" s="208"/>
      <c r="B139" s="208"/>
      <c r="C139" s="208"/>
      <c r="D139" s="208"/>
      <c r="E139" s="102"/>
      <c r="F139" s="208"/>
      <c r="G139" s="208"/>
      <c r="H139" s="208"/>
      <c r="I139" s="102"/>
      <c r="J139" s="208"/>
      <c r="K139" s="208"/>
      <c r="L139" s="225"/>
      <c r="M139" s="208"/>
      <c r="N139" s="208"/>
      <c r="O139" s="208"/>
      <c r="P139" s="208"/>
      <c r="Q139" s="208"/>
      <c r="R139" s="208"/>
      <c r="S139" s="208"/>
      <c r="T139" s="208"/>
      <c r="U139" s="208"/>
      <c r="V139" s="208"/>
      <c r="W139" s="208"/>
      <c r="X139" s="208"/>
      <c r="Y139" s="208"/>
    </row>
    <row r="140" ht="25.5" customHeight="1">
      <c r="A140" s="208"/>
      <c r="B140" s="208"/>
      <c r="C140" s="208"/>
      <c r="D140" s="208"/>
      <c r="E140" s="102"/>
      <c r="F140" s="208"/>
      <c r="G140" s="208"/>
      <c r="H140" s="208"/>
      <c r="I140" s="102"/>
      <c r="J140" s="208"/>
      <c r="K140" s="208"/>
      <c r="L140" s="225"/>
      <c r="M140" s="208"/>
      <c r="N140" s="208"/>
      <c r="O140" s="208"/>
      <c r="P140" s="208"/>
      <c r="Q140" s="208"/>
      <c r="R140" s="208"/>
      <c r="S140" s="208"/>
      <c r="T140" s="208"/>
      <c r="U140" s="208"/>
      <c r="V140" s="208"/>
      <c r="W140" s="208"/>
      <c r="X140" s="208"/>
      <c r="Y140" s="208"/>
    </row>
    <row r="141" ht="25.5" customHeight="1">
      <c r="A141" s="208"/>
      <c r="B141" s="208"/>
      <c r="C141" s="208"/>
      <c r="D141" s="208"/>
      <c r="E141" s="102"/>
      <c r="F141" s="208"/>
      <c r="G141" s="208"/>
      <c r="H141" s="208"/>
      <c r="I141" s="102"/>
      <c r="J141" s="208"/>
      <c r="K141" s="208"/>
      <c r="L141" s="225"/>
      <c r="M141" s="208"/>
      <c r="N141" s="208"/>
      <c r="O141" s="208"/>
      <c r="P141" s="208"/>
      <c r="Q141" s="208"/>
      <c r="R141" s="208"/>
      <c r="S141" s="208"/>
      <c r="T141" s="208"/>
      <c r="U141" s="208"/>
      <c r="V141" s="208"/>
      <c r="W141" s="208"/>
      <c r="X141" s="208"/>
      <c r="Y141" s="208"/>
    </row>
    <row r="142" ht="25.5" customHeight="1">
      <c r="A142" s="208"/>
      <c r="B142" s="208"/>
      <c r="C142" s="208"/>
      <c r="D142" s="208"/>
      <c r="E142" s="102"/>
      <c r="F142" s="208"/>
      <c r="G142" s="208"/>
      <c r="H142" s="208"/>
      <c r="I142" s="102"/>
      <c r="J142" s="208"/>
      <c r="K142" s="208"/>
      <c r="L142" s="225"/>
      <c r="M142" s="208"/>
      <c r="N142" s="208"/>
      <c r="O142" s="208"/>
      <c r="P142" s="208"/>
      <c r="Q142" s="208"/>
      <c r="R142" s="208"/>
      <c r="S142" s="208"/>
      <c r="T142" s="208"/>
      <c r="U142" s="208"/>
      <c r="V142" s="208"/>
      <c r="W142" s="208"/>
      <c r="X142" s="208"/>
      <c r="Y142" s="208"/>
    </row>
    <row r="143" ht="25.5" customHeight="1">
      <c r="A143" s="208"/>
      <c r="B143" s="208"/>
      <c r="C143" s="208"/>
      <c r="D143" s="208"/>
      <c r="E143" s="102"/>
      <c r="F143" s="208"/>
      <c r="G143" s="208"/>
      <c r="H143" s="208"/>
      <c r="I143" s="102"/>
      <c r="J143" s="208"/>
      <c r="K143" s="208"/>
      <c r="L143" s="225"/>
      <c r="M143" s="208"/>
      <c r="N143" s="208"/>
      <c r="O143" s="208"/>
      <c r="P143" s="208"/>
      <c r="Q143" s="208"/>
      <c r="R143" s="208"/>
      <c r="S143" s="208"/>
      <c r="T143" s="208"/>
      <c r="U143" s="208"/>
      <c r="V143" s="208"/>
      <c r="W143" s="208"/>
      <c r="X143" s="208"/>
      <c r="Y143" s="208"/>
    </row>
    <row r="144" ht="25.5" customHeight="1">
      <c r="A144" s="208"/>
      <c r="B144" s="208"/>
      <c r="C144" s="208"/>
      <c r="D144" s="208"/>
      <c r="E144" s="102"/>
      <c r="F144" s="208"/>
      <c r="G144" s="208"/>
      <c r="H144" s="208"/>
      <c r="I144" s="102"/>
      <c r="J144" s="208"/>
      <c r="K144" s="208"/>
      <c r="L144" s="225"/>
      <c r="M144" s="208"/>
      <c r="N144" s="208"/>
      <c r="O144" s="208"/>
      <c r="P144" s="208"/>
      <c r="Q144" s="208"/>
      <c r="R144" s="208"/>
      <c r="S144" s="208"/>
      <c r="T144" s="208"/>
      <c r="U144" s="208"/>
      <c r="V144" s="208"/>
      <c r="W144" s="208"/>
      <c r="X144" s="208"/>
      <c r="Y144" s="208"/>
    </row>
    <row r="145" ht="25.5" customHeight="1">
      <c r="A145" s="208"/>
      <c r="B145" s="208"/>
      <c r="C145" s="208"/>
      <c r="D145" s="208"/>
      <c r="E145" s="102"/>
      <c r="F145" s="208"/>
      <c r="G145" s="208"/>
      <c r="H145" s="208"/>
      <c r="I145" s="102"/>
      <c r="J145" s="208"/>
      <c r="K145" s="208"/>
      <c r="L145" s="225"/>
      <c r="M145" s="208"/>
      <c r="N145" s="208"/>
      <c r="O145" s="208"/>
      <c r="P145" s="208"/>
      <c r="Q145" s="208"/>
      <c r="R145" s="208"/>
      <c r="S145" s="208"/>
      <c r="T145" s="208"/>
      <c r="U145" s="208"/>
      <c r="V145" s="208"/>
      <c r="W145" s="208"/>
      <c r="X145" s="208"/>
      <c r="Y145" s="208"/>
    </row>
    <row r="146" ht="25.5" customHeight="1">
      <c r="A146" s="208"/>
      <c r="B146" s="208"/>
      <c r="C146" s="208"/>
      <c r="D146" s="208"/>
      <c r="E146" s="102"/>
      <c r="F146" s="208"/>
      <c r="G146" s="208"/>
      <c r="H146" s="208"/>
      <c r="I146" s="102"/>
      <c r="J146" s="208"/>
      <c r="K146" s="208"/>
      <c r="L146" s="225"/>
      <c r="M146" s="208"/>
      <c r="N146" s="208"/>
      <c r="O146" s="208"/>
      <c r="P146" s="208"/>
      <c r="Q146" s="208"/>
      <c r="R146" s="208"/>
      <c r="S146" s="208"/>
      <c r="T146" s="208"/>
      <c r="U146" s="208"/>
      <c r="V146" s="208"/>
      <c r="W146" s="208"/>
      <c r="X146" s="208"/>
      <c r="Y146" s="208"/>
    </row>
    <row r="147" ht="25.5" customHeight="1">
      <c r="A147" s="208"/>
      <c r="B147" s="208"/>
      <c r="C147" s="208"/>
      <c r="D147" s="208"/>
      <c r="E147" s="102"/>
      <c r="F147" s="208"/>
      <c r="G147" s="208"/>
      <c r="H147" s="208"/>
      <c r="I147" s="102"/>
      <c r="J147" s="208"/>
      <c r="K147" s="208"/>
      <c r="L147" s="225"/>
      <c r="M147" s="208"/>
      <c r="N147" s="208"/>
      <c r="O147" s="208"/>
      <c r="P147" s="208"/>
      <c r="Q147" s="208"/>
      <c r="R147" s="208"/>
      <c r="S147" s="208"/>
      <c r="T147" s="208"/>
      <c r="U147" s="208"/>
      <c r="V147" s="208"/>
      <c r="W147" s="208"/>
      <c r="X147" s="208"/>
      <c r="Y147" s="208"/>
    </row>
    <row r="148" ht="25.5" customHeight="1">
      <c r="A148" s="208"/>
      <c r="B148" s="208"/>
      <c r="C148" s="208"/>
      <c r="D148" s="208"/>
      <c r="E148" s="102"/>
      <c r="F148" s="208"/>
      <c r="G148" s="208"/>
      <c r="H148" s="208"/>
      <c r="I148" s="102"/>
      <c r="J148" s="208"/>
      <c r="K148" s="208"/>
      <c r="L148" s="225"/>
      <c r="M148" s="208"/>
      <c r="N148" s="208"/>
      <c r="O148" s="208"/>
      <c r="P148" s="208"/>
      <c r="Q148" s="208"/>
      <c r="R148" s="208"/>
      <c r="S148" s="208"/>
      <c r="T148" s="208"/>
      <c r="U148" s="208"/>
      <c r="V148" s="208"/>
      <c r="W148" s="208"/>
      <c r="X148" s="208"/>
      <c r="Y148" s="208"/>
    </row>
    <row r="149" ht="25.5" customHeight="1">
      <c r="A149" s="208"/>
      <c r="B149" s="208"/>
      <c r="C149" s="208"/>
      <c r="D149" s="208"/>
      <c r="E149" s="102"/>
      <c r="F149" s="208"/>
      <c r="G149" s="208"/>
      <c r="H149" s="208"/>
      <c r="I149" s="102"/>
      <c r="J149" s="208"/>
      <c r="K149" s="208"/>
      <c r="L149" s="225"/>
      <c r="M149" s="208"/>
      <c r="N149" s="208"/>
      <c r="O149" s="208"/>
      <c r="P149" s="208"/>
      <c r="Q149" s="208"/>
      <c r="R149" s="208"/>
      <c r="S149" s="208"/>
      <c r="T149" s="208"/>
      <c r="U149" s="208"/>
      <c r="V149" s="208"/>
      <c r="W149" s="208"/>
      <c r="X149" s="208"/>
      <c r="Y149" s="208"/>
    </row>
    <row r="150" ht="25.5" customHeight="1">
      <c r="A150" s="208"/>
      <c r="B150" s="208"/>
      <c r="C150" s="208"/>
      <c r="D150" s="208"/>
      <c r="E150" s="102"/>
      <c r="F150" s="208"/>
      <c r="G150" s="208"/>
      <c r="H150" s="208"/>
      <c r="I150" s="102"/>
      <c r="J150" s="208"/>
      <c r="K150" s="208"/>
      <c r="L150" s="225"/>
      <c r="M150" s="208"/>
      <c r="N150" s="208"/>
      <c r="O150" s="208"/>
      <c r="P150" s="208"/>
      <c r="Q150" s="208"/>
      <c r="R150" s="208"/>
      <c r="S150" s="208"/>
      <c r="T150" s="208"/>
      <c r="U150" s="208"/>
      <c r="V150" s="208"/>
      <c r="W150" s="208"/>
      <c r="X150" s="208"/>
      <c r="Y150" s="208"/>
    </row>
    <row r="151" ht="25.5" customHeight="1">
      <c r="A151" s="208"/>
      <c r="B151" s="208"/>
      <c r="C151" s="208"/>
      <c r="D151" s="208"/>
      <c r="E151" s="102"/>
      <c r="F151" s="208"/>
      <c r="G151" s="208"/>
      <c r="H151" s="208"/>
      <c r="I151" s="102"/>
      <c r="J151" s="208"/>
      <c r="K151" s="208"/>
      <c r="L151" s="225"/>
      <c r="M151" s="208"/>
      <c r="N151" s="208"/>
      <c r="O151" s="208"/>
      <c r="P151" s="208"/>
      <c r="Q151" s="208"/>
      <c r="R151" s="208"/>
      <c r="S151" s="208"/>
      <c r="T151" s="208"/>
      <c r="U151" s="208"/>
      <c r="V151" s="208"/>
      <c r="W151" s="208"/>
      <c r="X151" s="208"/>
      <c r="Y151" s="208"/>
    </row>
    <row r="152" ht="25.5" customHeight="1">
      <c r="A152" s="208"/>
      <c r="B152" s="208"/>
      <c r="C152" s="208"/>
      <c r="D152" s="208"/>
      <c r="E152" s="102"/>
      <c r="F152" s="208"/>
      <c r="G152" s="208"/>
      <c r="H152" s="208"/>
      <c r="I152" s="102"/>
      <c r="J152" s="208"/>
      <c r="K152" s="208"/>
      <c r="L152" s="225"/>
      <c r="M152" s="208"/>
      <c r="N152" s="208"/>
      <c r="O152" s="208"/>
      <c r="P152" s="208"/>
      <c r="Q152" s="208"/>
      <c r="R152" s="208"/>
      <c r="S152" s="208"/>
      <c r="T152" s="208"/>
      <c r="U152" s="208"/>
      <c r="V152" s="208"/>
      <c r="W152" s="208"/>
      <c r="X152" s="208"/>
      <c r="Y152" s="208"/>
    </row>
    <row r="153" ht="25.5" customHeight="1">
      <c r="A153" s="208"/>
      <c r="B153" s="208"/>
      <c r="C153" s="208"/>
      <c r="D153" s="208"/>
      <c r="E153" s="102"/>
      <c r="F153" s="208"/>
      <c r="G153" s="208"/>
      <c r="H153" s="208"/>
      <c r="I153" s="102"/>
      <c r="J153" s="208"/>
      <c r="K153" s="208"/>
      <c r="L153" s="225"/>
      <c r="M153" s="208"/>
      <c r="N153" s="208"/>
      <c r="O153" s="208"/>
      <c r="P153" s="208"/>
      <c r="Q153" s="208"/>
      <c r="R153" s="208"/>
      <c r="S153" s="208"/>
      <c r="T153" s="208"/>
      <c r="U153" s="208"/>
      <c r="V153" s="208"/>
      <c r="W153" s="208"/>
      <c r="X153" s="208"/>
      <c r="Y153" s="208"/>
    </row>
    <row r="154" ht="25.5" customHeight="1">
      <c r="A154" s="208"/>
      <c r="B154" s="208"/>
      <c r="C154" s="208"/>
      <c r="D154" s="208"/>
      <c r="E154" s="102"/>
      <c r="F154" s="208"/>
      <c r="G154" s="208"/>
      <c r="H154" s="208"/>
      <c r="I154" s="102"/>
      <c r="J154" s="208"/>
      <c r="K154" s="208"/>
      <c r="L154" s="225"/>
      <c r="M154" s="208"/>
      <c r="N154" s="208"/>
      <c r="O154" s="208"/>
      <c r="P154" s="208"/>
      <c r="Q154" s="208"/>
      <c r="R154" s="208"/>
      <c r="S154" s="208"/>
      <c r="T154" s="208"/>
      <c r="U154" s="208"/>
      <c r="V154" s="208"/>
      <c r="W154" s="208"/>
      <c r="X154" s="208"/>
      <c r="Y154" s="208"/>
    </row>
    <row r="155" ht="25.5" customHeight="1">
      <c r="A155" s="208"/>
      <c r="B155" s="208"/>
      <c r="C155" s="208"/>
      <c r="D155" s="208"/>
      <c r="E155" s="102"/>
      <c r="F155" s="208"/>
      <c r="G155" s="208"/>
      <c r="H155" s="208"/>
      <c r="I155" s="102"/>
      <c r="J155" s="208"/>
      <c r="K155" s="208"/>
      <c r="L155" s="225"/>
      <c r="M155" s="208"/>
      <c r="N155" s="208"/>
      <c r="O155" s="208"/>
      <c r="P155" s="208"/>
      <c r="Q155" s="208"/>
      <c r="R155" s="208"/>
      <c r="S155" s="208"/>
      <c r="T155" s="208"/>
      <c r="U155" s="208"/>
      <c r="V155" s="208"/>
      <c r="W155" s="208"/>
      <c r="X155" s="208"/>
      <c r="Y155" s="208"/>
    </row>
    <row r="156" ht="25.5" customHeight="1">
      <c r="A156" s="208"/>
      <c r="B156" s="208"/>
      <c r="C156" s="208"/>
      <c r="D156" s="208"/>
      <c r="E156" s="102"/>
      <c r="F156" s="208"/>
      <c r="G156" s="208"/>
      <c r="H156" s="208"/>
      <c r="I156" s="102"/>
      <c r="J156" s="208"/>
      <c r="K156" s="208"/>
      <c r="L156" s="225"/>
      <c r="M156" s="208"/>
      <c r="N156" s="208"/>
      <c r="O156" s="208"/>
      <c r="P156" s="208"/>
      <c r="Q156" s="208"/>
      <c r="R156" s="208"/>
      <c r="S156" s="208"/>
      <c r="T156" s="208"/>
      <c r="U156" s="208"/>
      <c r="V156" s="208"/>
      <c r="W156" s="208"/>
      <c r="X156" s="208"/>
      <c r="Y156" s="208"/>
    </row>
    <row r="157" ht="25.5" customHeight="1">
      <c r="A157" s="208"/>
      <c r="B157" s="208"/>
      <c r="C157" s="208"/>
      <c r="D157" s="208"/>
      <c r="E157" s="102"/>
      <c r="F157" s="208"/>
      <c r="G157" s="208"/>
      <c r="H157" s="208"/>
      <c r="I157" s="102"/>
      <c r="J157" s="208"/>
      <c r="K157" s="208"/>
      <c r="L157" s="225"/>
      <c r="M157" s="208"/>
      <c r="N157" s="208"/>
      <c r="O157" s="208"/>
      <c r="P157" s="208"/>
      <c r="Q157" s="208"/>
      <c r="R157" s="208"/>
      <c r="S157" s="208"/>
      <c r="T157" s="208"/>
      <c r="U157" s="208"/>
      <c r="V157" s="208"/>
      <c r="W157" s="208"/>
      <c r="X157" s="208"/>
      <c r="Y157" s="208"/>
    </row>
    <row r="158" ht="25.5" customHeight="1">
      <c r="A158" s="208"/>
      <c r="B158" s="208"/>
      <c r="C158" s="208"/>
      <c r="D158" s="208"/>
      <c r="E158" s="102"/>
      <c r="F158" s="208"/>
      <c r="G158" s="208"/>
      <c r="H158" s="208"/>
      <c r="I158" s="102"/>
      <c r="J158" s="208"/>
      <c r="K158" s="208"/>
      <c r="L158" s="225"/>
      <c r="M158" s="208"/>
      <c r="N158" s="208"/>
      <c r="O158" s="208"/>
      <c r="P158" s="208"/>
      <c r="Q158" s="208"/>
      <c r="R158" s="208"/>
      <c r="S158" s="208"/>
      <c r="T158" s="208"/>
      <c r="U158" s="208"/>
      <c r="V158" s="208"/>
      <c r="W158" s="208"/>
      <c r="X158" s="208"/>
      <c r="Y158" s="208"/>
    </row>
    <row r="159" ht="25.5" customHeight="1">
      <c r="A159" s="208"/>
      <c r="B159" s="208"/>
      <c r="C159" s="208"/>
      <c r="D159" s="208"/>
      <c r="E159" s="102"/>
      <c r="F159" s="208"/>
      <c r="G159" s="208"/>
      <c r="H159" s="208"/>
      <c r="I159" s="102"/>
      <c r="J159" s="208"/>
      <c r="K159" s="208"/>
      <c r="L159" s="225"/>
      <c r="M159" s="208"/>
      <c r="N159" s="208"/>
      <c r="O159" s="208"/>
      <c r="P159" s="208"/>
      <c r="Q159" s="208"/>
      <c r="R159" s="208"/>
      <c r="S159" s="208"/>
      <c r="T159" s="208"/>
      <c r="U159" s="208"/>
      <c r="V159" s="208"/>
      <c r="W159" s="208"/>
      <c r="X159" s="208"/>
      <c r="Y159" s="208"/>
    </row>
    <row r="160" ht="25.5" customHeight="1">
      <c r="A160" s="208"/>
      <c r="B160" s="208"/>
      <c r="C160" s="208"/>
      <c r="D160" s="208"/>
      <c r="E160" s="102"/>
      <c r="F160" s="208"/>
      <c r="G160" s="208"/>
      <c r="H160" s="208"/>
      <c r="I160" s="102"/>
      <c r="J160" s="208"/>
      <c r="K160" s="208"/>
      <c r="L160" s="225"/>
      <c r="M160" s="208"/>
      <c r="N160" s="208"/>
      <c r="O160" s="208"/>
      <c r="P160" s="208"/>
      <c r="Q160" s="208"/>
      <c r="R160" s="208"/>
      <c r="S160" s="208"/>
      <c r="T160" s="208"/>
      <c r="U160" s="208"/>
      <c r="V160" s="208"/>
      <c r="W160" s="208"/>
      <c r="X160" s="208"/>
      <c r="Y160" s="208"/>
    </row>
    <row r="161" ht="25.5" customHeight="1">
      <c r="A161" s="208"/>
      <c r="B161" s="208"/>
      <c r="C161" s="208"/>
      <c r="D161" s="208"/>
      <c r="E161" s="102"/>
      <c r="F161" s="208"/>
      <c r="G161" s="208"/>
      <c r="H161" s="208"/>
      <c r="I161" s="102"/>
      <c r="J161" s="208"/>
      <c r="K161" s="208"/>
      <c r="L161" s="225"/>
      <c r="M161" s="208"/>
      <c r="N161" s="208"/>
      <c r="O161" s="208"/>
      <c r="P161" s="208"/>
      <c r="Q161" s="208"/>
      <c r="R161" s="208"/>
      <c r="S161" s="208"/>
      <c r="T161" s="208"/>
      <c r="U161" s="208"/>
      <c r="V161" s="208"/>
      <c r="W161" s="208"/>
      <c r="X161" s="208"/>
      <c r="Y161" s="208"/>
    </row>
    <row r="162" ht="25.5" customHeight="1">
      <c r="A162" s="208"/>
      <c r="B162" s="208"/>
      <c r="C162" s="208"/>
      <c r="D162" s="208"/>
      <c r="E162" s="102"/>
      <c r="F162" s="208"/>
      <c r="G162" s="208"/>
      <c r="H162" s="208"/>
      <c r="I162" s="102"/>
      <c r="J162" s="208"/>
      <c r="K162" s="208"/>
      <c r="L162" s="225"/>
      <c r="M162" s="208"/>
      <c r="N162" s="208"/>
      <c r="O162" s="208"/>
      <c r="P162" s="208"/>
      <c r="Q162" s="208"/>
      <c r="R162" s="208"/>
      <c r="S162" s="208"/>
      <c r="T162" s="208"/>
      <c r="U162" s="208"/>
      <c r="V162" s="208"/>
      <c r="W162" s="208"/>
      <c r="X162" s="208"/>
      <c r="Y162" s="208"/>
    </row>
    <row r="163" ht="25.5" customHeight="1">
      <c r="A163" s="208"/>
      <c r="B163" s="208"/>
      <c r="C163" s="208"/>
      <c r="D163" s="208"/>
      <c r="E163" s="102"/>
      <c r="F163" s="208"/>
      <c r="G163" s="208"/>
      <c r="H163" s="208"/>
      <c r="I163" s="102"/>
      <c r="J163" s="208"/>
      <c r="K163" s="208"/>
      <c r="L163" s="225"/>
      <c r="M163" s="208"/>
      <c r="N163" s="208"/>
      <c r="O163" s="208"/>
      <c r="P163" s="208"/>
      <c r="Q163" s="208"/>
      <c r="R163" s="208"/>
      <c r="S163" s="208"/>
      <c r="T163" s="208"/>
      <c r="U163" s="208"/>
      <c r="V163" s="208"/>
      <c r="W163" s="208"/>
      <c r="X163" s="208"/>
      <c r="Y163" s="208"/>
    </row>
    <row r="164" ht="25.5" customHeight="1">
      <c r="A164" s="208"/>
      <c r="B164" s="208"/>
      <c r="C164" s="208"/>
      <c r="D164" s="208"/>
      <c r="E164" s="102"/>
      <c r="F164" s="208"/>
      <c r="G164" s="208"/>
      <c r="H164" s="208"/>
      <c r="I164" s="102"/>
      <c r="J164" s="208"/>
      <c r="K164" s="208"/>
      <c r="L164" s="225"/>
      <c r="M164" s="208"/>
      <c r="N164" s="208"/>
      <c r="O164" s="208"/>
      <c r="P164" s="208"/>
      <c r="Q164" s="208"/>
      <c r="R164" s="208"/>
      <c r="S164" s="208"/>
      <c r="T164" s="208"/>
      <c r="U164" s="208"/>
      <c r="V164" s="208"/>
      <c r="W164" s="208"/>
      <c r="X164" s="208"/>
      <c r="Y164" s="208"/>
    </row>
    <row r="165" ht="25.5" customHeight="1">
      <c r="A165" s="208"/>
      <c r="B165" s="208"/>
      <c r="C165" s="208"/>
      <c r="D165" s="208"/>
      <c r="E165" s="102"/>
      <c r="F165" s="208"/>
      <c r="G165" s="208"/>
      <c r="H165" s="208"/>
      <c r="I165" s="102"/>
      <c r="J165" s="208"/>
      <c r="K165" s="208"/>
      <c r="L165" s="225"/>
      <c r="M165" s="208"/>
      <c r="N165" s="208"/>
      <c r="O165" s="208"/>
      <c r="P165" s="208"/>
      <c r="Q165" s="208"/>
      <c r="R165" s="208"/>
      <c r="S165" s="208"/>
      <c r="T165" s="208"/>
      <c r="U165" s="208"/>
      <c r="V165" s="208"/>
      <c r="W165" s="208"/>
      <c r="X165" s="208"/>
      <c r="Y165" s="208"/>
    </row>
    <row r="166" ht="25.5" customHeight="1">
      <c r="A166" s="208"/>
      <c r="B166" s="208"/>
      <c r="C166" s="208"/>
      <c r="D166" s="208"/>
      <c r="E166" s="102"/>
      <c r="F166" s="208"/>
      <c r="G166" s="208"/>
      <c r="H166" s="208"/>
      <c r="I166" s="102"/>
      <c r="J166" s="208"/>
      <c r="K166" s="208"/>
      <c r="L166" s="225"/>
      <c r="M166" s="208"/>
      <c r="N166" s="208"/>
      <c r="O166" s="208"/>
      <c r="P166" s="208"/>
      <c r="Q166" s="208"/>
      <c r="R166" s="208"/>
      <c r="S166" s="208"/>
      <c r="T166" s="208"/>
      <c r="U166" s="208"/>
      <c r="V166" s="208"/>
      <c r="W166" s="208"/>
      <c r="X166" s="208"/>
      <c r="Y166" s="208"/>
    </row>
    <row r="167" ht="25.5" customHeight="1">
      <c r="A167" s="208"/>
      <c r="B167" s="208"/>
      <c r="C167" s="208"/>
      <c r="D167" s="208"/>
      <c r="E167" s="102"/>
      <c r="F167" s="208"/>
      <c r="G167" s="208"/>
      <c r="H167" s="208"/>
      <c r="I167" s="102"/>
      <c r="J167" s="208"/>
      <c r="K167" s="208"/>
      <c r="L167" s="225"/>
      <c r="M167" s="208"/>
      <c r="N167" s="208"/>
      <c r="O167" s="208"/>
      <c r="P167" s="208"/>
      <c r="Q167" s="208"/>
      <c r="R167" s="208"/>
      <c r="S167" s="208"/>
      <c r="T167" s="208"/>
      <c r="U167" s="208"/>
      <c r="V167" s="208"/>
      <c r="W167" s="208"/>
      <c r="X167" s="208"/>
      <c r="Y167" s="208"/>
    </row>
    <row r="168" ht="25.5" customHeight="1">
      <c r="A168" s="208"/>
      <c r="B168" s="208"/>
      <c r="C168" s="208"/>
      <c r="D168" s="208"/>
      <c r="E168" s="102"/>
      <c r="F168" s="208"/>
      <c r="G168" s="208"/>
      <c r="H168" s="208"/>
      <c r="I168" s="102"/>
      <c r="J168" s="208"/>
      <c r="K168" s="208"/>
      <c r="L168" s="225"/>
      <c r="M168" s="208"/>
      <c r="N168" s="208"/>
      <c r="O168" s="208"/>
      <c r="P168" s="208"/>
      <c r="Q168" s="208"/>
      <c r="R168" s="208"/>
      <c r="S168" s="208"/>
      <c r="T168" s="208"/>
      <c r="U168" s="208"/>
      <c r="V168" s="208"/>
      <c r="W168" s="208"/>
      <c r="X168" s="208"/>
      <c r="Y168" s="208"/>
    </row>
    <row r="169" ht="25.5" customHeight="1">
      <c r="A169" s="208"/>
      <c r="B169" s="208"/>
      <c r="C169" s="208"/>
      <c r="D169" s="208"/>
      <c r="E169" s="102"/>
      <c r="F169" s="208"/>
      <c r="G169" s="208"/>
      <c r="H169" s="208"/>
      <c r="I169" s="102"/>
      <c r="J169" s="208"/>
      <c r="K169" s="208"/>
      <c r="L169" s="225"/>
      <c r="M169" s="208"/>
      <c r="N169" s="208"/>
      <c r="O169" s="208"/>
      <c r="P169" s="208"/>
      <c r="Q169" s="208"/>
      <c r="R169" s="208"/>
      <c r="S169" s="208"/>
      <c r="T169" s="208"/>
      <c r="U169" s="208"/>
      <c r="V169" s="208"/>
      <c r="W169" s="208"/>
      <c r="X169" s="208"/>
      <c r="Y169" s="208"/>
    </row>
    <row r="170" ht="25.5" customHeight="1">
      <c r="A170" s="208"/>
      <c r="B170" s="208"/>
      <c r="C170" s="208"/>
      <c r="D170" s="208"/>
      <c r="E170" s="102"/>
      <c r="F170" s="208"/>
      <c r="G170" s="208"/>
      <c r="H170" s="208"/>
      <c r="I170" s="102"/>
      <c r="J170" s="208"/>
      <c r="K170" s="208"/>
      <c r="L170" s="225"/>
      <c r="M170" s="208"/>
      <c r="N170" s="208"/>
      <c r="O170" s="208"/>
      <c r="P170" s="208"/>
      <c r="Q170" s="208"/>
      <c r="R170" s="208"/>
      <c r="S170" s="208"/>
      <c r="T170" s="208"/>
      <c r="U170" s="208"/>
      <c r="V170" s="208"/>
      <c r="W170" s="208"/>
      <c r="X170" s="208"/>
      <c r="Y170" s="208"/>
    </row>
    <row r="171" ht="25.5" customHeight="1">
      <c r="A171" s="208"/>
      <c r="B171" s="208"/>
      <c r="C171" s="208"/>
      <c r="D171" s="208"/>
      <c r="E171" s="102"/>
      <c r="F171" s="208"/>
      <c r="G171" s="208"/>
      <c r="H171" s="208"/>
      <c r="I171" s="102"/>
      <c r="J171" s="208"/>
      <c r="K171" s="208"/>
      <c r="L171" s="225"/>
      <c r="M171" s="208"/>
      <c r="N171" s="208"/>
      <c r="O171" s="208"/>
      <c r="P171" s="208"/>
      <c r="Q171" s="208"/>
      <c r="R171" s="208"/>
      <c r="S171" s="208"/>
      <c r="T171" s="208"/>
      <c r="U171" s="208"/>
      <c r="V171" s="208"/>
      <c r="W171" s="208"/>
      <c r="X171" s="208"/>
      <c r="Y171" s="208"/>
    </row>
    <row r="172" ht="25.5" customHeight="1">
      <c r="A172" s="208"/>
      <c r="B172" s="208"/>
      <c r="C172" s="208"/>
      <c r="D172" s="208"/>
      <c r="E172" s="102"/>
      <c r="F172" s="208"/>
      <c r="G172" s="208"/>
      <c r="H172" s="208"/>
      <c r="I172" s="102"/>
      <c r="J172" s="208"/>
      <c r="K172" s="208"/>
      <c r="L172" s="225"/>
      <c r="M172" s="208"/>
      <c r="N172" s="208"/>
      <c r="O172" s="208"/>
      <c r="P172" s="208"/>
      <c r="Q172" s="208"/>
      <c r="R172" s="208"/>
      <c r="S172" s="208"/>
      <c r="T172" s="208"/>
      <c r="U172" s="208"/>
      <c r="V172" s="208"/>
      <c r="W172" s="208"/>
      <c r="X172" s="208"/>
      <c r="Y172" s="208"/>
    </row>
    <row r="173" ht="25.5" customHeight="1">
      <c r="A173" s="208"/>
      <c r="B173" s="208"/>
      <c r="C173" s="208"/>
      <c r="D173" s="208"/>
      <c r="E173" s="102"/>
      <c r="F173" s="208"/>
      <c r="G173" s="208"/>
      <c r="H173" s="208"/>
      <c r="I173" s="102"/>
      <c r="J173" s="208"/>
      <c r="K173" s="208"/>
      <c r="L173" s="225"/>
      <c r="M173" s="208"/>
      <c r="N173" s="208"/>
      <c r="O173" s="208"/>
      <c r="P173" s="208"/>
      <c r="Q173" s="208"/>
      <c r="R173" s="208"/>
      <c r="S173" s="208"/>
      <c r="T173" s="208"/>
      <c r="U173" s="208"/>
      <c r="V173" s="208"/>
      <c r="W173" s="208"/>
      <c r="X173" s="208"/>
      <c r="Y173" s="208"/>
    </row>
    <row r="174" ht="25.5" customHeight="1">
      <c r="A174" s="208"/>
      <c r="B174" s="208"/>
      <c r="C174" s="208"/>
      <c r="D174" s="208"/>
      <c r="E174" s="102"/>
      <c r="F174" s="208"/>
      <c r="G174" s="208"/>
      <c r="H174" s="208"/>
      <c r="I174" s="102"/>
      <c r="J174" s="208"/>
      <c r="K174" s="208"/>
      <c r="L174" s="225"/>
      <c r="M174" s="208"/>
      <c r="N174" s="208"/>
      <c r="O174" s="208"/>
      <c r="P174" s="208"/>
      <c r="Q174" s="208"/>
      <c r="R174" s="208"/>
      <c r="S174" s="208"/>
      <c r="T174" s="208"/>
      <c r="U174" s="208"/>
      <c r="V174" s="208"/>
      <c r="W174" s="208"/>
      <c r="X174" s="208"/>
      <c r="Y174" s="208"/>
    </row>
    <row r="175" ht="25.5" customHeight="1">
      <c r="A175" s="208"/>
      <c r="B175" s="208"/>
      <c r="C175" s="208"/>
      <c r="D175" s="208"/>
      <c r="E175" s="102"/>
      <c r="F175" s="208"/>
      <c r="G175" s="208"/>
      <c r="H175" s="208"/>
      <c r="I175" s="102"/>
      <c r="J175" s="208"/>
      <c r="K175" s="208"/>
      <c r="L175" s="225"/>
      <c r="M175" s="208"/>
      <c r="N175" s="208"/>
      <c r="O175" s="208"/>
      <c r="P175" s="208"/>
      <c r="Q175" s="208"/>
      <c r="R175" s="208"/>
      <c r="S175" s="208"/>
      <c r="T175" s="208"/>
      <c r="U175" s="208"/>
      <c r="V175" s="208"/>
      <c r="W175" s="208"/>
      <c r="X175" s="208"/>
      <c r="Y175" s="208"/>
    </row>
    <row r="176" ht="25.5" customHeight="1">
      <c r="A176" s="208"/>
      <c r="B176" s="208"/>
      <c r="C176" s="208"/>
      <c r="D176" s="208"/>
      <c r="E176" s="102"/>
      <c r="F176" s="208"/>
      <c r="G176" s="208"/>
      <c r="H176" s="208"/>
      <c r="I176" s="102"/>
      <c r="J176" s="208"/>
      <c r="K176" s="208"/>
      <c r="L176" s="225"/>
      <c r="M176" s="208"/>
      <c r="N176" s="208"/>
      <c r="O176" s="208"/>
      <c r="P176" s="208"/>
      <c r="Q176" s="208"/>
      <c r="R176" s="208"/>
      <c r="S176" s="208"/>
      <c r="T176" s="208"/>
      <c r="U176" s="208"/>
      <c r="V176" s="208"/>
      <c r="W176" s="208"/>
      <c r="X176" s="208"/>
      <c r="Y176" s="208"/>
    </row>
    <row r="177" ht="25.5" customHeight="1">
      <c r="A177" s="208"/>
      <c r="B177" s="208"/>
      <c r="C177" s="208"/>
      <c r="D177" s="208"/>
      <c r="E177" s="102"/>
      <c r="F177" s="208"/>
      <c r="G177" s="208"/>
      <c r="H177" s="208"/>
      <c r="I177" s="102"/>
      <c r="J177" s="208"/>
      <c r="K177" s="208"/>
      <c r="L177" s="225"/>
      <c r="M177" s="208"/>
      <c r="N177" s="208"/>
      <c r="O177" s="208"/>
      <c r="P177" s="208"/>
      <c r="Q177" s="208"/>
      <c r="R177" s="208"/>
      <c r="S177" s="208"/>
      <c r="T177" s="208"/>
      <c r="U177" s="208"/>
      <c r="V177" s="208"/>
      <c r="W177" s="208"/>
      <c r="X177" s="208"/>
      <c r="Y177" s="208"/>
    </row>
    <row r="178" ht="25.5" customHeight="1">
      <c r="A178" s="208"/>
      <c r="B178" s="208"/>
      <c r="C178" s="208"/>
      <c r="D178" s="208"/>
      <c r="E178" s="102"/>
      <c r="F178" s="208"/>
      <c r="G178" s="208"/>
      <c r="H178" s="208"/>
      <c r="I178" s="102"/>
      <c r="J178" s="208"/>
      <c r="K178" s="208"/>
      <c r="L178" s="225"/>
      <c r="M178" s="208"/>
      <c r="N178" s="208"/>
      <c r="O178" s="208"/>
      <c r="P178" s="208"/>
      <c r="Q178" s="208"/>
      <c r="R178" s="208"/>
      <c r="S178" s="208"/>
      <c r="T178" s="208"/>
      <c r="U178" s="208"/>
      <c r="V178" s="208"/>
      <c r="W178" s="208"/>
      <c r="X178" s="208"/>
      <c r="Y178" s="208"/>
    </row>
    <row r="179" ht="25.5" customHeight="1">
      <c r="A179" s="208"/>
      <c r="B179" s="208"/>
      <c r="C179" s="208"/>
      <c r="D179" s="208"/>
      <c r="E179" s="102"/>
      <c r="F179" s="208"/>
      <c r="G179" s="208"/>
      <c r="H179" s="208"/>
      <c r="I179" s="102"/>
      <c r="J179" s="208"/>
      <c r="K179" s="208"/>
      <c r="L179" s="225"/>
      <c r="M179" s="208"/>
      <c r="N179" s="208"/>
      <c r="O179" s="208"/>
      <c r="P179" s="208"/>
      <c r="Q179" s="208"/>
      <c r="R179" s="208"/>
      <c r="S179" s="208"/>
      <c r="T179" s="208"/>
      <c r="U179" s="208"/>
      <c r="V179" s="208"/>
      <c r="W179" s="208"/>
      <c r="X179" s="208"/>
      <c r="Y179" s="208"/>
    </row>
    <row r="180" ht="25.5" customHeight="1">
      <c r="A180" s="208"/>
      <c r="B180" s="208"/>
      <c r="C180" s="208"/>
      <c r="D180" s="208"/>
      <c r="E180" s="102"/>
      <c r="F180" s="208"/>
      <c r="G180" s="208"/>
      <c r="H180" s="208"/>
      <c r="I180" s="102"/>
      <c r="J180" s="208"/>
      <c r="K180" s="208"/>
      <c r="L180" s="225"/>
      <c r="M180" s="208"/>
      <c r="N180" s="208"/>
      <c r="O180" s="208"/>
      <c r="P180" s="208"/>
      <c r="Q180" s="208"/>
      <c r="R180" s="208"/>
      <c r="S180" s="208"/>
      <c r="T180" s="208"/>
      <c r="U180" s="208"/>
      <c r="V180" s="208"/>
      <c r="W180" s="208"/>
      <c r="X180" s="208"/>
      <c r="Y180" s="208"/>
    </row>
    <row r="181" ht="25.5" customHeight="1">
      <c r="A181" s="208"/>
      <c r="B181" s="208"/>
      <c r="C181" s="208"/>
      <c r="D181" s="208"/>
      <c r="E181" s="102"/>
      <c r="F181" s="208"/>
      <c r="G181" s="208"/>
      <c r="H181" s="208"/>
      <c r="I181" s="102"/>
      <c r="J181" s="208"/>
      <c r="K181" s="208"/>
      <c r="L181" s="225"/>
      <c r="M181" s="208"/>
      <c r="N181" s="208"/>
      <c r="O181" s="208"/>
      <c r="P181" s="208"/>
      <c r="Q181" s="208"/>
      <c r="R181" s="208"/>
      <c r="S181" s="208"/>
      <c r="T181" s="208"/>
      <c r="U181" s="208"/>
      <c r="V181" s="208"/>
      <c r="W181" s="208"/>
      <c r="X181" s="208"/>
      <c r="Y181" s="208"/>
    </row>
    <row r="182" ht="25.5" customHeight="1">
      <c r="A182" s="208"/>
      <c r="B182" s="208"/>
      <c r="C182" s="208"/>
      <c r="D182" s="208"/>
      <c r="E182" s="102"/>
      <c r="F182" s="208"/>
      <c r="G182" s="208"/>
      <c r="H182" s="208"/>
      <c r="I182" s="102"/>
      <c r="J182" s="208"/>
      <c r="K182" s="208"/>
      <c r="L182" s="225"/>
      <c r="M182" s="208"/>
      <c r="N182" s="208"/>
      <c r="O182" s="208"/>
      <c r="P182" s="208"/>
      <c r="Q182" s="208"/>
      <c r="R182" s="208"/>
      <c r="S182" s="208"/>
      <c r="T182" s="208"/>
      <c r="U182" s="208"/>
      <c r="V182" s="208"/>
      <c r="W182" s="208"/>
      <c r="X182" s="208"/>
      <c r="Y182" s="208"/>
    </row>
    <row r="183" ht="25.5" customHeight="1">
      <c r="A183" s="208"/>
      <c r="B183" s="208"/>
      <c r="C183" s="208"/>
      <c r="D183" s="208"/>
      <c r="E183" s="102"/>
      <c r="F183" s="208"/>
      <c r="G183" s="208"/>
      <c r="H183" s="208"/>
      <c r="I183" s="102"/>
      <c r="J183" s="208"/>
      <c r="K183" s="208"/>
      <c r="L183" s="225"/>
      <c r="M183" s="208"/>
      <c r="N183" s="208"/>
      <c r="O183" s="208"/>
      <c r="P183" s="208"/>
      <c r="Q183" s="208"/>
      <c r="R183" s="208"/>
      <c r="S183" s="208"/>
      <c r="T183" s="208"/>
      <c r="U183" s="208"/>
      <c r="V183" s="208"/>
      <c r="W183" s="208"/>
      <c r="X183" s="208"/>
      <c r="Y183" s="208"/>
    </row>
    <row r="184" ht="25.5" customHeight="1">
      <c r="A184" s="208"/>
      <c r="B184" s="208"/>
      <c r="C184" s="208"/>
      <c r="D184" s="208"/>
      <c r="E184" s="102"/>
      <c r="F184" s="208"/>
      <c r="G184" s="208"/>
      <c r="H184" s="208"/>
      <c r="I184" s="102"/>
      <c r="J184" s="208"/>
      <c r="K184" s="208"/>
      <c r="L184" s="225"/>
      <c r="M184" s="208"/>
      <c r="N184" s="208"/>
      <c r="O184" s="208"/>
      <c r="P184" s="208"/>
      <c r="Q184" s="208"/>
      <c r="R184" s="208"/>
      <c r="S184" s="208"/>
      <c r="T184" s="208"/>
      <c r="U184" s="208"/>
      <c r="V184" s="208"/>
      <c r="W184" s="208"/>
      <c r="X184" s="208"/>
      <c r="Y184" s="208"/>
    </row>
    <row r="185" ht="25.5" customHeight="1">
      <c r="A185" s="208"/>
      <c r="B185" s="208"/>
      <c r="C185" s="208"/>
      <c r="D185" s="208"/>
      <c r="E185" s="102"/>
      <c r="F185" s="208"/>
      <c r="G185" s="208"/>
      <c r="H185" s="208"/>
      <c r="I185" s="102"/>
      <c r="J185" s="208"/>
      <c r="K185" s="208"/>
      <c r="L185" s="225"/>
      <c r="M185" s="208"/>
      <c r="N185" s="208"/>
      <c r="O185" s="208"/>
      <c r="P185" s="208"/>
      <c r="Q185" s="208"/>
      <c r="R185" s="208"/>
      <c r="S185" s="208"/>
      <c r="T185" s="208"/>
      <c r="U185" s="208"/>
      <c r="V185" s="208"/>
      <c r="W185" s="208"/>
      <c r="X185" s="208"/>
      <c r="Y185" s="208"/>
    </row>
    <row r="186" ht="25.5" customHeight="1">
      <c r="A186" s="208"/>
      <c r="B186" s="208"/>
      <c r="C186" s="208"/>
      <c r="D186" s="208"/>
      <c r="E186" s="102"/>
      <c r="F186" s="208"/>
      <c r="G186" s="208"/>
      <c r="H186" s="208"/>
      <c r="I186" s="102"/>
      <c r="J186" s="208"/>
      <c r="K186" s="208"/>
      <c r="L186" s="225"/>
      <c r="M186" s="208"/>
      <c r="N186" s="208"/>
      <c r="O186" s="208"/>
      <c r="P186" s="208"/>
      <c r="Q186" s="208"/>
      <c r="R186" s="208"/>
      <c r="S186" s="208"/>
      <c r="T186" s="208"/>
      <c r="U186" s="208"/>
      <c r="V186" s="208"/>
      <c r="W186" s="208"/>
      <c r="X186" s="208"/>
      <c r="Y186" s="208"/>
    </row>
    <row r="187" ht="25.5" customHeight="1">
      <c r="A187" s="208"/>
      <c r="B187" s="208"/>
      <c r="C187" s="208"/>
      <c r="D187" s="208"/>
      <c r="E187" s="102"/>
      <c r="F187" s="208"/>
      <c r="G187" s="208"/>
      <c r="H187" s="208"/>
      <c r="I187" s="102"/>
      <c r="J187" s="208"/>
      <c r="K187" s="208"/>
      <c r="L187" s="225"/>
      <c r="M187" s="208"/>
      <c r="N187" s="208"/>
      <c r="O187" s="208"/>
      <c r="P187" s="208"/>
      <c r="Q187" s="208"/>
      <c r="R187" s="208"/>
      <c r="S187" s="208"/>
      <c r="T187" s="208"/>
      <c r="U187" s="208"/>
      <c r="V187" s="208"/>
      <c r="W187" s="208"/>
      <c r="X187" s="208"/>
      <c r="Y187" s="208"/>
    </row>
    <row r="188" ht="25.5" customHeight="1">
      <c r="A188" s="208"/>
      <c r="B188" s="208"/>
      <c r="C188" s="208"/>
      <c r="D188" s="208"/>
      <c r="E188" s="102"/>
      <c r="F188" s="208"/>
      <c r="G188" s="208"/>
      <c r="H188" s="208"/>
      <c r="I188" s="102"/>
      <c r="J188" s="208"/>
      <c r="K188" s="208"/>
      <c r="L188" s="225"/>
      <c r="M188" s="208"/>
      <c r="N188" s="208"/>
      <c r="O188" s="208"/>
      <c r="P188" s="208"/>
      <c r="Q188" s="208"/>
      <c r="R188" s="208"/>
      <c r="S188" s="208"/>
      <c r="T188" s="208"/>
      <c r="U188" s="208"/>
      <c r="V188" s="208"/>
      <c r="W188" s="208"/>
      <c r="X188" s="208"/>
      <c r="Y188" s="208"/>
    </row>
    <row r="189" ht="25.5" customHeight="1">
      <c r="A189" s="208"/>
      <c r="B189" s="208"/>
      <c r="C189" s="208"/>
      <c r="D189" s="208"/>
      <c r="E189" s="102"/>
      <c r="F189" s="208"/>
      <c r="G189" s="208"/>
      <c r="H189" s="208"/>
      <c r="I189" s="102"/>
      <c r="J189" s="208"/>
      <c r="K189" s="208"/>
      <c r="L189" s="225"/>
      <c r="M189" s="208"/>
      <c r="N189" s="208"/>
      <c r="O189" s="208"/>
      <c r="P189" s="208"/>
      <c r="Q189" s="208"/>
      <c r="R189" s="208"/>
      <c r="S189" s="208"/>
      <c r="T189" s="208"/>
      <c r="U189" s="208"/>
      <c r="V189" s="208"/>
      <c r="W189" s="208"/>
      <c r="X189" s="208"/>
      <c r="Y189" s="208"/>
    </row>
    <row r="190" ht="25.5" customHeight="1">
      <c r="A190" s="208"/>
      <c r="B190" s="208"/>
      <c r="C190" s="208"/>
      <c r="D190" s="208"/>
      <c r="E190" s="102"/>
      <c r="F190" s="208"/>
      <c r="G190" s="208"/>
      <c r="H190" s="208"/>
      <c r="I190" s="102"/>
      <c r="J190" s="208"/>
      <c r="K190" s="208"/>
      <c r="L190" s="225"/>
      <c r="M190" s="208"/>
      <c r="N190" s="208"/>
      <c r="O190" s="208"/>
      <c r="P190" s="208"/>
      <c r="Q190" s="208"/>
      <c r="R190" s="208"/>
      <c r="S190" s="208"/>
      <c r="T190" s="208"/>
      <c r="U190" s="208"/>
      <c r="V190" s="208"/>
      <c r="W190" s="208"/>
      <c r="X190" s="208"/>
      <c r="Y190" s="208"/>
    </row>
    <row r="191" ht="25.5" customHeight="1">
      <c r="A191" s="208"/>
      <c r="B191" s="208"/>
      <c r="C191" s="208"/>
      <c r="D191" s="208"/>
      <c r="E191" s="102"/>
      <c r="F191" s="208"/>
      <c r="G191" s="208"/>
      <c r="H191" s="208"/>
      <c r="I191" s="102"/>
      <c r="J191" s="208"/>
      <c r="K191" s="208"/>
      <c r="L191" s="225"/>
      <c r="M191" s="208"/>
      <c r="N191" s="208"/>
      <c r="O191" s="208"/>
      <c r="P191" s="208"/>
      <c r="Q191" s="208"/>
      <c r="R191" s="208"/>
      <c r="S191" s="208"/>
      <c r="T191" s="208"/>
      <c r="U191" s="208"/>
      <c r="V191" s="208"/>
      <c r="W191" s="208"/>
      <c r="X191" s="208"/>
      <c r="Y191" s="208"/>
    </row>
    <row r="192" ht="25.5" customHeight="1">
      <c r="A192" s="208"/>
      <c r="B192" s="208"/>
      <c r="C192" s="208"/>
      <c r="D192" s="208"/>
      <c r="E192" s="102"/>
      <c r="F192" s="208"/>
      <c r="G192" s="208"/>
      <c r="H192" s="208"/>
      <c r="I192" s="102"/>
      <c r="J192" s="208"/>
      <c r="K192" s="208"/>
      <c r="L192" s="225"/>
      <c r="M192" s="208"/>
      <c r="N192" s="208"/>
      <c r="O192" s="208"/>
      <c r="P192" s="208"/>
      <c r="Q192" s="208"/>
      <c r="R192" s="208"/>
      <c r="S192" s="208"/>
      <c r="T192" s="208"/>
      <c r="U192" s="208"/>
      <c r="V192" s="208"/>
      <c r="W192" s="208"/>
      <c r="X192" s="208"/>
      <c r="Y192" s="208"/>
    </row>
    <row r="193" ht="25.5" customHeight="1">
      <c r="A193" s="208"/>
      <c r="B193" s="208"/>
      <c r="C193" s="208"/>
      <c r="D193" s="208"/>
      <c r="E193" s="102"/>
      <c r="F193" s="208"/>
      <c r="G193" s="208"/>
      <c r="H193" s="208"/>
      <c r="I193" s="102"/>
      <c r="J193" s="208"/>
      <c r="K193" s="208"/>
      <c r="L193" s="225"/>
      <c r="M193" s="208"/>
      <c r="N193" s="208"/>
      <c r="O193" s="208"/>
      <c r="P193" s="208"/>
      <c r="Q193" s="208"/>
      <c r="R193" s="208"/>
      <c r="S193" s="208"/>
      <c r="T193" s="208"/>
      <c r="U193" s="208"/>
      <c r="V193" s="208"/>
      <c r="W193" s="208"/>
      <c r="X193" s="208"/>
      <c r="Y193" s="208"/>
    </row>
    <row r="194" ht="25.5" customHeight="1">
      <c r="A194" s="208"/>
      <c r="B194" s="208"/>
      <c r="C194" s="208"/>
      <c r="D194" s="208"/>
      <c r="E194" s="102"/>
      <c r="F194" s="208"/>
      <c r="G194" s="208"/>
      <c r="H194" s="208"/>
      <c r="I194" s="102"/>
      <c r="J194" s="208"/>
      <c r="K194" s="208"/>
      <c r="L194" s="225"/>
      <c r="M194" s="208"/>
      <c r="N194" s="208"/>
      <c r="O194" s="208"/>
      <c r="P194" s="208"/>
      <c r="Q194" s="208"/>
      <c r="R194" s="208"/>
      <c r="S194" s="208"/>
      <c r="T194" s="208"/>
      <c r="U194" s="208"/>
      <c r="V194" s="208"/>
      <c r="W194" s="208"/>
      <c r="X194" s="208"/>
      <c r="Y194" s="208"/>
    </row>
    <row r="195" ht="25.5" customHeight="1">
      <c r="A195" s="208"/>
      <c r="B195" s="208"/>
      <c r="C195" s="208"/>
      <c r="D195" s="208"/>
      <c r="E195" s="102"/>
      <c r="F195" s="208"/>
      <c r="G195" s="208"/>
      <c r="H195" s="208"/>
      <c r="I195" s="102"/>
      <c r="J195" s="208"/>
      <c r="K195" s="208"/>
      <c r="L195" s="225"/>
      <c r="M195" s="208"/>
      <c r="N195" s="208"/>
      <c r="O195" s="208"/>
      <c r="P195" s="208"/>
      <c r="Q195" s="208"/>
      <c r="R195" s="208"/>
      <c r="S195" s="208"/>
      <c r="T195" s="208"/>
      <c r="U195" s="208"/>
      <c r="V195" s="208"/>
      <c r="W195" s="208"/>
      <c r="X195" s="208"/>
      <c r="Y195" s="208"/>
    </row>
    <row r="196" ht="25.5" customHeight="1">
      <c r="A196" s="208"/>
      <c r="B196" s="208"/>
      <c r="C196" s="208"/>
      <c r="D196" s="208"/>
      <c r="E196" s="102"/>
      <c r="F196" s="208"/>
      <c r="G196" s="208"/>
      <c r="H196" s="208"/>
      <c r="I196" s="102"/>
      <c r="J196" s="208"/>
      <c r="K196" s="208"/>
      <c r="L196" s="225"/>
      <c r="M196" s="208"/>
      <c r="N196" s="208"/>
      <c r="O196" s="208"/>
      <c r="P196" s="208"/>
      <c r="Q196" s="208"/>
      <c r="R196" s="208"/>
      <c r="S196" s="208"/>
      <c r="T196" s="208"/>
      <c r="U196" s="208"/>
      <c r="V196" s="208"/>
      <c r="W196" s="208"/>
      <c r="X196" s="208"/>
      <c r="Y196" s="208"/>
    </row>
    <row r="197" ht="25.5" customHeight="1">
      <c r="A197" s="208"/>
      <c r="B197" s="208"/>
      <c r="C197" s="208"/>
      <c r="D197" s="208"/>
      <c r="E197" s="102"/>
      <c r="F197" s="208"/>
      <c r="G197" s="208"/>
      <c r="H197" s="208"/>
      <c r="I197" s="102"/>
      <c r="J197" s="208"/>
      <c r="K197" s="208"/>
      <c r="L197" s="225"/>
      <c r="M197" s="208"/>
      <c r="N197" s="208"/>
      <c r="O197" s="208"/>
      <c r="P197" s="208"/>
      <c r="Q197" s="208"/>
      <c r="R197" s="208"/>
      <c r="S197" s="208"/>
      <c r="T197" s="208"/>
      <c r="U197" s="208"/>
      <c r="V197" s="208"/>
      <c r="W197" s="208"/>
      <c r="X197" s="208"/>
      <c r="Y197" s="208"/>
    </row>
    <row r="198" ht="25.5" customHeight="1">
      <c r="A198" s="208"/>
      <c r="B198" s="208"/>
      <c r="C198" s="208"/>
      <c r="D198" s="208"/>
      <c r="E198" s="102"/>
      <c r="F198" s="208"/>
      <c r="G198" s="208"/>
      <c r="H198" s="208"/>
      <c r="I198" s="102"/>
      <c r="J198" s="208"/>
      <c r="K198" s="208"/>
      <c r="L198" s="225"/>
      <c r="M198" s="208"/>
      <c r="N198" s="208"/>
      <c r="O198" s="208"/>
      <c r="P198" s="208"/>
      <c r="Q198" s="208"/>
      <c r="R198" s="208"/>
      <c r="S198" s="208"/>
      <c r="T198" s="208"/>
      <c r="U198" s="208"/>
      <c r="V198" s="208"/>
      <c r="W198" s="208"/>
      <c r="X198" s="208"/>
      <c r="Y198" s="208"/>
    </row>
    <row r="199" ht="25.5" customHeight="1">
      <c r="A199" s="208"/>
      <c r="B199" s="208"/>
      <c r="C199" s="208"/>
      <c r="D199" s="208"/>
      <c r="E199" s="102"/>
      <c r="F199" s="208"/>
      <c r="G199" s="208"/>
      <c r="H199" s="208"/>
      <c r="I199" s="102"/>
      <c r="J199" s="208"/>
      <c r="K199" s="208"/>
      <c r="L199" s="225"/>
      <c r="M199" s="208"/>
      <c r="N199" s="208"/>
      <c r="O199" s="208"/>
      <c r="P199" s="208"/>
      <c r="Q199" s="208"/>
      <c r="R199" s="208"/>
      <c r="S199" s="208"/>
      <c r="T199" s="208"/>
      <c r="U199" s="208"/>
      <c r="V199" s="208"/>
      <c r="W199" s="208"/>
      <c r="X199" s="208"/>
      <c r="Y199" s="208"/>
    </row>
    <row r="200" ht="25.5" customHeight="1">
      <c r="A200" s="208"/>
      <c r="B200" s="208"/>
      <c r="C200" s="208"/>
      <c r="D200" s="208"/>
      <c r="E200" s="102"/>
      <c r="F200" s="208"/>
      <c r="G200" s="208"/>
      <c r="H200" s="208"/>
      <c r="I200" s="102"/>
      <c r="J200" s="208"/>
      <c r="K200" s="208"/>
      <c r="L200" s="225"/>
      <c r="M200" s="208"/>
      <c r="N200" s="208"/>
      <c r="O200" s="208"/>
      <c r="P200" s="208"/>
      <c r="Q200" s="208"/>
      <c r="R200" s="208"/>
      <c r="S200" s="208"/>
      <c r="T200" s="208"/>
      <c r="U200" s="208"/>
      <c r="V200" s="208"/>
      <c r="W200" s="208"/>
      <c r="X200" s="208"/>
      <c r="Y200" s="208"/>
    </row>
    <row r="201" ht="25.5" customHeight="1">
      <c r="A201" s="208"/>
      <c r="B201" s="208"/>
      <c r="C201" s="208"/>
      <c r="D201" s="208"/>
      <c r="E201" s="102"/>
      <c r="F201" s="208"/>
      <c r="G201" s="208"/>
      <c r="H201" s="208"/>
      <c r="I201" s="102"/>
      <c r="J201" s="208"/>
      <c r="K201" s="208"/>
      <c r="L201" s="225"/>
      <c r="M201" s="208"/>
      <c r="N201" s="208"/>
      <c r="O201" s="208"/>
      <c r="P201" s="208"/>
      <c r="Q201" s="208"/>
      <c r="R201" s="208"/>
      <c r="S201" s="208"/>
      <c r="T201" s="208"/>
      <c r="U201" s="208"/>
      <c r="V201" s="208"/>
      <c r="W201" s="208"/>
      <c r="X201" s="208"/>
      <c r="Y201" s="208"/>
    </row>
    <row r="202" ht="25.5" customHeight="1">
      <c r="A202" s="208"/>
      <c r="B202" s="208"/>
      <c r="C202" s="208"/>
      <c r="D202" s="208"/>
      <c r="E202" s="102"/>
      <c r="F202" s="208"/>
      <c r="G202" s="208"/>
      <c r="H202" s="208"/>
      <c r="I202" s="102"/>
      <c r="J202" s="208"/>
      <c r="K202" s="208"/>
      <c r="L202" s="225"/>
      <c r="M202" s="208"/>
      <c r="N202" s="208"/>
      <c r="O202" s="208"/>
      <c r="P202" s="208"/>
      <c r="Q202" s="208"/>
      <c r="R202" s="208"/>
      <c r="S202" s="208"/>
      <c r="T202" s="208"/>
      <c r="U202" s="208"/>
      <c r="V202" s="208"/>
      <c r="W202" s="208"/>
      <c r="X202" s="208"/>
      <c r="Y202" s="208"/>
    </row>
    <row r="203" ht="25.5" customHeight="1">
      <c r="A203" s="208"/>
      <c r="B203" s="208"/>
      <c r="C203" s="208"/>
      <c r="D203" s="208"/>
      <c r="E203" s="102"/>
      <c r="F203" s="208"/>
      <c r="G203" s="208"/>
      <c r="H203" s="208"/>
      <c r="I203" s="102"/>
      <c r="J203" s="208"/>
      <c r="K203" s="208"/>
      <c r="L203" s="225"/>
      <c r="M203" s="208"/>
      <c r="N203" s="208"/>
      <c r="O203" s="208"/>
      <c r="P203" s="208"/>
      <c r="Q203" s="208"/>
      <c r="R203" s="208"/>
      <c r="S203" s="208"/>
      <c r="T203" s="208"/>
      <c r="U203" s="208"/>
      <c r="V203" s="208"/>
      <c r="W203" s="208"/>
      <c r="X203" s="208"/>
      <c r="Y203" s="208"/>
    </row>
    <row r="204" ht="25.5" customHeight="1">
      <c r="A204" s="208"/>
      <c r="B204" s="208"/>
      <c r="C204" s="208"/>
      <c r="D204" s="208"/>
      <c r="E204" s="102"/>
      <c r="F204" s="208"/>
      <c r="G204" s="208"/>
      <c r="H204" s="208"/>
      <c r="I204" s="102"/>
      <c r="J204" s="208"/>
      <c r="K204" s="208"/>
      <c r="L204" s="225"/>
      <c r="M204" s="208"/>
      <c r="N204" s="208"/>
      <c r="O204" s="208"/>
      <c r="P204" s="208"/>
      <c r="Q204" s="208"/>
      <c r="R204" s="208"/>
      <c r="S204" s="208"/>
      <c r="T204" s="208"/>
      <c r="U204" s="208"/>
      <c r="V204" s="208"/>
      <c r="W204" s="208"/>
      <c r="X204" s="208"/>
      <c r="Y204" s="208"/>
    </row>
    <row r="205" ht="25.5" customHeight="1">
      <c r="A205" s="208"/>
      <c r="B205" s="208"/>
      <c r="C205" s="208"/>
      <c r="D205" s="208"/>
      <c r="E205" s="102"/>
      <c r="F205" s="208"/>
      <c r="G205" s="208"/>
      <c r="H205" s="208"/>
      <c r="I205" s="102"/>
      <c r="J205" s="208"/>
      <c r="K205" s="208"/>
      <c r="L205" s="225"/>
      <c r="M205" s="208"/>
      <c r="N205" s="208"/>
      <c r="O205" s="208"/>
      <c r="P205" s="208"/>
      <c r="Q205" s="208"/>
      <c r="R205" s="208"/>
      <c r="S205" s="208"/>
      <c r="T205" s="208"/>
      <c r="U205" s="208"/>
      <c r="V205" s="208"/>
      <c r="W205" s="208"/>
      <c r="X205" s="208"/>
      <c r="Y205" s="208"/>
    </row>
    <row r="206" ht="25.5" customHeight="1">
      <c r="A206" s="208"/>
      <c r="B206" s="208"/>
      <c r="C206" s="208"/>
      <c r="D206" s="208"/>
      <c r="E206" s="102"/>
      <c r="F206" s="208"/>
      <c r="G206" s="208"/>
      <c r="H206" s="208"/>
      <c r="I206" s="102"/>
      <c r="J206" s="208"/>
      <c r="K206" s="208"/>
      <c r="L206" s="225"/>
      <c r="M206" s="208"/>
      <c r="N206" s="208"/>
      <c r="O206" s="208"/>
      <c r="P206" s="208"/>
      <c r="Q206" s="208"/>
      <c r="R206" s="208"/>
      <c r="S206" s="208"/>
      <c r="T206" s="208"/>
      <c r="U206" s="208"/>
      <c r="V206" s="208"/>
      <c r="W206" s="208"/>
      <c r="X206" s="208"/>
      <c r="Y206" s="208"/>
    </row>
    <row r="207" ht="25.5" customHeight="1">
      <c r="A207" s="208"/>
      <c r="B207" s="208"/>
      <c r="C207" s="208"/>
      <c r="D207" s="208"/>
      <c r="E207" s="102"/>
      <c r="F207" s="208"/>
      <c r="G207" s="208"/>
      <c r="H207" s="208"/>
      <c r="I207" s="102"/>
      <c r="J207" s="208"/>
      <c r="K207" s="208"/>
      <c r="L207" s="225"/>
      <c r="M207" s="208"/>
      <c r="N207" s="208"/>
      <c r="O207" s="208"/>
      <c r="P207" s="208"/>
      <c r="Q207" s="208"/>
      <c r="R207" s="208"/>
      <c r="S207" s="208"/>
      <c r="T207" s="208"/>
      <c r="U207" s="208"/>
      <c r="V207" s="208"/>
      <c r="W207" s="208"/>
      <c r="X207" s="208"/>
      <c r="Y207" s="208"/>
    </row>
    <row r="208" ht="25.5" customHeight="1">
      <c r="A208" s="208"/>
      <c r="B208" s="208"/>
      <c r="C208" s="208"/>
      <c r="D208" s="208"/>
      <c r="E208" s="102"/>
      <c r="F208" s="208"/>
      <c r="G208" s="208"/>
      <c r="H208" s="208"/>
      <c r="I208" s="102"/>
      <c r="J208" s="208"/>
      <c r="K208" s="208"/>
      <c r="L208" s="225"/>
      <c r="M208" s="208"/>
      <c r="N208" s="208"/>
      <c r="O208" s="208"/>
      <c r="P208" s="208"/>
      <c r="Q208" s="208"/>
      <c r="R208" s="208"/>
      <c r="S208" s="208"/>
      <c r="T208" s="208"/>
      <c r="U208" s="208"/>
      <c r="V208" s="208"/>
      <c r="W208" s="208"/>
      <c r="X208" s="208"/>
      <c r="Y208" s="208"/>
    </row>
    <row r="209" ht="25.5" customHeight="1">
      <c r="A209" s="208"/>
      <c r="B209" s="208"/>
      <c r="C209" s="208"/>
      <c r="D209" s="208"/>
      <c r="E209" s="102"/>
      <c r="F209" s="208"/>
      <c r="G209" s="208"/>
      <c r="H209" s="208"/>
      <c r="I209" s="102"/>
      <c r="J209" s="208"/>
      <c r="K209" s="208"/>
      <c r="L209" s="225"/>
      <c r="M209" s="208"/>
      <c r="N209" s="208"/>
      <c r="O209" s="208"/>
      <c r="P209" s="208"/>
      <c r="Q209" s="208"/>
      <c r="R209" s="208"/>
      <c r="S209" s="208"/>
      <c r="T209" s="208"/>
      <c r="U209" s="208"/>
      <c r="V209" s="208"/>
      <c r="W209" s="208"/>
      <c r="X209" s="208"/>
      <c r="Y209" s="208"/>
    </row>
    <row r="210" ht="25.5" customHeight="1">
      <c r="A210" s="208"/>
      <c r="B210" s="208"/>
      <c r="C210" s="208"/>
      <c r="D210" s="208"/>
      <c r="E210" s="102"/>
      <c r="F210" s="208"/>
      <c r="G210" s="208"/>
      <c r="H210" s="208"/>
      <c r="I210" s="102"/>
      <c r="J210" s="208"/>
      <c r="K210" s="208"/>
      <c r="L210" s="225"/>
      <c r="M210" s="208"/>
      <c r="N210" s="208"/>
      <c r="O210" s="208"/>
      <c r="P210" s="208"/>
      <c r="Q210" s="208"/>
      <c r="R210" s="208"/>
      <c r="S210" s="208"/>
      <c r="T210" s="208"/>
      <c r="U210" s="208"/>
      <c r="V210" s="208"/>
      <c r="W210" s="208"/>
      <c r="X210" s="208"/>
      <c r="Y210" s="208"/>
    </row>
    <row r="211" ht="25.5" customHeight="1">
      <c r="A211" s="208"/>
      <c r="B211" s="208"/>
      <c r="C211" s="208"/>
      <c r="D211" s="208"/>
      <c r="E211" s="102"/>
      <c r="F211" s="208"/>
      <c r="G211" s="208"/>
      <c r="H211" s="208"/>
      <c r="I211" s="102"/>
      <c r="J211" s="208"/>
      <c r="K211" s="208"/>
      <c r="L211" s="225"/>
      <c r="M211" s="208"/>
      <c r="N211" s="208"/>
      <c r="O211" s="208"/>
      <c r="P211" s="208"/>
      <c r="Q211" s="208"/>
      <c r="R211" s="208"/>
      <c r="S211" s="208"/>
      <c r="T211" s="208"/>
      <c r="U211" s="208"/>
      <c r="V211" s="208"/>
      <c r="W211" s="208"/>
      <c r="X211" s="208"/>
      <c r="Y211" s="208"/>
    </row>
    <row r="212" ht="25.5" customHeight="1">
      <c r="A212" s="208"/>
      <c r="B212" s="208"/>
      <c r="C212" s="208"/>
      <c r="D212" s="208"/>
      <c r="E212" s="102"/>
      <c r="F212" s="208"/>
      <c r="G212" s="208"/>
      <c r="H212" s="208"/>
      <c r="I212" s="102"/>
      <c r="J212" s="208"/>
      <c r="K212" s="208"/>
      <c r="L212" s="225"/>
      <c r="M212" s="208"/>
      <c r="N212" s="208"/>
      <c r="O212" s="208"/>
      <c r="P212" s="208"/>
      <c r="Q212" s="208"/>
      <c r="R212" s="208"/>
      <c r="S212" s="208"/>
      <c r="T212" s="208"/>
      <c r="U212" s="208"/>
      <c r="V212" s="208"/>
      <c r="W212" s="208"/>
      <c r="X212" s="208"/>
      <c r="Y212" s="208"/>
    </row>
    <row r="213" ht="25.5" customHeight="1">
      <c r="A213" s="208"/>
      <c r="B213" s="208"/>
      <c r="C213" s="208"/>
      <c r="D213" s="208"/>
      <c r="E213" s="102"/>
      <c r="F213" s="208"/>
      <c r="G213" s="208"/>
      <c r="H213" s="208"/>
      <c r="I213" s="102"/>
      <c r="J213" s="208"/>
      <c r="K213" s="208"/>
      <c r="L213" s="225"/>
      <c r="M213" s="208"/>
      <c r="N213" s="208"/>
      <c r="O213" s="208"/>
      <c r="P213" s="208"/>
      <c r="Q213" s="208"/>
      <c r="R213" s="208"/>
      <c r="S213" s="208"/>
      <c r="T213" s="208"/>
      <c r="U213" s="208"/>
      <c r="V213" s="208"/>
      <c r="W213" s="208"/>
      <c r="X213" s="208"/>
      <c r="Y213" s="208"/>
    </row>
    <row r="214" ht="25.5" customHeight="1">
      <c r="A214" s="208"/>
      <c r="B214" s="208"/>
      <c r="C214" s="208"/>
      <c r="D214" s="208"/>
      <c r="E214" s="102"/>
      <c r="F214" s="208"/>
      <c r="G214" s="208"/>
      <c r="H214" s="208"/>
      <c r="I214" s="102"/>
      <c r="J214" s="208"/>
      <c r="K214" s="208"/>
      <c r="L214" s="225"/>
      <c r="M214" s="208"/>
      <c r="N214" s="208"/>
      <c r="O214" s="208"/>
      <c r="P214" s="208"/>
      <c r="Q214" s="208"/>
      <c r="R214" s="208"/>
      <c r="S214" s="208"/>
      <c r="T214" s="208"/>
      <c r="U214" s="208"/>
      <c r="V214" s="208"/>
      <c r="W214" s="208"/>
      <c r="X214" s="208"/>
      <c r="Y214" s="208"/>
    </row>
    <row r="215" ht="25.5" customHeight="1">
      <c r="A215" s="208"/>
      <c r="B215" s="208"/>
      <c r="C215" s="208"/>
      <c r="D215" s="208"/>
      <c r="E215" s="102"/>
      <c r="F215" s="208"/>
      <c r="G215" s="208"/>
      <c r="H215" s="208"/>
      <c r="I215" s="102"/>
      <c r="J215" s="208"/>
      <c r="K215" s="208"/>
      <c r="L215" s="225"/>
      <c r="M215" s="208"/>
      <c r="N215" s="208"/>
      <c r="O215" s="208"/>
      <c r="P215" s="208"/>
      <c r="Q215" s="208"/>
      <c r="R215" s="208"/>
      <c r="S215" s="208"/>
      <c r="T215" s="208"/>
      <c r="U215" s="208"/>
      <c r="V215" s="208"/>
      <c r="W215" s="208"/>
      <c r="X215" s="208"/>
      <c r="Y215" s="208"/>
    </row>
    <row r="216" ht="25.5" customHeight="1">
      <c r="A216" s="208"/>
      <c r="B216" s="208"/>
      <c r="C216" s="208"/>
      <c r="D216" s="208"/>
      <c r="E216" s="102"/>
      <c r="F216" s="208"/>
      <c r="G216" s="208"/>
      <c r="H216" s="208"/>
      <c r="I216" s="102"/>
      <c r="J216" s="208"/>
      <c r="K216" s="208"/>
      <c r="L216" s="225"/>
      <c r="M216" s="208"/>
      <c r="N216" s="208"/>
      <c r="O216" s="208"/>
      <c r="P216" s="208"/>
      <c r="Q216" s="208"/>
      <c r="R216" s="208"/>
      <c r="S216" s="208"/>
      <c r="T216" s="208"/>
      <c r="U216" s="208"/>
      <c r="V216" s="208"/>
      <c r="W216" s="208"/>
      <c r="X216" s="208"/>
      <c r="Y216" s="208"/>
    </row>
    <row r="217" ht="25.5" customHeight="1">
      <c r="A217" s="208"/>
      <c r="B217" s="208"/>
      <c r="C217" s="208"/>
      <c r="D217" s="208"/>
      <c r="E217" s="102"/>
      <c r="F217" s="208"/>
      <c r="G217" s="208"/>
      <c r="H217" s="208"/>
      <c r="I217" s="102"/>
      <c r="J217" s="208"/>
      <c r="K217" s="208"/>
      <c r="L217" s="225"/>
      <c r="M217" s="208"/>
      <c r="N217" s="208"/>
      <c r="O217" s="208"/>
      <c r="P217" s="208"/>
      <c r="Q217" s="208"/>
      <c r="R217" s="208"/>
      <c r="S217" s="208"/>
      <c r="T217" s="208"/>
      <c r="U217" s="208"/>
      <c r="V217" s="208"/>
      <c r="W217" s="208"/>
      <c r="X217" s="208"/>
      <c r="Y217" s="208"/>
    </row>
    <row r="218" ht="25.5" customHeight="1">
      <c r="A218" s="208"/>
      <c r="B218" s="208"/>
      <c r="C218" s="208"/>
      <c r="D218" s="208"/>
      <c r="E218" s="102"/>
      <c r="F218" s="208"/>
      <c r="G218" s="208"/>
      <c r="H218" s="208"/>
      <c r="I218" s="102"/>
      <c r="J218" s="208"/>
      <c r="K218" s="208"/>
      <c r="L218" s="225"/>
      <c r="M218" s="208"/>
      <c r="N218" s="208"/>
      <c r="O218" s="208"/>
      <c r="P218" s="208"/>
      <c r="Q218" s="208"/>
      <c r="R218" s="208"/>
      <c r="S218" s="208"/>
      <c r="T218" s="208"/>
      <c r="U218" s="208"/>
      <c r="V218" s="208"/>
      <c r="W218" s="208"/>
      <c r="X218" s="208"/>
      <c r="Y218" s="208"/>
    </row>
    <row r="219" ht="25.5" customHeight="1">
      <c r="A219" s="208"/>
      <c r="B219" s="208"/>
      <c r="C219" s="208"/>
      <c r="D219" s="208"/>
      <c r="E219" s="102"/>
      <c r="F219" s="208"/>
      <c r="G219" s="208"/>
      <c r="H219" s="208"/>
      <c r="I219" s="102"/>
      <c r="J219" s="208"/>
      <c r="K219" s="208"/>
      <c r="L219" s="225"/>
      <c r="M219" s="208"/>
      <c r="N219" s="208"/>
      <c r="O219" s="208"/>
      <c r="P219" s="208"/>
      <c r="Q219" s="208"/>
      <c r="R219" s="208"/>
      <c r="S219" s="208"/>
      <c r="T219" s="208"/>
      <c r="U219" s="208"/>
      <c r="V219" s="208"/>
      <c r="W219" s="208"/>
      <c r="X219" s="208"/>
      <c r="Y219" s="208"/>
    </row>
    <row r="220" ht="25.5" customHeight="1">
      <c r="A220" s="208"/>
      <c r="B220" s="208"/>
      <c r="C220" s="208"/>
      <c r="D220" s="208"/>
      <c r="E220" s="102"/>
      <c r="F220" s="208"/>
      <c r="G220" s="208"/>
      <c r="H220" s="208"/>
      <c r="I220" s="102"/>
      <c r="J220" s="208"/>
      <c r="K220" s="208"/>
      <c r="L220" s="225"/>
      <c r="M220" s="208"/>
      <c r="N220" s="208"/>
      <c r="O220" s="208"/>
      <c r="P220" s="208"/>
      <c r="Q220" s="208"/>
      <c r="R220" s="208"/>
      <c r="S220" s="208"/>
      <c r="T220" s="208"/>
      <c r="U220" s="208"/>
      <c r="V220" s="208"/>
      <c r="W220" s="208"/>
      <c r="X220" s="208"/>
      <c r="Y220" s="208"/>
    </row>
    <row r="221" ht="25.5" customHeight="1">
      <c r="A221" s="208"/>
      <c r="B221" s="208"/>
      <c r="C221" s="208"/>
      <c r="D221" s="208"/>
      <c r="E221" s="102"/>
      <c r="F221" s="208"/>
      <c r="G221" s="208"/>
      <c r="H221" s="208"/>
      <c r="I221" s="102"/>
      <c r="J221" s="208"/>
      <c r="K221" s="208"/>
      <c r="L221" s="225"/>
      <c r="M221" s="208"/>
      <c r="N221" s="208"/>
      <c r="O221" s="208"/>
      <c r="P221" s="208"/>
      <c r="Q221" s="208"/>
      <c r="R221" s="208"/>
      <c r="S221" s="208"/>
      <c r="T221" s="208"/>
      <c r="U221" s="208"/>
      <c r="V221" s="208"/>
      <c r="W221" s="208"/>
      <c r="X221" s="208"/>
      <c r="Y221" s="208"/>
    </row>
    <row r="222" ht="25.5" customHeight="1">
      <c r="A222" s="208"/>
      <c r="B222" s="208"/>
      <c r="C222" s="208"/>
      <c r="D222" s="208"/>
      <c r="E222" s="102"/>
      <c r="F222" s="208"/>
      <c r="G222" s="208"/>
      <c r="H222" s="208"/>
      <c r="I222" s="102"/>
      <c r="J222" s="208"/>
      <c r="K222" s="208"/>
      <c r="L222" s="225"/>
      <c r="M222" s="208"/>
      <c r="N222" s="208"/>
      <c r="O222" s="208"/>
      <c r="P222" s="208"/>
      <c r="Q222" s="208"/>
      <c r="R222" s="208"/>
      <c r="S222" s="208"/>
      <c r="T222" s="208"/>
      <c r="U222" s="208"/>
      <c r="V222" s="208"/>
      <c r="W222" s="208"/>
      <c r="X222" s="208"/>
      <c r="Y222" s="208"/>
    </row>
    <row r="223" ht="25.5" customHeight="1">
      <c r="A223" s="208"/>
      <c r="B223" s="208"/>
      <c r="C223" s="208"/>
      <c r="D223" s="208"/>
      <c r="E223" s="102"/>
      <c r="F223" s="208"/>
      <c r="G223" s="208"/>
      <c r="H223" s="208"/>
      <c r="I223" s="102"/>
      <c r="J223" s="208"/>
      <c r="K223" s="208"/>
      <c r="L223" s="225"/>
      <c r="M223" s="208"/>
      <c r="N223" s="208"/>
      <c r="O223" s="208"/>
      <c r="P223" s="208"/>
      <c r="Q223" s="208"/>
      <c r="R223" s="208"/>
      <c r="S223" s="208"/>
      <c r="T223" s="208"/>
      <c r="U223" s="208"/>
      <c r="V223" s="208"/>
      <c r="W223" s="208"/>
      <c r="X223" s="208"/>
      <c r="Y223" s="208"/>
    </row>
    <row r="224" ht="25.5" customHeight="1">
      <c r="A224" s="208"/>
      <c r="B224" s="208"/>
      <c r="C224" s="208"/>
      <c r="D224" s="208"/>
      <c r="E224" s="102"/>
      <c r="F224" s="208"/>
      <c r="G224" s="208"/>
      <c r="H224" s="208"/>
      <c r="I224" s="102"/>
      <c r="J224" s="208"/>
      <c r="K224" s="208"/>
      <c r="L224" s="225"/>
      <c r="M224" s="208"/>
      <c r="N224" s="208"/>
      <c r="O224" s="208"/>
      <c r="P224" s="208"/>
      <c r="Q224" s="208"/>
      <c r="R224" s="208"/>
      <c r="S224" s="208"/>
      <c r="T224" s="208"/>
      <c r="U224" s="208"/>
      <c r="V224" s="208"/>
      <c r="W224" s="208"/>
      <c r="X224" s="208"/>
      <c r="Y224" s="208"/>
    </row>
    <row r="225" ht="25.5" customHeight="1">
      <c r="A225" s="208"/>
      <c r="B225" s="208"/>
      <c r="C225" s="208"/>
      <c r="D225" s="208"/>
      <c r="E225" s="102"/>
      <c r="F225" s="208"/>
      <c r="G225" s="208"/>
      <c r="H225" s="208"/>
      <c r="I225" s="102"/>
      <c r="J225" s="208"/>
      <c r="K225" s="208"/>
      <c r="L225" s="225"/>
      <c r="M225" s="208"/>
      <c r="N225" s="208"/>
      <c r="O225" s="208"/>
      <c r="P225" s="208"/>
      <c r="Q225" s="208"/>
      <c r="R225" s="208"/>
      <c r="S225" s="208"/>
      <c r="T225" s="208"/>
      <c r="U225" s="208"/>
      <c r="V225" s="208"/>
      <c r="W225" s="208"/>
      <c r="X225" s="208"/>
      <c r="Y225" s="208"/>
    </row>
    <row r="226" ht="25.5" customHeight="1">
      <c r="A226" s="208"/>
      <c r="B226" s="208"/>
      <c r="C226" s="208"/>
      <c r="D226" s="208"/>
      <c r="E226" s="102"/>
      <c r="F226" s="208"/>
      <c r="G226" s="208"/>
      <c r="H226" s="208"/>
      <c r="I226" s="102"/>
      <c r="J226" s="208"/>
      <c r="K226" s="208"/>
      <c r="L226" s="225"/>
      <c r="M226" s="208"/>
      <c r="N226" s="208"/>
      <c r="O226" s="208"/>
      <c r="P226" s="208"/>
      <c r="Q226" s="208"/>
      <c r="R226" s="208"/>
      <c r="S226" s="208"/>
      <c r="T226" s="208"/>
      <c r="U226" s="208"/>
      <c r="V226" s="208"/>
      <c r="W226" s="208"/>
      <c r="X226" s="208"/>
      <c r="Y226" s="208"/>
    </row>
    <row r="227" ht="25.5" customHeight="1">
      <c r="A227" s="208"/>
      <c r="B227" s="208"/>
      <c r="C227" s="208"/>
      <c r="D227" s="208"/>
      <c r="E227" s="102"/>
      <c r="F227" s="208"/>
      <c r="G227" s="208"/>
      <c r="H227" s="208"/>
      <c r="I227" s="102"/>
      <c r="J227" s="208"/>
      <c r="K227" s="208"/>
      <c r="L227" s="225"/>
      <c r="M227" s="208"/>
      <c r="N227" s="208"/>
      <c r="O227" s="208"/>
      <c r="P227" s="208"/>
      <c r="Q227" s="208"/>
      <c r="R227" s="208"/>
      <c r="S227" s="208"/>
      <c r="T227" s="208"/>
      <c r="U227" s="208"/>
      <c r="V227" s="208"/>
      <c r="W227" s="208"/>
      <c r="X227" s="208"/>
      <c r="Y227" s="208"/>
    </row>
    <row r="228" ht="25.5" customHeight="1">
      <c r="A228" s="208"/>
      <c r="B228" s="208"/>
      <c r="C228" s="208"/>
      <c r="D228" s="208"/>
      <c r="E228" s="102"/>
      <c r="F228" s="208"/>
      <c r="G228" s="208"/>
      <c r="H228" s="208"/>
      <c r="I228" s="102"/>
      <c r="J228" s="208"/>
      <c r="K228" s="208"/>
      <c r="L228" s="225"/>
      <c r="M228" s="208"/>
      <c r="N228" s="208"/>
      <c r="O228" s="208"/>
      <c r="P228" s="208"/>
      <c r="Q228" s="208"/>
      <c r="R228" s="208"/>
      <c r="S228" s="208"/>
      <c r="T228" s="208"/>
      <c r="U228" s="208"/>
      <c r="V228" s="208"/>
      <c r="W228" s="208"/>
      <c r="X228" s="208"/>
      <c r="Y228" s="208"/>
    </row>
    <row r="229" ht="25.5" customHeight="1">
      <c r="A229" s="208"/>
      <c r="B229" s="208"/>
      <c r="C229" s="208"/>
      <c r="D229" s="208"/>
      <c r="E229" s="102"/>
      <c r="F229" s="208"/>
      <c r="G229" s="208"/>
      <c r="H229" s="208"/>
      <c r="I229" s="102"/>
      <c r="J229" s="208"/>
      <c r="K229" s="208"/>
      <c r="L229" s="225"/>
      <c r="M229" s="208"/>
      <c r="N229" s="208"/>
      <c r="O229" s="208"/>
      <c r="P229" s="208"/>
      <c r="Q229" s="208"/>
      <c r="R229" s="208"/>
      <c r="S229" s="208"/>
      <c r="T229" s="208"/>
      <c r="U229" s="208"/>
      <c r="V229" s="208"/>
      <c r="W229" s="208"/>
      <c r="X229" s="208"/>
      <c r="Y229" s="208"/>
    </row>
    <row r="230" ht="25.5" customHeight="1">
      <c r="A230" s="208"/>
      <c r="B230" s="208"/>
      <c r="C230" s="208"/>
      <c r="D230" s="208"/>
      <c r="E230" s="102"/>
      <c r="F230" s="208"/>
      <c r="G230" s="208"/>
      <c r="H230" s="208"/>
      <c r="I230" s="102"/>
      <c r="J230" s="208"/>
      <c r="K230" s="208"/>
      <c r="L230" s="225"/>
      <c r="M230" s="208"/>
      <c r="N230" s="208"/>
      <c r="O230" s="208"/>
      <c r="P230" s="208"/>
      <c r="Q230" s="208"/>
      <c r="R230" s="208"/>
      <c r="S230" s="208"/>
      <c r="T230" s="208"/>
      <c r="U230" s="208"/>
      <c r="V230" s="208"/>
      <c r="W230" s="208"/>
      <c r="X230" s="208"/>
      <c r="Y230" s="208"/>
    </row>
    <row r="231" ht="25.5" customHeight="1">
      <c r="A231" s="208"/>
      <c r="B231" s="208"/>
      <c r="C231" s="208"/>
      <c r="D231" s="208"/>
      <c r="E231" s="102"/>
      <c r="F231" s="208"/>
      <c r="G231" s="208"/>
      <c r="H231" s="208"/>
      <c r="I231" s="102"/>
      <c r="J231" s="208"/>
      <c r="K231" s="208"/>
      <c r="L231" s="225"/>
      <c r="M231" s="208"/>
      <c r="N231" s="208"/>
      <c r="O231" s="208"/>
      <c r="P231" s="208"/>
      <c r="Q231" s="208"/>
      <c r="R231" s="208"/>
      <c r="S231" s="208"/>
      <c r="T231" s="208"/>
      <c r="U231" s="208"/>
      <c r="V231" s="208"/>
      <c r="W231" s="208"/>
      <c r="X231" s="208"/>
      <c r="Y231" s="208"/>
    </row>
    <row r="232" ht="25.5" customHeight="1">
      <c r="A232" s="208"/>
      <c r="B232" s="208"/>
      <c r="C232" s="208"/>
      <c r="D232" s="208"/>
      <c r="E232" s="102"/>
      <c r="F232" s="208"/>
      <c r="G232" s="208"/>
      <c r="H232" s="208"/>
      <c r="I232" s="102"/>
      <c r="J232" s="208"/>
      <c r="K232" s="208"/>
      <c r="L232" s="225"/>
      <c r="M232" s="208"/>
      <c r="N232" s="208"/>
      <c r="O232" s="208"/>
      <c r="P232" s="208"/>
      <c r="Q232" s="208"/>
      <c r="R232" s="208"/>
      <c r="S232" s="208"/>
      <c r="T232" s="208"/>
      <c r="U232" s="208"/>
      <c r="V232" s="208"/>
      <c r="W232" s="208"/>
      <c r="X232" s="208"/>
      <c r="Y232" s="208"/>
    </row>
    <row r="233" ht="25.5" customHeight="1">
      <c r="A233" s="208"/>
      <c r="B233" s="208"/>
      <c r="C233" s="208"/>
      <c r="D233" s="208"/>
      <c r="E233" s="102"/>
      <c r="F233" s="208"/>
      <c r="G233" s="208"/>
      <c r="H233" s="208"/>
      <c r="I233" s="102"/>
      <c r="J233" s="208"/>
      <c r="K233" s="208"/>
      <c r="L233" s="225"/>
      <c r="M233" s="208"/>
      <c r="N233" s="208"/>
      <c r="O233" s="208"/>
      <c r="P233" s="208"/>
      <c r="Q233" s="208"/>
      <c r="R233" s="208"/>
      <c r="S233" s="208"/>
      <c r="T233" s="208"/>
      <c r="U233" s="208"/>
      <c r="V233" s="208"/>
      <c r="W233" s="208"/>
      <c r="X233" s="208"/>
      <c r="Y233" s="208"/>
    </row>
    <row r="234" ht="25.5" customHeight="1">
      <c r="A234" s="208"/>
      <c r="B234" s="208"/>
      <c r="C234" s="208"/>
      <c r="D234" s="208"/>
      <c r="E234" s="102"/>
      <c r="F234" s="208"/>
      <c r="G234" s="208"/>
      <c r="H234" s="208"/>
      <c r="I234" s="102"/>
      <c r="J234" s="208"/>
      <c r="K234" s="208"/>
      <c r="L234" s="225"/>
      <c r="M234" s="208"/>
      <c r="N234" s="208"/>
      <c r="O234" s="208"/>
      <c r="P234" s="208"/>
      <c r="Q234" s="208"/>
      <c r="R234" s="208"/>
      <c r="S234" s="208"/>
      <c r="T234" s="208"/>
      <c r="U234" s="208"/>
      <c r="V234" s="208"/>
      <c r="W234" s="208"/>
      <c r="X234" s="208"/>
      <c r="Y234" s="208"/>
    </row>
    <row r="235" ht="25.5" customHeight="1">
      <c r="A235" s="208"/>
      <c r="B235" s="208"/>
      <c r="C235" s="208"/>
      <c r="D235" s="208"/>
      <c r="E235" s="102"/>
      <c r="F235" s="208"/>
      <c r="G235" s="208"/>
      <c r="H235" s="208"/>
      <c r="I235" s="102"/>
      <c r="J235" s="208"/>
      <c r="K235" s="208"/>
      <c r="L235" s="225"/>
      <c r="M235" s="208"/>
      <c r="N235" s="208"/>
      <c r="O235" s="208"/>
      <c r="P235" s="208"/>
      <c r="Q235" s="208"/>
      <c r="R235" s="208"/>
      <c r="S235" s="208"/>
      <c r="T235" s="208"/>
      <c r="U235" s="208"/>
      <c r="V235" s="208"/>
      <c r="W235" s="208"/>
      <c r="X235" s="208"/>
      <c r="Y235" s="208"/>
    </row>
    <row r="236" ht="25.5" customHeight="1">
      <c r="A236" s="208"/>
      <c r="B236" s="208"/>
      <c r="C236" s="208"/>
      <c r="D236" s="208"/>
      <c r="E236" s="102"/>
      <c r="F236" s="208"/>
      <c r="G236" s="208"/>
      <c r="H236" s="208"/>
      <c r="I236" s="102"/>
      <c r="J236" s="208"/>
      <c r="K236" s="208"/>
      <c r="L236" s="225"/>
      <c r="M236" s="208"/>
      <c r="N236" s="208"/>
      <c r="O236" s="208"/>
      <c r="P236" s="208"/>
      <c r="Q236" s="208"/>
      <c r="R236" s="208"/>
      <c r="S236" s="208"/>
      <c r="T236" s="208"/>
      <c r="U236" s="208"/>
      <c r="V236" s="208"/>
      <c r="W236" s="208"/>
      <c r="X236" s="208"/>
      <c r="Y236" s="208"/>
    </row>
    <row r="237" ht="25.5" customHeight="1">
      <c r="A237" s="208"/>
      <c r="B237" s="208"/>
      <c r="C237" s="208"/>
      <c r="D237" s="208"/>
      <c r="E237" s="102"/>
      <c r="F237" s="208"/>
      <c r="G237" s="208"/>
      <c r="H237" s="208"/>
      <c r="I237" s="102"/>
      <c r="J237" s="208"/>
      <c r="K237" s="208"/>
      <c r="L237" s="225"/>
      <c r="M237" s="208"/>
      <c r="N237" s="208"/>
      <c r="O237" s="208"/>
      <c r="P237" s="208"/>
      <c r="Q237" s="208"/>
      <c r="R237" s="208"/>
      <c r="S237" s="208"/>
      <c r="T237" s="208"/>
      <c r="U237" s="208"/>
      <c r="V237" s="208"/>
      <c r="W237" s="208"/>
      <c r="X237" s="208"/>
      <c r="Y237" s="208"/>
    </row>
    <row r="238" ht="25.5" customHeight="1">
      <c r="A238" s="208"/>
      <c r="B238" s="208"/>
      <c r="C238" s="208"/>
      <c r="D238" s="208"/>
      <c r="E238" s="102"/>
      <c r="F238" s="208"/>
      <c r="G238" s="208"/>
      <c r="H238" s="208"/>
      <c r="I238" s="102"/>
      <c r="J238" s="208"/>
      <c r="K238" s="208"/>
      <c r="L238" s="225"/>
      <c r="M238" s="208"/>
      <c r="N238" s="208"/>
      <c r="O238" s="208"/>
      <c r="P238" s="208"/>
      <c r="Q238" s="208"/>
      <c r="R238" s="208"/>
      <c r="S238" s="208"/>
      <c r="T238" s="208"/>
      <c r="U238" s="208"/>
      <c r="V238" s="208"/>
      <c r="W238" s="208"/>
      <c r="X238" s="208"/>
      <c r="Y238" s="208"/>
    </row>
    <row r="239" ht="25.5" customHeight="1">
      <c r="A239" s="208"/>
      <c r="B239" s="208"/>
      <c r="C239" s="208"/>
      <c r="D239" s="208"/>
      <c r="E239" s="102"/>
      <c r="F239" s="208"/>
      <c r="G239" s="208"/>
      <c r="H239" s="208"/>
      <c r="I239" s="102"/>
      <c r="J239" s="208"/>
      <c r="K239" s="208"/>
      <c r="L239" s="225"/>
      <c r="M239" s="208"/>
      <c r="N239" s="208"/>
      <c r="O239" s="208"/>
      <c r="P239" s="208"/>
      <c r="Q239" s="208"/>
      <c r="R239" s="208"/>
      <c r="S239" s="208"/>
      <c r="T239" s="208"/>
      <c r="U239" s="208"/>
      <c r="V239" s="208"/>
      <c r="W239" s="208"/>
      <c r="X239" s="208"/>
      <c r="Y239" s="208"/>
    </row>
    <row r="240" ht="25.5" customHeight="1">
      <c r="A240" s="208"/>
      <c r="B240" s="208"/>
      <c r="C240" s="208"/>
      <c r="D240" s="208"/>
      <c r="E240" s="102"/>
      <c r="F240" s="208"/>
      <c r="G240" s="208"/>
      <c r="H240" s="208"/>
      <c r="I240" s="102"/>
      <c r="J240" s="208"/>
      <c r="K240" s="208"/>
      <c r="L240" s="225"/>
      <c r="M240" s="208"/>
      <c r="N240" s="208"/>
      <c r="O240" s="208"/>
      <c r="P240" s="208"/>
      <c r="Q240" s="208"/>
      <c r="R240" s="208"/>
      <c r="S240" s="208"/>
      <c r="T240" s="208"/>
      <c r="U240" s="208"/>
      <c r="V240" s="208"/>
      <c r="W240" s="208"/>
      <c r="X240" s="208"/>
      <c r="Y240" s="208"/>
    </row>
    <row r="241" ht="25.5" customHeight="1">
      <c r="A241" s="208"/>
      <c r="B241" s="208"/>
      <c r="C241" s="208"/>
      <c r="D241" s="208"/>
      <c r="E241" s="102"/>
      <c r="F241" s="208"/>
      <c r="G241" s="208"/>
      <c r="H241" s="208"/>
      <c r="I241" s="102"/>
      <c r="J241" s="208"/>
      <c r="K241" s="208"/>
      <c r="L241" s="225"/>
      <c r="M241" s="208"/>
      <c r="N241" s="208"/>
      <c r="O241" s="208"/>
      <c r="P241" s="208"/>
      <c r="Q241" s="208"/>
      <c r="R241" s="208"/>
      <c r="S241" s="208"/>
      <c r="T241" s="208"/>
      <c r="U241" s="208"/>
      <c r="V241" s="208"/>
      <c r="W241" s="208"/>
      <c r="X241" s="208"/>
      <c r="Y241" s="208"/>
    </row>
    <row r="242" ht="25.5" customHeight="1">
      <c r="A242" s="208"/>
      <c r="B242" s="208"/>
      <c r="C242" s="208"/>
      <c r="D242" s="208"/>
      <c r="E242" s="102"/>
      <c r="F242" s="208"/>
      <c r="G242" s="208"/>
      <c r="H242" s="208"/>
      <c r="I242" s="102"/>
      <c r="J242" s="208"/>
      <c r="K242" s="208"/>
      <c r="L242" s="225"/>
      <c r="M242" s="208"/>
      <c r="N242" s="208"/>
      <c r="O242" s="208"/>
      <c r="P242" s="208"/>
      <c r="Q242" s="208"/>
      <c r="R242" s="208"/>
      <c r="S242" s="208"/>
      <c r="T242" s="208"/>
      <c r="U242" s="208"/>
      <c r="V242" s="208"/>
      <c r="W242" s="208"/>
      <c r="X242" s="208"/>
      <c r="Y242" s="208"/>
    </row>
    <row r="243" ht="25.5" customHeight="1">
      <c r="A243" s="208"/>
      <c r="B243" s="208"/>
      <c r="C243" s="208"/>
      <c r="D243" s="208"/>
      <c r="E243" s="102"/>
      <c r="F243" s="208"/>
      <c r="G243" s="208"/>
      <c r="H243" s="208"/>
      <c r="I243" s="102"/>
      <c r="J243" s="208"/>
      <c r="K243" s="208"/>
      <c r="L243" s="225"/>
      <c r="M243" s="208"/>
      <c r="N243" s="208"/>
      <c r="O243" s="208"/>
      <c r="P243" s="208"/>
      <c r="Q243" s="208"/>
      <c r="R243" s="208"/>
      <c r="S243" s="208"/>
      <c r="T243" s="208"/>
      <c r="U243" s="208"/>
      <c r="V243" s="208"/>
      <c r="W243" s="208"/>
      <c r="X243" s="208"/>
      <c r="Y243" s="208"/>
    </row>
    <row r="244" ht="25.5" customHeight="1">
      <c r="A244" s="208"/>
      <c r="B244" s="208"/>
      <c r="C244" s="208"/>
      <c r="D244" s="208"/>
      <c r="E244" s="102"/>
      <c r="F244" s="208"/>
      <c r="G244" s="208"/>
      <c r="H244" s="208"/>
      <c r="I244" s="102"/>
      <c r="J244" s="208"/>
      <c r="K244" s="208"/>
      <c r="L244" s="225"/>
      <c r="M244" s="208"/>
      <c r="N244" s="208"/>
      <c r="O244" s="208"/>
      <c r="P244" s="208"/>
      <c r="Q244" s="208"/>
      <c r="R244" s="208"/>
      <c r="S244" s="208"/>
      <c r="T244" s="208"/>
      <c r="U244" s="208"/>
      <c r="V244" s="208"/>
      <c r="W244" s="208"/>
      <c r="X244" s="208"/>
      <c r="Y244" s="208"/>
    </row>
    <row r="245" ht="25.5" customHeight="1">
      <c r="A245" s="208"/>
      <c r="B245" s="208"/>
      <c r="C245" s="208"/>
      <c r="D245" s="208"/>
      <c r="E245" s="102"/>
      <c r="F245" s="208"/>
      <c r="G245" s="208"/>
      <c r="H245" s="208"/>
      <c r="I245" s="102"/>
      <c r="J245" s="208"/>
      <c r="K245" s="208"/>
      <c r="L245" s="225"/>
      <c r="M245" s="208"/>
      <c r="N245" s="208"/>
      <c r="O245" s="208"/>
      <c r="P245" s="208"/>
      <c r="Q245" s="208"/>
      <c r="R245" s="208"/>
      <c r="S245" s="208"/>
      <c r="T245" s="208"/>
      <c r="U245" s="208"/>
      <c r="V245" s="208"/>
      <c r="W245" s="208"/>
      <c r="X245" s="208"/>
      <c r="Y245" s="208"/>
    </row>
    <row r="246" ht="25.5" customHeight="1">
      <c r="A246" s="208"/>
      <c r="B246" s="208"/>
      <c r="C246" s="208"/>
      <c r="D246" s="208"/>
      <c r="E246" s="102"/>
      <c r="F246" s="208"/>
      <c r="G246" s="208"/>
      <c r="H246" s="208"/>
      <c r="I246" s="102"/>
      <c r="J246" s="208"/>
      <c r="K246" s="208"/>
      <c r="L246" s="225"/>
      <c r="M246" s="208"/>
      <c r="N246" s="208"/>
      <c r="O246" s="208"/>
      <c r="P246" s="208"/>
      <c r="Q246" s="208"/>
      <c r="R246" s="208"/>
      <c r="S246" s="208"/>
      <c r="T246" s="208"/>
      <c r="U246" s="208"/>
      <c r="V246" s="208"/>
      <c r="W246" s="208"/>
      <c r="X246" s="208"/>
      <c r="Y246" s="208"/>
    </row>
    <row r="247" ht="25.5" customHeight="1">
      <c r="A247" s="208"/>
      <c r="B247" s="208"/>
      <c r="C247" s="208"/>
      <c r="D247" s="208"/>
      <c r="E247" s="102"/>
      <c r="F247" s="208"/>
      <c r="G247" s="208"/>
      <c r="H247" s="208"/>
      <c r="I247" s="102"/>
      <c r="J247" s="208"/>
      <c r="K247" s="208"/>
      <c r="L247" s="225"/>
      <c r="M247" s="208"/>
      <c r="N247" s="208"/>
      <c r="O247" s="208"/>
      <c r="P247" s="208"/>
      <c r="Q247" s="208"/>
      <c r="R247" s="208"/>
      <c r="S247" s="208"/>
      <c r="T247" s="208"/>
      <c r="U247" s="208"/>
      <c r="V247" s="208"/>
      <c r="W247" s="208"/>
      <c r="X247" s="208"/>
      <c r="Y247" s="208"/>
    </row>
    <row r="248" ht="25.5" customHeight="1">
      <c r="A248" s="208"/>
      <c r="B248" s="208"/>
      <c r="C248" s="208"/>
      <c r="D248" s="208"/>
      <c r="E248" s="102"/>
      <c r="F248" s="208"/>
      <c r="G248" s="208"/>
      <c r="H248" s="208"/>
      <c r="I248" s="102"/>
      <c r="J248" s="208"/>
      <c r="K248" s="208"/>
      <c r="L248" s="225"/>
      <c r="M248" s="208"/>
      <c r="N248" s="208"/>
      <c r="O248" s="208"/>
      <c r="P248" s="208"/>
      <c r="Q248" s="208"/>
      <c r="R248" s="208"/>
      <c r="S248" s="208"/>
      <c r="T248" s="208"/>
      <c r="U248" s="208"/>
      <c r="V248" s="208"/>
      <c r="W248" s="208"/>
      <c r="X248" s="208"/>
      <c r="Y248" s="208"/>
    </row>
    <row r="249" ht="25.5" customHeight="1">
      <c r="A249" s="208"/>
      <c r="B249" s="208"/>
      <c r="C249" s="208"/>
      <c r="D249" s="208"/>
      <c r="E249" s="102"/>
      <c r="F249" s="208"/>
      <c r="G249" s="208"/>
      <c r="H249" s="208"/>
      <c r="I249" s="102"/>
      <c r="J249" s="208"/>
      <c r="K249" s="208"/>
      <c r="L249" s="225"/>
      <c r="M249" s="208"/>
      <c r="N249" s="208"/>
      <c r="O249" s="208"/>
      <c r="P249" s="208"/>
      <c r="Q249" s="208"/>
      <c r="R249" s="208"/>
      <c r="S249" s="208"/>
      <c r="T249" s="208"/>
      <c r="U249" s="208"/>
      <c r="V249" s="208"/>
      <c r="W249" s="208"/>
      <c r="X249" s="208"/>
      <c r="Y249" s="208"/>
    </row>
    <row r="250" ht="25.5" customHeight="1">
      <c r="A250" s="208"/>
      <c r="B250" s="208"/>
      <c r="C250" s="208"/>
      <c r="D250" s="208"/>
      <c r="E250" s="102"/>
      <c r="F250" s="208"/>
      <c r="G250" s="208"/>
      <c r="H250" s="208"/>
      <c r="I250" s="102"/>
      <c r="J250" s="208"/>
      <c r="K250" s="208"/>
      <c r="L250" s="225"/>
      <c r="M250" s="208"/>
      <c r="N250" s="208"/>
      <c r="O250" s="208"/>
      <c r="P250" s="208"/>
      <c r="Q250" s="208"/>
      <c r="R250" s="208"/>
      <c r="S250" s="208"/>
      <c r="T250" s="208"/>
      <c r="U250" s="208"/>
      <c r="V250" s="208"/>
      <c r="W250" s="208"/>
      <c r="X250" s="208"/>
      <c r="Y250" s="208"/>
    </row>
    <row r="251" ht="25.5" customHeight="1">
      <c r="A251" s="208"/>
      <c r="B251" s="208"/>
      <c r="C251" s="208"/>
      <c r="D251" s="208"/>
      <c r="E251" s="102"/>
      <c r="F251" s="208"/>
      <c r="G251" s="208"/>
      <c r="H251" s="208"/>
      <c r="I251" s="102"/>
      <c r="J251" s="208"/>
      <c r="K251" s="208"/>
      <c r="L251" s="225"/>
      <c r="M251" s="208"/>
      <c r="N251" s="208"/>
      <c r="O251" s="208"/>
      <c r="P251" s="208"/>
      <c r="Q251" s="208"/>
      <c r="R251" s="208"/>
      <c r="S251" s="208"/>
      <c r="T251" s="208"/>
      <c r="U251" s="208"/>
      <c r="V251" s="208"/>
      <c r="W251" s="208"/>
      <c r="X251" s="208"/>
      <c r="Y251" s="208"/>
    </row>
    <row r="252" ht="25.5" customHeight="1">
      <c r="A252" s="208"/>
      <c r="B252" s="208"/>
      <c r="C252" s="208"/>
      <c r="D252" s="208"/>
      <c r="E252" s="102"/>
      <c r="F252" s="208"/>
      <c r="G252" s="208"/>
      <c r="H252" s="208"/>
      <c r="I252" s="102"/>
      <c r="J252" s="208"/>
      <c r="K252" s="208"/>
      <c r="L252" s="225"/>
      <c r="M252" s="208"/>
      <c r="N252" s="208"/>
      <c r="O252" s="208"/>
      <c r="P252" s="208"/>
      <c r="Q252" s="208"/>
      <c r="R252" s="208"/>
      <c r="S252" s="208"/>
      <c r="T252" s="208"/>
      <c r="U252" s="208"/>
      <c r="V252" s="208"/>
      <c r="W252" s="208"/>
      <c r="X252" s="208"/>
      <c r="Y252" s="208"/>
    </row>
    <row r="253" ht="25.5" customHeight="1">
      <c r="A253" s="208"/>
      <c r="B253" s="208"/>
      <c r="C253" s="208"/>
      <c r="D253" s="208"/>
      <c r="E253" s="102"/>
      <c r="F253" s="208"/>
      <c r="G253" s="208"/>
      <c r="H253" s="208"/>
      <c r="I253" s="102"/>
      <c r="J253" s="208"/>
      <c r="K253" s="208"/>
      <c r="L253" s="225"/>
      <c r="M253" s="208"/>
      <c r="N253" s="208"/>
      <c r="O253" s="208"/>
      <c r="P253" s="208"/>
      <c r="Q253" s="208"/>
      <c r="R253" s="208"/>
      <c r="S253" s="208"/>
      <c r="T253" s="208"/>
      <c r="U253" s="208"/>
      <c r="V253" s="208"/>
      <c r="W253" s="208"/>
      <c r="X253" s="208"/>
      <c r="Y253" s="208"/>
    </row>
    <row r="254" ht="25.5" customHeight="1">
      <c r="A254" s="208"/>
      <c r="B254" s="208"/>
      <c r="C254" s="208"/>
      <c r="D254" s="208"/>
      <c r="E254" s="102"/>
      <c r="F254" s="208"/>
      <c r="G254" s="208"/>
      <c r="H254" s="208"/>
      <c r="I254" s="102"/>
      <c r="J254" s="208"/>
      <c r="K254" s="208"/>
      <c r="L254" s="225"/>
      <c r="M254" s="208"/>
      <c r="N254" s="208"/>
      <c r="O254" s="208"/>
      <c r="P254" s="208"/>
      <c r="Q254" s="208"/>
      <c r="R254" s="208"/>
      <c r="S254" s="208"/>
      <c r="T254" s="208"/>
      <c r="U254" s="208"/>
      <c r="V254" s="208"/>
      <c r="W254" s="208"/>
      <c r="X254" s="208"/>
      <c r="Y254" s="208"/>
    </row>
    <row r="255" ht="25.5" customHeight="1">
      <c r="A255" s="208"/>
      <c r="B255" s="208"/>
      <c r="C255" s="208"/>
      <c r="D255" s="208"/>
      <c r="E255" s="102"/>
      <c r="F255" s="208"/>
      <c r="G255" s="208"/>
      <c r="H255" s="208"/>
      <c r="I255" s="102"/>
      <c r="J255" s="208"/>
      <c r="K255" s="208"/>
      <c r="L255" s="225"/>
      <c r="M255" s="208"/>
      <c r="N255" s="208"/>
      <c r="O255" s="208"/>
      <c r="P255" s="208"/>
      <c r="Q255" s="208"/>
      <c r="R255" s="208"/>
      <c r="S255" s="208"/>
      <c r="T255" s="208"/>
      <c r="U255" s="208"/>
      <c r="V255" s="208"/>
      <c r="W255" s="208"/>
      <c r="X255" s="208"/>
      <c r="Y255" s="208"/>
    </row>
    <row r="256" ht="25.5" customHeight="1">
      <c r="A256" s="208"/>
      <c r="B256" s="208"/>
      <c r="C256" s="208"/>
      <c r="D256" s="208"/>
      <c r="E256" s="102"/>
      <c r="F256" s="208"/>
      <c r="G256" s="208"/>
      <c r="H256" s="208"/>
      <c r="I256" s="102"/>
      <c r="J256" s="208"/>
      <c r="K256" s="208"/>
      <c r="L256" s="225"/>
      <c r="M256" s="208"/>
      <c r="N256" s="208"/>
      <c r="O256" s="208"/>
      <c r="P256" s="208"/>
      <c r="Q256" s="208"/>
      <c r="R256" s="208"/>
      <c r="S256" s="208"/>
      <c r="T256" s="208"/>
      <c r="U256" s="208"/>
      <c r="V256" s="208"/>
      <c r="W256" s="208"/>
      <c r="X256" s="208"/>
      <c r="Y256" s="208"/>
    </row>
    <row r="257" ht="25.5" customHeight="1">
      <c r="A257" s="208"/>
      <c r="B257" s="208"/>
      <c r="C257" s="208"/>
      <c r="D257" s="208"/>
      <c r="E257" s="102"/>
      <c r="F257" s="208"/>
      <c r="G257" s="208"/>
      <c r="H257" s="208"/>
      <c r="I257" s="102"/>
      <c r="J257" s="208"/>
      <c r="K257" s="208"/>
      <c r="L257" s="225"/>
      <c r="M257" s="208"/>
      <c r="N257" s="208"/>
      <c r="O257" s="208"/>
      <c r="P257" s="208"/>
      <c r="Q257" s="208"/>
      <c r="R257" s="208"/>
      <c r="S257" s="208"/>
      <c r="T257" s="208"/>
      <c r="U257" s="208"/>
      <c r="V257" s="208"/>
      <c r="W257" s="208"/>
      <c r="X257" s="208"/>
      <c r="Y257" s="208"/>
    </row>
    <row r="258" ht="25.5" customHeight="1">
      <c r="A258" s="208"/>
      <c r="B258" s="208"/>
      <c r="C258" s="208"/>
      <c r="D258" s="208"/>
      <c r="E258" s="102"/>
      <c r="F258" s="208"/>
      <c r="G258" s="208"/>
      <c r="H258" s="208"/>
      <c r="I258" s="102"/>
      <c r="J258" s="208"/>
      <c r="K258" s="208"/>
      <c r="L258" s="225"/>
      <c r="M258" s="208"/>
      <c r="N258" s="208"/>
      <c r="O258" s="208"/>
      <c r="P258" s="208"/>
      <c r="Q258" s="208"/>
      <c r="R258" s="208"/>
      <c r="S258" s="208"/>
      <c r="T258" s="208"/>
      <c r="U258" s="208"/>
      <c r="V258" s="208"/>
      <c r="W258" s="208"/>
      <c r="X258" s="208"/>
      <c r="Y258" s="208"/>
    </row>
    <row r="259" ht="25.5" customHeight="1">
      <c r="A259" s="208"/>
      <c r="B259" s="208"/>
      <c r="C259" s="208"/>
      <c r="D259" s="208"/>
      <c r="E259" s="102"/>
      <c r="F259" s="208"/>
      <c r="G259" s="208"/>
      <c r="H259" s="208"/>
      <c r="I259" s="102"/>
      <c r="J259" s="208"/>
      <c r="K259" s="208"/>
      <c r="L259" s="225"/>
      <c r="M259" s="208"/>
      <c r="N259" s="208"/>
      <c r="O259" s="208"/>
      <c r="P259" s="208"/>
      <c r="Q259" s="208"/>
      <c r="R259" s="208"/>
      <c r="S259" s="208"/>
      <c r="T259" s="208"/>
      <c r="U259" s="208"/>
      <c r="V259" s="208"/>
      <c r="W259" s="208"/>
      <c r="X259" s="208"/>
      <c r="Y259" s="208"/>
    </row>
    <row r="260" ht="25.5" customHeight="1">
      <c r="A260" s="208"/>
      <c r="B260" s="208"/>
      <c r="C260" s="208"/>
      <c r="D260" s="208"/>
      <c r="E260" s="102"/>
      <c r="F260" s="208"/>
      <c r="G260" s="208"/>
      <c r="H260" s="208"/>
      <c r="I260" s="102"/>
      <c r="J260" s="208"/>
      <c r="K260" s="208"/>
      <c r="L260" s="225"/>
      <c r="M260" s="208"/>
      <c r="N260" s="208"/>
      <c r="O260" s="208"/>
      <c r="P260" s="208"/>
      <c r="Q260" s="208"/>
      <c r="R260" s="208"/>
      <c r="S260" s="208"/>
      <c r="T260" s="208"/>
      <c r="U260" s="208"/>
      <c r="V260" s="208"/>
      <c r="W260" s="208"/>
      <c r="X260" s="208"/>
      <c r="Y260" s="208"/>
    </row>
    <row r="261" ht="25.5" customHeight="1">
      <c r="A261" s="208"/>
      <c r="B261" s="208"/>
      <c r="C261" s="208"/>
      <c r="D261" s="208"/>
      <c r="E261" s="102"/>
      <c r="F261" s="208"/>
      <c r="G261" s="208"/>
      <c r="H261" s="208"/>
      <c r="I261" s="102"/>
      <c r="J261" s="208"/>
      <c r="K261" s="208"/>
      <c r="L261" s="225"/>
      <c r="M261" s="208"/>
      <c r="N261" s="208"/>
      <c r="O261" s="208"/>
      <c r="P261" s="208"/>
      <c r="Q261" s="208"/>
      <c r="R261" s="208"/>
      <c r="S261" s="208"/>
      <c r="T261" s="208"/>
      <c r="U261" s="208"/>
      <c r="V261" s="208"/>
      <c r="W261" s="208"/>
      <c r="X261" s="208"/>
      <c r="Y261" s="208"/>
    </row>
    <row r="262" ht="25.5" customHeight="1">
      <c r="A262" s="208"/>
      <c r="B262" s="208"/>
      <c r="C262" s="208"/>
      <c r="D262" s="208"/>
      <c r="E262" s="102"/>
      <c r="F262" s="208"/>
      <c r="G262" s="208"/>
      <c r="H262" s="208"/>
      <c r="I262" s="102"/>
      <c r="J262" s="208"/>
      <c r="K262" s="208"/>
      <c r="L262" s="225"/>
      <c r="M262" s="208"/>
      <c r="N262" s="208"/>
      <c r="O262" s="208"/>
      <c r="P262" s="208"/>
      <c r="Q262" s="208"/>
      <c r="R262" s="208"/>
      <c r="S262" s="208"/>
      <c r="T262" s="208"/>
      <c r="U262" s="208"/>
      <c r="V262" s="208"/>
      <c r="W262" s="208"/>
      <c r="X262" s="208"/>
      <c r="Y262" s="208"/>
    </row>
    <row r="263" ht="25.5" customHeight="1">
      <c r="A263" s="208"/>
      <c r="B263" s="208"/>
      <c r="C263" s="208"/>
      <c r="D263" s="208"/>
      <c r="E263" s="102"/>
      <c r="F263" s="208"/>
      <c r="G263" s="208"/>
      <c r="H263" s="208"/>
      <c r="I263" s="102"/>
      <c r="J263" s="208"/>
      <c r="K263" s="208"/>
      <c r="L263" s="225"/>
      <c r="M263" s="208"/>
      <c r="N263" s="208"/>
      <c r="O263" s="208"/>
      <c r="P263" s="208"/>
      <c r="Q263" s="208"/>
      <c r="R263" s="208"/>
      <c r="S263" s="208"/>
      <c r="T263" s="208"/>
      <c r="U263" s="208"/>
      <c r="V263" s="208"/>
      <c r="W263" s="208"/>
      <c r="X263" s="208"/>
      <c r="Y263" s="208"/>
    </row>
    <row r="264" ht="25.5" customHeight="1">
      <c r="A264" s="208"/>
      <c r="B264" s="208"/>
      <c r="C264" s="208"/>
      <c r="D264" s="208"/>
      <c r="E264" s="102"/>
      <c r="F264" s="208"/>
      <c r="G264" s="208"/>
      <c r="H264" s="208"/>
      <c r="I264" s="102"/>
      <c r="J264" s="208"/>
      <c r="K264" s="208"/>
      <c r="L264" s="225"/>
      <c r="M264" s="208"/>
      <c r="N264" s="208"/>
      <c r="O264" s="208"/>
      <c r="P264" s="208"/>
      <c r="Q264" s="208"/>
      <c r="R264" s="208"/>
      <c r="S264" s="208"/>
      <c r="T264" s="208"/>
      <c r="U264" s="208"/>
      <c r="V264" s="208"/>
      <c r="W264" s="208"/>
      <c r="X264" s="208"/>
      <c r="Y264" s="208"/>
    </row>
    <row r="265" ht="25.5" customHeight="1">
      <c r="A265" s="208"/>
      <c r="B265" s="208"/>
      <c r="C265" s="208"/>
      <c r="D265" s="208"/>
      <c r="E265" s="102"/>
      <c r="F265" s="208"/>
      <c r="G265" s="208"/>
      <c r="H265" s="208"/>
      <c r="I265" s="102"/>
      <c r="J265" s="208"/>
      <c r="K265" s="208"/>
      <c r="L265" s="225"/>
      <c r="M265" s="208"/>
      <c r="N265" s="208"/>
      <c r="O265" s="208"/>
      <c r="P265" s="208"/>
      <c r="Q265" s="208"/>
      <c r="R265" s="208"/>
      <c r="S265" s="208"/>
      <c r="T265" s="208"/>
      <c r="U265" s="208"/>
      <c r="V265" s="208"/>
      <c r="W265" s="208"/>
      <c r="X265" s="208"/>
      <c r="Y265" s="208"/>
    </row>
    <row r="266" ht="25.5" customHeight="1">
      <c r="A266" s="208"/>
      <c r="B266" s="208"/>
      <c r="C266" s="208"/>
      <c r="D266" s="208"/>
      <c r="E266" s="102"/>
      <c r="F266" s="208"/>
      <c r="G266" s="208"/>
      <c r="H266" s="208"/>
      <c r="I266" s="102"/>
      <c r="J266" s="208"/>
      <c r="K266" s="208"/>
      <c r="L266" s="225"/>
      <c r="M266" s="208"/>
      <c r="N266" s="208"/>
      <c r="O266" s="208"/>
      <c r="P266" s="208"/>
      <c r="Q266" s="208"/>
      <c r="R266" s="208"/>
      <c r="S266" s="208"/>
      <c r="T266" s="208"/>
      <c r="U266" s="208"/>
      <c r="V266" s="208"/>
      <c r="W266" s="208"/>
      <c r="X266" s="208"/>
      <c r="Y266" s="208"/>
    </row>
    <row r="267" ht="25.5" customHeight="1">
      <c r="A267" s="208"/>
      <c r="B267" s="208"/>
      <c r="C267" s="208"/>
      <c r="D267" s="208"/>
      <c r="E267" s="102"/>
      <c r="F267" s="208"/>
      <c r="G267" s="208"/>
      <c r="H267" s="208"/>
      <c r="I267" s="102"/>
      <c r="J267" s="208"/>
      <c r="K267" s="208"/>
      <c r="L267" s="225"/>
      <c r="M267" s="208"/>
      <c r="N267" s="208"/>
      <c r="O267" s="208"/>
      <c r="P267" s="208"/>
      <c r="Q267" s="208"/>
      <c r="R267" s="208"/>
      <c r="S267" s="208"/>
      <c r="T267" s="208"/>
      <c r="U267" s="208"/>
      <c r="V267" s="208"/>
      <c r="W267" s="208"/>
      <c r="X267" s="208"/>
      <c r="Y267" s="208"/>
    </row>
    <row r="268" ht="25.5" customHeight="1">
      <c r="A268" s="208"/>
      <c r="B268" s="208"/>
      <c r="C268" s="208"/>
      <c r="D268" s="208"/>
      <c r="E268" s="102"/>
      <c r="F268" s="208"/>
      <c r="G268" s="208"/>
      <c r="H268" s="208"/>
      <c r="I268" s="102"/>
      <c r="J268" s="208"/>
      <c r="K268" s="208"/>
      <c r="L268" s="225"/>
      <c r="M268" s="208"/>
      <c r="N268" s="208"/>
      <c r="O268" s="208"/>
      <c r="P268" s="208"/>
      <c r="Q268" s="208"/>
      <c r="R268" s="208"/>
      <c r="S268" s="208"/>
      <c r="T268" s="208"/>
      <c r="U268" s="208"/>
      <c r="V268" s="208"/>
      <c r="W268" s="208"/>
      <c r="X268" s="208"/>
      <c r="Y268" s="208"/>
    </row>
    <row r="269" ht="25.5" customHeight="1">
      <c r="A269" s="208"/>
      <c r="B269" s="208"/>
      <c r="C269" s="208"/>
      <c r="D269" s="208"/>
      <c r="E269" s="102"/>
      <c r="F269" s="208"/>
      <c r="G269" s="208"/>
      <c r="H269" s="208"/>
      <c r="I269" s="102"/>
      <c r="J269" s="208"/>
      <c r="K269" s="208"/>
      <c r="L269" s="225"/>
      <c r="M269" s="208"/>
      <c r="N269" s="208"/>
      <c r="O269" s="208"/>
      <c r="P269" s="208"/>
      <c r="Q269" s="208"/>
      <c r="R269" s="208"/>
      <c r="S269" s="208"/>
      <c r="T269" s="208"/>
      <c r="U269" s="208"/>
      <c r="V269" s="208"/>
      <c r="W269" s="208"/>
      <c r="X269" s="208"/>
      <c r="Y269" s="208"/>
    </row>
    <row r="270" ht="25.5" customHeight="1">
      <c r="A270" s="208"/>
      <c r="B270" s="208"/>
      <c r="C270" s="208"/>
      <c r="D270" s="208"/>
      <c r="E270" s="102"/>
      <c r="F270" s="208"/>
      <c r="G270" s="208"/>
      <c r="H270" s="208"/>
      <c r="I270" s="102"/>
      <c r="J270" s="208"/>
      <c r="K270" s="208"/>
      <c r="L270" s="225"/>
      <c r="M270" s="208"/>
      <c r="N270" s="208"/>
      <c r="O270" s="208"/>
      <c r="P270" s="208"/>
      <c r="Q270" s="208"/>
      <c r="R270" s="208"/>
      <c r="S270" s="208"/>
      <c r="T270" s="208"/>
      <c r="U270" s="208"/>
      <c r="V270" s="208"/>
      <c r="W270" s="208"/>
      <c r="X270" s="208"/>
      <c r="Y270" s="208"/>
    </row>
    <row r="271" ht="25.5" customHeight="1">
      <c r="A271" s="208"/>
      <c r="B271" s="208"/>
      <c r="C271" s="208"/>
      <c r="D271" s="208"/>
      <c r="E271" s="102"/>
      <c r="F271" s="208"/>
      <c r="G271" s="208"/>
      <c r="H271" s="208"/>
      <c r="I271" s="102"/>
      <c r="J271" s="208"/>
      <c r="K271" s="208"/>
      <c r="L271" s="225"/>
      <c r="M271" s="208"/>
      <c r="N271" s="208"/>
      <c r="O271" s="208"/>
      <c r="P271" s="208"/>
      <c r="Q271" s="208"/>
      <c r="R271" s="208"/>
      <c r="S271" s="208"/>
      <c r="T271" s="208"/>
      <c r="U271" s="208"/>
      <c r="V271" s="208"/>
      <c r="W271" s="208"/>
      <c r="X271" s="208"/>
      <c r="Y271" s="208"/>
    </row>
    <row r="272" ht="25.5" customHeight="1">
      <c r="A272" s="208"/>
      <c r="B272" s="208"/>
      <c r="C272" s="208"/>
      <c r="D272" s="208"/>
      <c r="E272" s="102"/>
      <c r="F272" s="208"/>
      <c r="G272" s="208"/>
      <c r="H272" s="208"/>
      <c r="I272" s="102"/>
      <c r="J272" s="208"/>
      <c r="K272" s="208"/>
      <c r="L272" s="225"/>
      <c r="M272" s="208"/>
      <c r="N272" s="208"/>
      <c r="O272" s="208"/>
      <c r="P272" s="208"/>
      <c r="Q272" s="208"/>
      <c r="R272" s="208"/>
      <c r="S272" s="208"/>
      <c r="T272" s="208"/>
      <c r="U272" s="208"/>
      <c r="V272" s="208"/>
      <c r="W272" s="208"/>
      <c r="X272" s="208"/>
      <c r="Y272" s="208"/>
    </row>
    <row r="273" ht="25.5" customHeight="1">
      <c r="A273" s="208"/>
      <c r="B273" s="208"/>
      <c r="C273" s="208"/>
      <c r="D273" s="208"/>
      <c r="E273" s="102"/>
      <c r="F273" s="208"/>
      <c r="G273" s="208"/>
      <c r="H273" s="208"/>
      <c r="I273" s="102"/>
      <c r="J273" s="208"/>
      <c r="K273" s="208"/>
      <c r="L273" s="225"/>
      <c r="M273" s="208"/>
      <c r="N273" s="208"/>
      <c r="O273" s="208"/>
      <c r="P273" s="208"/>
      <c r="Q273" s="208"/>
      <c r="R273" s="208"/>
      <c r="S273" s="208"/>
      <c r="T273" s="208"/>
      <c r="U273" s="208"/>
      <c r="V273" s="208"/>
      <c r="W273" s="208"/>
      <c r="X273" s="208"/>
      <c r="Y273" s="208"/>
    </row>
    <row r="274" ht="25.5" customHeight="1">
      <c r="A274" s="208"/>
      <c r="B274" s="208"/>
      <c r="C274" s="208"/>
      <c r="D274" s="208"/>
      <c r="E274" s="102"/>
      <c r="F274" s="208"/>
      <c r="G274" s="208"/>
      <c r="H274" s="208"/>
      <c r="I274" s="102"/>
      <c r="J274" s="208"/>
      <c r="K274" s="208"/>
      <c r="L274" s="225"/>
      <c r="M274" s="208"/>
      <c r="N274" s="208"/>
      <c r="O274" s="208"/>
      <c r="P274" s="208"/>
      <c r="Q274" s="208"/>
      <c r="R274" s="208"/>
      <c r="S274" s="208"/>
      <c r="T274" s="208"/>
      <c r="U274" s="208"/>
      <c r="V274" s="208"/>
      <c r="W274" s="208"/>
      <c r="X274" s="208"/>
      <c r="Y274" s="208"/>
    </row>
    <row r="275" ht="25.5" customHeight="1">
      <c r="A275" s="208"/>
      <c r="B275" s="208"/>
      <c r="C275" s="208"/>
      <c r="D275" s="208"/>
      <c r="E275" s="102"/>
      <c r="F275" s="208"/>
      <c r="G275" s="208"/>
      <c r="H275" s="208"/>
      <c r="I275" s="102"/>
      <c r="J275" s="208"/>
      <c r="K275" s="208"/>
      <c r="L275" s="225"/>
      <c r="M275" s="208"/>
      <c r="N275" s="208"/>
      <c r="O275" s="208"/>
      <c r="P275" s="208"/>
      <c r="Q275" s="208"/>
      <c r="R275" s="208"/>
      <c r="S275" s="208"/>
      <c r="T275" s="208"/>
      <c r="U275" s="208"/>
      <c r="V275" s="208"/>
      <c r="W275" s="208"/>
      <c r="X275" s="208"/>
      <c r="Y275" s="208"/>
    </row>
    <row r="276" ht="25.5" customHeight="1">
      <c r="A276" s="208"/>
      <c r="B276" s="208"/>
      <c r="C276" s="208"/>
      <c r="D276" s="208"/>
      <c r="E276" s="102"/>
      <c r="F276" s="208"/>
      <c r="G276" s="208"/>
      <c r="H276" s="208"/>
      <c r="I276" s="102"/>
      <c r="J276" s="208"/>
      <c r="K276" s="208"/>
      <c r="L276" s="225"/>
      <c r="M276" s="208"/>
      <c r="N276" s="208"/>
      <c r="O276" s="208"/>
      <c r="P276" s="208"/>
      <c r="Q276" s="208"/>
      <c r="R276" s="208"/>
      <c r="S276" s="208"/>
      <c r="T276" s="208"/>
      <c r="U276" s="208"/>
      <c r="V276" s="208"/>
      <c r="W276" s="208"/>
      <c r="X276" s="208"/>
      <c r="Y276" s="208"/>
    </row>
    <row r="277" ht="25.5" customHeight="1">
      <c r="A277" s="208"/>
      <c r="B277" s="208"/>
      <c r="C277" s="208"/>
      <c r="D277" s="208"/>
      <c r="E277" s="102"/>
      <c r="F277" s="208"/>
      <c r="G277" s="208"/>
      <c r="H277" s="208"/>
      <c r="I277" s="102"/>
      <c r="J277" s="208"/>
      <c r="K277" s="208"/>
      <c r="L277" s="225"/>
      <c r="M277" s="208"/>
      <c r="N277" s="208"/>
      <c r="O277" s="208"/>
      <c r="P277" s="208"/>
      <c r="Q277" s="208"/>
      <c r="R277" s="208"/>
      <c r="S277" s="208"/>
      <c r="T277" s="208"/>
      <c r="U277" s="208"/>
      <c r="V277" s="208"/>
      <c r="W277" s="208"/>
      <c r="X277" s="208"/>
      <c r="Y277" s="208"/>
    </row>
    <row r="278" ht="25.5" customHeight="1">
      <c r="A278" s="208"/>
      <c r="B278" s="208"/>
      <c r="C278" s="208"/>
      <c r="D278" s="208"/>
      <c r="E278" s="102"/>
      <c r="F278" s="208"/>
      <c r="G278" s="208"/>
      <c r="H278" s="208"/>
      <c r="I278" s="102"/>
      <c r="J278" s="208"/>
      <c r="K278" s="208"/>
      <c r="L278" s="225"/>
      <c r="M278" s="208"/>
      <c r="N278" s="208"/>
      <c r="O278" s="208"/>
      <c r="P278" s="208"/>
      <c r="Q278" s="208"/>
      <c r="R278" s="208"/>
      <c r="S278" s="208"/>
      <c r="T278" s="208"/>
      <c r="U278" s="208"/>
      <c r="V278" s="208"/>
      <c r="W278" s="208"/>
      <c r="X278" s="208"/>
      <c r="Y278" s="208"/>
    </row>
    <row r="279" ht="25.5" customHeight="1">
      <c r="A279" s="208"/>
      <c r="B279" s="208"/>
      <c r="C279" s="208"/>
      <c r="D279" s="208"/>
      <c r="E279" s="102"/>
      <c r="F279" s="208"/>
      <c r="G279" s="208"/>
      <c r="H279" s="208"/>
      <c r="I279" s="102"/>
      <c r="J279" s="208"/>
      <c r="K279" s="208"/>
      <c r="L279" s="225"/>
      <c r="M279" s="208"/>
      <c r="N279" s="208"/>
      <c r="O279" s="208"/>
      <c r="P279" s="208"/>
      <c r="Q279" s="208"/>
      <c r="R279" s="208"/>
      <c r="S279" s="208"/>
      <c r="T279" s="208"/>
      <c r="U279" s="208"/>
      <c r="V279" s="208"/>
      <c r="W279" s="208"/>
      <c r="X279" s="208"/>
      <c r="Y279" s="208"/>
    </row>
    <row r="280" ht="25.5" customHeight="1">
      <c r="A280" s="208"/>
      <c r="B280" s="208"/>
      <c r="C280" s="208"/>
      <c r="D280" s="208"/>
      <c r="E280" s="102"/>
      <c r="F280" s="208"/>
      <c r="G280" s="208"/>
      <c r="H280" s="208"/>
      <c r="I280" s="102"/>
      <c r="J280" s="208"/>
      <c r="K280" s="208"/>
      <c r="L280" s="225"/>
      <c r="M280" s="208"/>
      <c r="N280" s="208"/>
      <c r="O280" s="208"/>
      <c r="P280" s="208"/>
      <c r="Q280" s="208"/>
      <c r="R280" s="208"/>
      <c r="S280" s="208"/>
      <c r="T280" s="208"/>
      <c r="U280" s="208"/>
      <c r="V280" s="208"/>
      <c r="W280" s="208"/>
      <c r="X280" s="208"/>
      <c r="Y280" s="208"/>
    </row>
    <row r="281" ht="25.5" customHeight="1">
      <c r="A281" s="208"/>
      <c r="B281" s="208"/>
      <c r="C281" s="208"/>
      <c r="D281" s="208"/>
      <c r="E281" s="102"/>
      <c r="F281" s="208"/>
      <c r="G281" s="208"/>
      <c r="H281" s="208"/>
      <c r="I281" s="102"/>
      <c r="J281" s="208"/>
      <c r="K281" s="208"/>
      <c r="L281" s="225"/>
      <c r="M281" s="208"/>
      <c r="N281" s="208"/>
      <c r="O281" s="208"/>
      <c r="P281" s="208"/>
      <c r="Q281" s="208"/>
      <c r="R281" s="208"/>
      <c r="S281" s="208"/>
      <c r="T281" s="208"/>
      <c r="U281" s="208"/>
      <c r="V281" s="208"/>
      <c r="W281" s="208"/>
      <c r="X281" s="208"/>
      <c r="Y281" s="208"/>
    </row>
    <row r="282" ht="25.5" customHeight="1">
      <c r="A282" s="208"/>
      <c r="B282" s="208"/>
      <c r="C282" s="208"/>
      <c r="D282" s="208"/>
      <c r="E282" s="102"/>
      <c r="F282" s="208"/>
      <c r="G282" s="208"/>
      <c r="H282" s="208"/>
      <c r="I282" s="102"/>
      <c r="J282" s="208"/>
      <c r="K282" s="208"/>
      <c r="L282" s="225"/>
      <c r="M282" s="208"/>
      <c r="N282" s="208"/>
      <c r="O282" s="208"/>
      <c r="P282" s="208"/>
      <c r="Q282" s="208"/>
      <c r="R282" s="208"/>
      <c r="S282" s="208"/>
      <c r="T282" s="208"/>
      <c r="U282" s="208"/>
      <c r="V282" s="208"/>
      <c r="W282" s="208"/>
      <c r="X282" s="208"/>
      <c r="Y282" s="208"/>
    </row>
    <row r="283" ht="25.5" customHeight="1">
      <c r="A283" s="208"/>
      <c r="B283" s="208"/>
      <c r="C283" s="208"/>
      <c r="D283" s="208"/>
      <c r="E283" s="102"/>
      <c r="F283" s="208"/>
      <c r="G283" s="208"/>
      <c r="H283" s="208"/>
      <c r="I283" s="102"/>
      <c r="J283" s="208"/>
      <c r="K283" s="208"/>
      <c r="L283" s="225"/>
      <c r="M283" s="208"/>
      <c r="N283" s="208"/>
      <c r="O283" s="208"/>
      <c r="P283" s="208"/>
      <c r="Q283" s="208"/>
      <c r="R283" s="208"/>
      <c r="S283" s="208"/>
      <c r="T283" s="208"/>
      <c r="U283" s="208"/>
      <c r="V283" s="208"/>
      <c r="W283" s="208"/>
      <c r="X283" s="208"/>
      <c r="Y283" s="208"/>
    </row>
    <row r="284" ht="25.5" customHeight="1">
      <c r="A284" s="208"/>
      <c r="B284" s="208"/>
      <c r="C284" s="208"/>
      <c r="D284" s="208"/>
      <c r="E284" s="102"/>
      <c r="F284" s="208"/>
      <c r="G284" s="208"/>
      <c r="H284" s="208"/>
      <c r="I284" s="102"/>
      <c r="J284" s="208"/>
      <c r="K284" s="208"/>
      <c r="L284" s="225"/>
      <c r="M284" s="208"/>
      <c r="N284" s="208"/>
      <c r="O284" s="208"/>
      <c r="P284" s="208"/>
      <c r="Q284" s="208"/>
      <c r="R284" s="208"/>
      <c r="S284" s="208"/>
      <c r="T284" s="208"/>
      <c r="U284" s="208"/>
      <c r="V284" s="208"/>
      <c r="W284" s="208"/>
      <c r="X284" s="208"/>
      <c r="Y284" s="208"/>
    </row>
    <row r="285" ht="25.5" customHeight="1">
      <c r="A285" s="208"/>
      <c r="B285" s="208"/>
      <c r="C285" s="208"/>
      <c r="D285" s="208"/>
      <c r="E285" s="102"/>
      <c r="F285" s="208"/>
      <c r="G285" s="208"/>
      <c r="H285" s="208"/>
      <c r="I285" s="102"/>
      <c r="J285" s="208"/>
      <c r="K285" s="208"/>
      <c r="L285" s="225"/>
      <c r="M285" s="208"/>
      <c r="N285" s="208"/>
      <c r="O285" s="208"/>
      <c r="P285" s="208"/>
      <c r="Q285" s="208"/>
      <c r="R285" s="208"/>
      <c r="S285" s="208"/>
      <c r="T285" s="208"/>
      <c r="U285" s="208"/>
      <c r="V285" s="208"/>
      <c r="W285" s="208"/>
      <c r="X285" s="208"/>
      <c r="Y285" s="208"/>
    </row>
    <row r="286" ht="25.5" customHeight="1">
      <c r="A286" s="208"/>
      <c r="B286" s="208"/>
      <c r="C286" s="208"/>
      <c r="D286" s="208"/>
      <c r="E286" s="102"/>
      <c r="F286" s="208"/>
      <c r="G286" s="208"/>
      <c r="H286" s="208"/>
      <c r="I286" s="102"/>
      <c r="J286" s="208"/>
      <c r="K286" s="208"/>
      <c r="L286" s="225"/>
      <c r="M286" s="208"/>
      <c r="N286" s="208"/>
      <c r="O286" s="208"/>
      <c r="P286" s="208"/>
      <c r="Q286" s="208"/>
      <c r="R286" s="208"/>
      <c r="S286" s="208"/>
      <c r="T286" s="208"/>
      <c r="U286" s="208"/>
      <c r="V286" s="208"/>
      <c r="W286" s="208"/>
      <c r="X286" s="208"/>
      <c r="Y286" s="208"/>
    </row>
    <row r="287" ht="25.5" customHeight="1">
      <c r="A287" s="208"/>
      <c r="B287" s="208"/>
      <c r="C287" s="208"/>
      <c r="D287" s="208"/>
      <c r="E287" s="102"/>
      <c r="F287" s="208"/>
      <c r="G287" s="208"/>
      <c r="H287" s="208"/>
      <c r="I287" s="102"/>
      <c r="J287" s="208"/>
      <c r="K287" s="208"/>
      <c r="L287" s="225"/>
      <c r="M287" s="208"/>
      <c r="N287" s="208"/>
      <c r="O287" s="208"/>
      <c r="P287" s="208"/>
      <c r="Q287" s="208"/>
      <c r="R287" s="208"/>
      <c r="S287" s="208"/>
      <c r="T287" s="208"/>
      <c r="U287" s="208"/>
      <c r="V287" s="208"/>
      <c r="W287" s="208"/>
      <c r="X287" s="208"/>
      <c r="Y287" s="208"/>
    </row>
    <row r="288" ht="25.5" customHeight="1">
      <c r="A288" s="208"/>
      <c r="B288" s="208"/>
      <c r="C288" s="208"/>
      <c r="D288" s="208"/>
      <c r="E288" s="102"/>
      <c r="F288" s="208"/>
      <c r="G288" s="208"/>
      <c r="H288" s="208"/>
      <c r="I288" s="102"/>
      <c r="J288" s="208"/>
      <c r="K288" s="208"/>
      <c r="L288" s="225"/>
      <c r="M288" s="208"/>
      <c r="N288" s="208"/>
      <c r="O288" s="208"/>
      <c r="P288" s="208"/>
      <c r="Q288" s="208"/>
      <c r="R288" s="208"/>
      <c r="S288" s="208"/>
      <c r="T288" s="208"/>
      <c r="U288" s="208"/>
      <c r="V288" s="208"/>
      <c r="W288" s="208"/>
      <c r="X288" s="208"/>
      <c r="Y288" s="208"/>
    </row>
    <row r="289" ht="25.5" customHeight="1">
      <c r="A289" s="208"/>
      <c r="B289" s="208"/>
      <c r="C289" s="208"/>
      <c r="D289" s="208"/>
      <c r="E289" s="102"/>
      <c r="F289" s="208"/>
      <c r="G289" s="208"/>
      <c r="H289" s="208"/>
      <c r="I289" s="102"/>
      <c r="J289" s="208"/>
      <c r="K289" s="208"/>
      <c r="L289" s="225"/>
      <c r="M289" s="208"/>
      <c r="N289" s="208"/>
      <c r="O289" s="208"/>
      <c r="P289" s="208"/>
      <c r="Q289" s="208"/>
      <c r="R289" s="208"/>
      <c r="S289" s="208"/>
      <c r="T289" s="208"/>
      <c r="U289" s="208"/>
      <c r="V289" s="208"/>
      <c r="W289" s="208"/>
      <c r="X289" s="208"/>
      <c r="Y289" s="208"/>
    </row>
    <row r="290" ht="25.5" customHeight="1">
      <c r="A290" s="208"/>
      <c r="B290" s="208"/>
      <c r="C290" s="208"/>
      <c r="D290" s="208"/>
      <c r="E290" s="102"/>
      <c r="F290" s="208"/>
      <c r="G290" s="208"/>
      <c r="H290" s="208"/>
      <c r="I290" s="102"/>
      <c r="J290" s="208"/>
      <c r="K290" s="208"/>
      <c r="L290" s="225"/>
      <c r="M290" s="208"/>
      <c r="N290" s="208"/>
      <c r="O290" s="208"/>
      <c r="P290" s="208"/>
      <c r="Q290" s="208"/>
      <c r="R290" s="208"/>
      <c r="S290" s="208"/>
      <c r="T290" s="208"/>
      <c r="U290" s="208"/>
      <c r="V290" s="208"/>
      <c r="W290" s="208"/>
      <c r="X290" s="208"/>
      <c r="Y290" s="208"/>
    </row>
    <row r="291" ht="25.5" customHeight="1">
      <c r="A291" s="208"/>
      <c r="B291" s="208"/>
      <c r="C291" s="208"/>
      <c r="D291" s="208"/>
      <c r="E291" s="102"/>
      <c r="F291" s="208"/>
      <c r="G291" s="208"/>
      <c r="H291" s="208"/>
      <c r="I291" s="102"/>
      <c r="J291" s="208"/>
      <c r="K291" s="208"/>
      <c r="L291" s="225"/>
      <c r="M291" s="208"/>
      <c r="N291" s="208"/>
      <c r="O291" s="208"/>
      <c r="P291" s="208"/>
      <c r="Q291" s="208"/>
      <c r="R291" s="208"/>
      <c r="S291" s="208"/>
      <c r="T291" s="208"/>
      <c r="U291" s="208"/>
      <c r="V291" s="208"/>
      <c r="W291" s="208"/>
      <c r="X291" s="208"/>
      <c r="Y291" s="208"/>
    </row>
    <row r="292" ht="25.5" customHeight="1">
      <c r="A292" s="208"/>
      <c r="B292" s="208"/>
      <c r="C292" s="208"/>
      <c r="D292" s="208"/>
      <c r="E292" s="102"/>
      <c r="F292" s="208"/>
      <c r="G292" s="208"/>
      <c r="H292" s="208"/>
      <c r="I292" s="102"/>
      <c r="J292" s="208"/>
      <c r="K292" s="208"/>
      <c r="L292" s="225"/>
      <c r="M292" s="208"/>
      <c r="N292" s="208"/>
      <c r="O292" s="208"/>
      <c r="P292" s="208"/>
      <c r="Q292" s="208"/>
      <c r="R292" s="208"/>
      <c r="S292" s="208"/>
      <c r="T292" s="208"/>
      <c r="U292" s="208"/>
      <c r="V292" s="208"/>
      <c r="W292" s="208"/>
      <c r="X292" s="208"/>
      <c r="Y292" s="208"/>
    </row>
    <row r="293" ht="25.5" customHeight="1">
      <c r="A293" s="208"/>
      <c r="B293" s="208"/>
      <c r="C293" s="208"/>
      <c r="D293" s="208"/>
      <c r="E293" s="102"/>
      <c r="F293" s="208"/>
      <c r="G293" s="208"/>
      <c r="H293" s="208"/>
      <c r="I293" s="102"/>
      <c r="J293" s="208"/>
      <c r="K293" s="208"/>
      <c r="L293" s="225"/>
      <c r="M293" s="208"/>
      <c r="N293" s="208"/>
      <c r="O293" s="208"/>
      <c r="P293" s="208"/>
      <c r="Q293" s="208"/>
      <c r="R293" s="208"/>
      <c r="S293" s="208"/>
      <c r="T293" s="208"/>
      <c r="U293" s="208"/>
      <c r="V293" s="208"/>
      <c r="W293" s="208"/>
      <c r="X293" s="208"/>
      <c r="Y293" s="208"/>
    </row>
    <row r="294" ht="25.5" customHeight="1">
      <c r="A294" s="208"/>
      <c r="B294" s="208"/>
      <c r="C294" s="208"/>
      <c r="D294" s="208"/>
      <c r="E294" s="102"/>
      <c r="F294" s="208"/>
      <c r="G294" s="208"/>
      <c r="H294" s="208"/>
      <c r="I294" s="102"/>
      <c r="J294" s="208"/>
      <c r="K294" s="208"/>
      <c r="L294" s="225"/>
      <c r="M294" s="208"/>
      <c r="N294" s="208"/>
      <c r="O294" s="208"/>
      <c r="P294" s="208"/>
      <c r="Q294" s="208"/>
      <c r="R294" s="208"/>
      <c r="S294" s="208"/>
      <c r="T294" s="208"/>
      <c r="U294" s="208"/>
      <c r="V294" s="208"/>
      <c r="W294" s="208"/>
      <c r="X294" s="208"/>
      <c r="Y294" s="208"/>
    </row>
    <row r="295" ht="25.5" customHeight="1">
      <c r="A295" s="208"/>
      <c r="B295" s="208"/>
      <c r="C295" s="208"/>
      <c r="D295" s="208"/>
      <c r="E295" s="102"/>
      <c r="F295" s="208"/>
      <c r="G295" s="208"/>
      <c r="H295" s="208"/>
      <c r="I295" s="102"/>
      <c r="J295" s="208"/>
      <c r="K295" s="208"/>
      <c r="L295" s="225"/>
      <c r="M295" s="208"/>
      <c r="N295" s="208"/>
      <c r="O295" s="208"/>
      <c r="P295" s="208"/>
      <c r="Q295" s="208"/>
      <c r="R295" s="208"/>
      <c r="S295" s="208"/>
      <c r="T295" s="208"/>
      <c r="U295" s="208"/>
      <c r="V295" s="208"/>
      <c r="W295" s="208"/>
      <c r="X295" s="208"/>
      <c r="Y295" s="208"/>
    </row>
    <row r="296" ht="25.5" customHeight="1">
      <c r="A296" s="208"/>
      <c r="B296" s="208"/>
      <c r="C296" s="208"/>
      <c r="D296" s="208"/>
      <c r="E296" s="102"/>
      <c r="F296" s="208"/>
      <c r="G296" s="208"/>
      <c r="H296" s="208"/>
      <c r="I296" s="102"/>
      <c r="J296" s="208"/>
      <c r="K296" s="208"/>
      <c r="L296" s="225"/>
      <c r="M296" s="208"/>
      <c r="N296" s="208"/>
      <c r="O296" s="208"/>
      <c r="P296" s="208"/>
      <c r="Q296" s="208"/>
      <c r="R296" s="208"/>
      <c r="S296" s="208"/>
      <c r="T296" s="208"/>
      <c r="U296" s="208"/>
      <c r="V296" s="208"/>
      <c r="W296" s="208"/>
      <c r="X296" s="208"/>
      <c r="Y296" s="208"/>
    </row>
    <row r="297" ht="25.5" customHeight="1">
      <c r="A297" s="208"/>
      <c r="B297" s="208"/>
      <c r="C297" s="208"/>
      <c r="D297" s="208"/>
      <c r="E297" s="102"/>
      <c r="F297" s="208"/>
      <c r="G297" s="208"/>
      <c r="H297" s="208"/>
      <c r="I297" s="102"/>
      <c r="J297" s="208"/>
      <c r="K297" s="208"/>
      <c r="L297" s="225"/>
      <c r="M297" s="208"/>
      <c r="N297" s="208"/>
      <c r="O297" s="208"/>
      <c r="P297" s="208"/>
      <c r="Q297" s="208"/>
      <c r="R297" s="208"/>
      <c r="S297" s="208"/>
      <c r="T297" s="208"/>
      <c r="U297" s="208"/>
      <c r="V297" s="208"/>
      <c r="W297" s="208"/>
      <c r="X297" s="208"/>
      <c r="Y297" s="208"/>
    </row>
    <row r="298" ht="25.5" customHeight="1">
      <c r="A298" s="208"/>
      <c r="B298" s="208"/>
      <c r="C298" s="208"/>
      <c r="D298" s="208"/>
      <c r="E298" s="102"/>
      <c r="F298" s="208"/>
      <c r="G298" s="208"/>
      <c r="H298" s="208"/>
      <c r="I298" s="102"/>
      <c r="J298" s="208"/>
      <c r="K298" s="208"/>
      <c r="L298" s="225"/>
      <c r="M298" s="208"/>
      <c r="N298" s="208"/>
      <c r="O298" s="208"/>
      <c r="P298" s="208"/>
      <c r="Q298" s="208"/>
      <c r="R298" s="208"/>
      <c r="S298" s="208"/>
      <c r="T298" s="208"/>
      <c r="U298" s="208"/>
      <c r="V298" s="208"/>
      <c r="W298" s="208"/>
      <c r="X298" s="208"/>
      <c r="Y298" s="208"/>
    </row>
    <row r="299" ht="25.5" customHeight="1">
      <c r="A299" s="208"/>
      <c r="B299" s="208"/>
      <c r="C299" s="208"/>
      <c r="D299" s="208"/>
      <c r="E299" s="102"/>
      <c r="F299" s="208"/>
      <c r="G299" s="208"/>
      <c r="H299" s="208"/>
      <c r="I299" s="102"/>
      <c r="J299" s="208"/>
      <c r="K299" s="208"/>
      <c r="L299" s="225"/>
      <c r="M299" s="208"/>
      <c r="N299" s="208"/>
      <c r="O299" s="208"/>
      <c r="P299" s="208"/>
      <c r="Q299" s="208"/>
      <c r="R299" s="208"/>
      <c r="S299" s="208"/>
      <c r="T299" s="208"/>
      <c r="U299" s="208"/>
      <c r="V299" s="208"/>
      <c r="W299" s="208"/>
      <c r="X299" s="208"/>
      <c r="Y299" s="208"/>
    </row>
    <row r="300" ht="25.5" customHeight="1">
      <c r="A300" s="208"/>
      <c r="B300" s="208"/>
      <c r="C300" s="208"/>
      <c r="D300" s="208"/>
      <c r="E300" s="102"/>
      <c r="F300" s="208"/>
      <c r="G300" s="208"/>
      <c r="H300" s="208"/>
      <c r="I300" s="102"/>
      <c r="J300" s="208"/>
      <c r="K300" s="208"/>
      <c r="L300" s="225"/>
      <c r="M300" s="208"/>
      <c r="N300" s="208"/>
      <c r="O300" s="208"/>
      <c r="P300" s="208"/>
      <c r="Q300" s="208"/>
      <c r="R300" s="208"/>
      <c r="S300" s="208"/>
      <c r="T300" s="208"/>
      <c r="U300" s="208"/>
      <c r="V300" s="208"/>
      <c r="W300" s="208"/>
      <c r="X300" s="208"/>
      <c r="Y300" s="208"/>
    </row>
    <row r="301" ht="25.5" customHeight="1">
      <c r="A301" s="208"/>
      <c r="B301" s="208"/>
      <c r="C301" s="208"/>
      <c r="D301" s="208"/>
      <c r="E301" s="102"/>
      <c r="F301" s="208"/>
      <c r="G301" s="208"/>
      <c r="H301" s="208"/>
      <c r="I301" s="102"/>
      <c r="J301" s="208"/>
      <c r="K301" s="208"/>
      <c r="L301" s="225"/>
      <c r="M301" s="208"/>
      <c r="N301" s="208"/>
      <c r="O301" s="208"/>
      <c r="P301" s="208"/>
      <c r="Q301" s="208"/>
      <c r="R301" s="208"/>
      <c r="S301" s="208"/>
      <c r="T301" s="208"/>
      <c r="U301" s="208"/>
      <c r="V301" s="208"/>
      <c r="W301" s="208"/>
      <c r="X301" s="208"/>
      <c r="Y301" s="208"/>
    </row>
    <row r="302" ht="25.5" customHeight="1">
      <c r="A302" s="208"/>
      <c r="B302" s="208"/>
      <c r="C302" s="208"/>
      <c r="D302" s="208"/>
      <c r="E302" s="102"/>
      <c r="F302" s="208"/>
      <c r="G302" s="208"/>
      <c r="H302" s="208"/>
      <c r="I302" s="102"/>
      <c r="J302" s="208"/>
      <c r="K302" s="208"/>
      <c r="L302" s="225"/>
      <c r="M302" s="208"/>
      <c r="N302" s="208"/>
      <c r="O302" s="208"/>
      <c r="P302" s="208"/>
      <c r="Q302" s="208"/>
      <c r="R302" s="208"/>
      <c r="S302" s="208"/>
      <c r="T302" s="208"/>
      <c r="U302" s="208"/>
      <c r="V302" s="208"/>
      <c r="W302" s="208"/>
      <c r="X302" s="208"/>
      <c r="Y302" s="208"/>
    </row>
    <row r="303" ht="25.5" customHeight="1">
      <c r="A303" s="208"/>
      <c r="B303" s="208"/>
      <c r="C303" s="208"/>
      <c r="D303" s="208"/>
      <c r="E303" s="102"/>
      <c r="F303" s="208"/>
      <c r="G303" s="208"/>
      <c r="H303" s="208"/>
      <c r="I303" s="102"/>
      <c r="J303" s="208"/>
      <c r="K303" s="208"/>
      <c r="L303" s="225"/>
      <c r="M303" s="208"/>
      <c r="N303" s="208"/>
      <c r="O303" s="208"/>
      <c r="P303" s="208"/>
      <c r="Q303" s="208"/>
      <c r="R303" s="208"/>
      <c r="S303" s="208"/>
      <c r="T303" s="208"/>
      <c r="U303" s="208"/>
      <c r="V303" s="208"/>
      <c r="W303" s="208"/>
      <c r="X303" s="208"/>
      <c r="Y303" s="208"/>
    </row>
    <row r="304" ht="25.5" customHeight="1">
      <c r="A304" s="208"/>
      <c r="B304" s="208"/>
      <c r="C304" s="208"/>
      <c r="D304" s="208"/>
      <c r="E304" s="102"/>
      <c r="F304" s="208"/>
      <c r="G304" s="208"/>
      <c r="H304" s="208"/>
      <c r="I304" s="102"/>
      <c r="J304" s="208"/>
      <c r="K304" s="208"/>
      <c r="L304" s="225"/>
      <c r="M304" s="208"/>
      <c r="N304" s="208"/>
      <c r="O304" s="208"/>
      <c r="P304" s="208"/>
      <c r="Q304" s="208"/>
      <c r="R304" s="208"/>
      <c r="S304" s="208"/>
      <c r="T304" s="208"/>
      <c r="U304" s="208"/>
      <c r="V304" s="208"/>
      <c r="W304" s="208"/>
      <c r="X304" s="208"/>
      <c r="Y304" s="208"/>
    </row>
    <row r="305" ht="25.5" customHeight="1">
      <c r="A305" s="208"/>
      <c r="B305" s="208"/>
      <c r="C305" s="208"/>
      <c r="D305" s="208"/>
      <c r="E305" s="102"/>
      <c r="F305" s="208"/>
      <c r="G305" s="208"/>
      <c r="H305" s="208"/>
      <c r="I305" s="102"/>
      <c r="J305" s="208"/>
      <c r="K305" s="208"/>
      <c r="L305" s="225"/>
      <c r="M305" s="208"/>
      <c r="N305" s="208"/>
      <c r="O305" s="208"/>
      <c r="P305" s="208"/>
      <c r="Q305" s="208"/>
      <c r="R305" s="208"/>
      <c r="S305" s="208"/>
      <c r="T305" s="208"/>
      <c r="U305" s="208"/>
      <c r="V305" s="208"/>
      <c r="W305" s="208"/>
      <c r="X305" s="208"/>
      <c r="Y305" s="208"/>
    </row>
    <row r="306" ht="25.5" customHeight="1">
      <c r="A306" s="208"/>
      <c r="B306" s="208"/>
      <c r="C306" s="208"/>
      <c r="D306" s="208"/>
      <c r="E306" s="102"/>
      <c r="F306" s="208"/>
      <c r="G306" s="208"/>
      <c r="H306" s="208"/>
      <c r="I306" s="102"/>
      <c r="J306" s="208"/>
      <c r="K306" s="208"/>
      <c r="L306" s="225"/>
      <c r="M306" s="208"/>
      <c r="N306" s="208"/>
      <c r="O306" s="208"/>
      <c r="P306" s="208"/>
      <c r="Q306" s="208"/>
      <c r="R306" s="208"/>
      <c r="S306" s="208"/>
      <c r="T306" s="208"/>
      <c r="U306" s="208"/>
      <c r="V306" s="208"/>
      <c r="W306" s="208"/>
      <c r="X306" s="208"/>
      <c r="Y306" s="208"/>
    </row>
    <row r="307" ht="25.5" customHeight="1">
      <c r="A307" s="208"/>
      <c r="B307" s="208"/>
      <c r="C307" s="208"/>
      <c r="D307" s="208"/>
      <c r="E307" s="102"/>
      <c r="F307" s="208"/>
      <c r="G307" s="208"/>
      <c r="H307" s="208"/>
      <c r="I307" s="102"/>
      <c r="J307" s="208"/>
      <c r="K307" s="208"/>
      <c r="L307" s="225"/>
      <c r="M307" s="208"/>
      <c r="N307" s="208"/>
      <c r="O307" s="208"/>
      <c r="P307" s="208"/>
      <c r="Q307" s="208"/>
      <c r="R307" s="208"/>
      <c r="S307" s="208"/>
      <c r="T307" s="208"/>
      <c r="U307" s="208"/>
      <c r="V307" s="208"/>
      <c r="W307" s="208"/>
      <c r="X307" s="208"/>
      <c r="Y307" s="208"/>
    </row>
    <row r="308" ht="25.5" customHeight="1">
      <c r="A308" s="208"/>
      <c r="B308" s="208"/>
      <c r="C308" s="208"/>
      <c r="D308" s="208"/>
      <c r="E308" s="102"/>
      <c r="F308" s="208"/>
      <c r="G308" s="208"/>
      <c r="H308" s="208"/>
      <c r="I308" s="102"/>
      <c r="J308" s="208"/>
      <c r="K308" s="208"/>
      <c r="L308" s="225"/>
      <c r="M308" s="208"/>
      <c r="N308" s="208"/>
      <c r="O308" s="208"/>
      <c r="P308" s="208"/>
      <c r="Q308" s="208"/>
      <c r="R308" s="208"/>
      <c r="S308" s="208"/>
      <c r="T308" s="208"/>
      <c r="U308" s="208"/>
      <c r="V308" s="208"/>
      <c r="W308" s="208"/>
      <c r="X308" s="208"/>
      <c r="Y308" s="208"/>
    </row>
    <row r="309" ht="25.5" customHeight="1">
      <c r="A309" s="208"/>
      <c r="B309" s="208"/>
      <c r="C309" s="208"/>
      <c r="D309" s="208"/>
      <c r="E309" s="102"/>
      <c r="F309" s="208"/>
      <c r="G309" s="208"/>
      <c r="H309" s="208"/>
      <c r="I309" s="102"/>
      <c r="J309" s="208"/>
      <c r="K309" s="208"/>
      <c r="L309" s="225"/>
      <c r="M309" s="208"/>
      <c r="N309" s="208"/>
      <c r="O309" s="208"/>
      <c r="P309" s="208"/>
      <c r="Q309" s="208"/>
      <c r="R309" s="208"/>
      <c r="S309" s="208"/>
      <c r="T309" s="208"/>
      <c r="U309" s="208"/>
      <c r="V309" s="208"/>
      <c r="W309" s="208"/>
      <c r="X309" s="208"/>
      <c r="Y309" s="208"/>
    </row>
    <row r="310" ht="25.5" customHeight="1">
      <c r="A310" s="208"/>
      <c r="B310" s="208"/>
      <c r="C310" s="208"/>
      <c r="D310" s="208"/>
      <c r="E310" s="102"/>
      <c r="F310" s="208"/>
      <c r="G310" s="208"/>
      <c r="H310" s="208"/>
      <c r="I310" s="102"/>
      <c r="J310" s="208"/>
      <c r="K310" s="208"/>
      <c r="L310" s="225"/>
      <c r="M310" s="208"/>
      <c r="N310" s="208"/>
      <c r="O310" s="208"/>
      <c r="P310" s="208"/>
      <c r="Q310" s="208"/>
      <c r="R310" s="208"/>
      <c r="S310" s="208"/>
      <c r="T310" s="208"/>
      <c r="U310" s="208"/>
      <c r="V310" s="208"/>
      <c r="W310" s="208"/>
      <c r="X310" s="208"/>
      <c r="Y310" s="208"/>
    </row>
    <row r="311" ht="25.5" customHeight="1">
      <c r="A311" s="208"/>
      <c r="B311" s="208"/>
      <c r="C311" s="208"/>
      <c r="D311" s="208"/>
      <c r="E311" s="102"/>
      <c r="F311" s="208"/>
      <c r="G311" s="208"/>
      <c r="H311" s="208"/>
      <c r="I311" s="102"/>
      <c r="J311" s="208"/>
      <c r="K311" s="208"/>
      <c r="L311" s="225"/>
      <c r="M311" s="208"/>
      <c r="N311" s="208"/>
      <c r="O311" s="208"/>
      <c r="P311" s="208"/>
      <c r="Q311" s="208"/>
      <c r="R311" s="208"/>
      <c r="S311" s="208"/>
      <c r="T311" s="208"/>
      <c r="U311" s="208"/>
      <c r="V311" s="208"/>
      <c r="W311" s="208"/>
      <c r="X311" s="208"/>
      <c r="Y311" s="208"/>
    </row>
    <row r="312" ht="25.5" customHeight="1">
      <c r="A312" s="208"/>
      <c r="B312" s="208"/>
      <c r="C312" s="208"/>
      <c r="D312" s="208"/>
      <c r="E312" s="102"/>
      <c r="F312" s="208"/>
      <c r="G312" s="208"/>
      <c r="H312" s="208"/>
      <c r="I312" s="102"/>
      <c r="J312" s="208"/>
      <c r="K312" s="208"/>
      <c r="L312" s="225"/>
      <c r="M312" s="208"/>
      <c r="N312" s="208"/>
      <c r="O312" s="208"/>
      <c r="P312" s="208"/>
      <c r="Q312" s="208"/>
      <c r="R312" s="208"/>
      <c r="S312" s="208"/>
      <c r="T312" s="208"/>
      <c r="U312" s="208"/>
      <c r="V312" s="208"/>
      <c r="W312" s="208"/>
      <c r="X312" s="208"/>
      <c r="Y312" s="208"/>
    </row>
    <row r="313" ht="25.5" customHeight="1">
      <c r="A313" s="208"/>
      <c r="B313" s="208"/>
      <c r="C313" s="208"/>
      <c r="D313" s="208"/>
      <c r="E313" s="102"/>
      <c r="F313" s="208"/>
      <c r="G313" s="208"/>
      <c r="H313" s="208"/>
      <c r="I313" s="102"/>
      <c r="J313" s="208"/>
      <c r="K313" s="208"/>
      <c r="L313" s="225"/>
      <c r="M313" s="208"/>
      <c r="N313" s="208"/>
      <c r="O313" s="208"/>
      <c r="P313" s="208"/>
      <c r="Q313" s="208"/>
      <c r="R313" s="208"/>
      <c r="S313" s="208"/>
      <c r="T313" s="208"/>
      <c r="U313" s="208"/>
      <c r="V313" s="208"/>
      <c r="W313" s="208"/>
      <c r="X313" s="208"/>
      <c r="Y313" s="208"/>
    </row>
    <row r="314" ht="25.5" customHeight="1">
      <c r="A314" s="208"/>
      <c r="B314" s="208"/>
      <c r="C314" s="208"/>
      <c r="D314" s="208"/>
      <c r="E314" s="102"/>
      <c r="F314" s="208"/>
      <c r="G314" s="208"/>
      <c r="H314" s="208"/>
      <c r="I314" s="102"/>
      <c r="J314" s="208"/>
      <c r="K314" s="208"/>
      <c r="L314" s="225"/>
      <c r="M314" s="208"/>
      <c r="N314" s="208"/>
      <c r="O314" s="208"/>
      <c r="P314" s="208"/>
      <c r="Q314" s="208"/>
      <c r="R314" s="208"/>
      <c r="S314" s="208"/>
      <c r="T314" s="208"/>
      <c r="U314" s="208"/>
      <c r="V314" s="208"/>
      <c r="W314" s="208"/>
      <c r="X314" s="208"/>
      <c r="Y314" s="208"/>
    </row>
    <row r="315" ht="25.5" customHeight="1">
      <c r="A315" s="208"/>
      <c r="B315" s="208"/>
      <c r="C315" s="208"/>
      <c r="D315" s="208"/>
      <c r="E315" s="102"/>
      <c r="F315" s="208"/>
      <c r="G315" s="208"/>
      <c r="H315" s="208"/>
      <c r="I315" s="102"/>
      <c r="J315" s="208"/>
      <c r="K315" s="208"/>
      <c r="L315" s="225"/>
      <c r="M315" s="208"/>
      <c r="N315" s="208"/>
      <c r="O315" s="208"/>
      <c r="P315" s="208"/>
      <c r="Q315" s="208"/>
      <c r="R315" s="208"/>
      <c r="S315" s="208"/>
      <c r="T315" s="208"/>
      <c r="U315" s="208"/>
      <c r="V315" s="208"/>
      <c r="W315" s="208"/>
      <c r="X315" s="208"/>
      <c r="Y315" s="208"/>
    </row>
    <row r="316" ht="25.5" customHeight="1">
      <c r="A316" s="208"/>
      <c r="B316" s="208"/>
      <c r="C316" s="208"/>
      <c r="D316" s="208"/>
      <c r="E316" s="102"/>
      <c r="F316" s="208"/>
      <c r="G316" s="208"/>
      <c r="H316" s="208"/>
      <c r="I316" s="102"/>
      <c r="J316" s="208"/>
      <c r="K316" s="208"/>
      <c r="L316" s="225"/>
      <c r="M316" s="208"/>
      <c r="N316" s="208"/>
      <c r="O316" s="208"/>
      <c r="P316" s="208"/>
      <c r="Q316" s="208"/>
      <c r="R316" s="208"/>
      <c r="S316" s="208"/>
      <c r="T316" s="208"/>
      <c r="U316" s="208"/>
      <c r="V316" s="208"/>
      <c r="W316" s="208"/>
      <c r="X316" s="208"/>
      <c r="Y316" s="208"/>
    </row>
    <row r="317" ht="25.5" customHeight="1">
      <c r="A317" s="208"/>
      <c r="B317" s="208"/>
      <c r="C317" s="208"/>
      <c r="D317" s="208"/>
      <c r="E317" s="102"/>
      <c r="F317" s="208"/>
      <c r="G317" s="208"/>
      <c r="H317" s="208"/>
      <c r="I317" s="102"/>
      <c r="J317" s="208"/>
      <c r="K317" s="208"/>
      <c r="L317" s="225"/>
      <c r="M317" s="208"/>
      <c r="N317" s="208"/>
      <c r="O317" s="208"/>
      <c r="P317" s="208"/>
      <c r="Q317" s="208"/>
      <c r="R317" s="208"/>
      <c r="S317" s="208"/>
      <c r="T317" s="208"/>
      <c r="U317" s="208"/>
      <c r="V317" s="208"/>
      <c r="W317" s="208"/>
      <c r="X317" s="208"/>
      <c r="Y317" s="208"/>
    </row>
    <row r="318" ht="25.5" customHeight="1">
      <c r="A318" s="208"/>
      <c r="B318" s="208"/>
      <c r="C318" s="208"/>
      <c r="D318" s="208"/>
      <c r="E318" s="102"/>
      <c r="F318" s="208"/>
      <c r="G318" s="208"/>
      <c r="H318" s="208"/>
      <c r="I318" s="102"/>
      <c r="J318" s="208"/>
      <c r="K318" s="208"/>
      <c r="L318" s="225"/>
      <c r="M318" s="208"/>
      <c r="N318" s="208"/>
      <c r="O318" s="208"/>
      <c r="P318" s="208"/>
      <c r="Q318" s="208"/>
      <c r="R318" s="208"/>
      <c r="S318" s="208"/>
      <c r="T318" s="208"/>
      <c r="U318" s="208"/>
      <c r="V318" s="208"/>
      <c r="W318" s="208"/>
      <c r="X318" s="208"/>
      <c r="Y318" s="208"/>
    </row>
    <row r="319" ht="25.5" customHeight="1">
      <c r="A319" s="208"/>
      <c r="B319" s="208"/>
      <c r="C319" s="208"/>
      <c r="D319" s="208"/>
      <c r="E319" s="102"/>
      <c r="F319" s="208"/>
      <c r="G319" s="208"/>
      <c r="H319" s="208"/>
      <c r="I319" s="102"/>
      <c r="J319" s="208"/>
      <c r="K319" s="208"/>
      <c r="L319" s="225"/>
      <c r="M319" s="208"/>
      <c r="N319" s="208"/>
      <c r="O319" s="208"/>
      <c r="P319" s="208"/>
      <c r="Q319" s="208"/>
      <c r="R319" s="208"/>
      <c r="S319" s="208"/>
      <c r="T319" s="208"/>
      <c r="U319" s="208"/>
      <c r="V319" s="208"/>
      <c r="W319" s="208"/>
      <c r="X319" s="208"/>
      <c r="Y319" s="208"/>
    </row>
    <row r="320" ht="25.5" customHeight="1">
      <c r="A320" s="208"/>
      <c r="B320" s="208"/>
      <c r="C320" s="208"/>
      <c r="D320" s="208"/>
      <c r="E320" s="102"/>
      <c r="F320" s="208"/>
      <c r="G320" s="208"/>
      <c r="H320" s="208"/>
      <c r="I320" s="102"/>
      <c r="J320" s="208"/>
      <c r="K320" s="208"/>
      <c r="L320" s="225"/>
      <c r="M320" s="208"/>
      <c r="N320" s="208"/>
      <c r="O320" s="208"/>
      <c r="P320" s="208"/>
      <c r="Q320" s="208"/>
      <c r="R320" s="208"/>
      <c r="S320" s="208"/>
      <c r="T320" s="208"/>
      <c r="U320" s="208"/>
      <c r="V320" s="208"/>
      <c r="W320" s="208"/>
      <c r="X320" s="208"/>
      <c r="Y320" s="208"/>
    </row>
    <row r="321" ht="25.5" customHeight="1">
      <c r="A321" s="208"/>
      <c r="B321" s="208"/>
      <c r="C321" s="208"/>
      <c r="D321" s="208"/>
      <c r="E321" s="102"/>
      <c r="F321" s="208"/>
      <c r="G321" s="208"/>
      <c r="H321" s="208"/>
      <c r="I321" s="102"/>
      <c r="J321" s="208"/>
      <c r="K321" s="208"/>
      <c r="L321" s="225"/>
      <c r="M321" s="208"/>
      <c r="N321" s="208"/>
      <c r="O321" s="208"/>
      <c r="P321" s="208"/>
      <c r="Q321" s="208"/>
      <c r="R321" s="208"/>
      <c r="S321" s="208"/>
      <c r="T321" s="208"/>
      <c r="U321" s="208"/>
      <c r="V321" s="208"/>
      <c r="W321" s="208"/>
      <c r="X321" s="208"/>
      <c r="Y321" s="208"/>
    </row>
    <row r="322" ht="25.5" customHeight="1">
      <c r="A322" s="208"/>
      <c r="B322" s="208"/>
      <c r="C322" s="208"/>
      <c r="D322" s="208"/>
      <c r="E322" s="102"/>
      <c r="F322" s="208"/>
      <c r="G322" s="208"/>
      <c r="H322" s="208"/>
      <c r="I322" s="102"/>
      <c r="J322" s="208"/>
      <c r="K322" s="208"/>
      <c r="L322" s="225"/>
      <c r="M322" s="208"/>
      <c r="N322" s="208"/>
      <c r="O322" s="208"/>
      <c r="P322" s="208"/>
      <c r="Q322" s="208"/>
      <c r="R322" s="208"/>
      <c r="S322" s="208"/>
      <c r="T322" s="208"/>
      <c r="U322" s="208"/>
      <c r="V322" s="208"/>
      <c r="W322" s="208"/>
      <c r="X322" s="208"/>
      <c r="Y322" s="208"/>
    </row>
    <row r="323" ht="25.5" customHeight="1">
      <c r="A323" s="208"/>
      <c r="B323" s="208"/>
      <c r="C323" s="208"/>
      <c r="D323" s="208"/>
      <c r="E323" s="102"/>
      <c r="F323" s="208"/>
      <c r="G323" s="208"/>
      <c r="H323" s="208"/>
      <c r="I323" s="102"/>
      <c r="J323" s="208"/>
      <c r="K323" s="208"/>
      <c r="L323" s="225"/>
      <c r="M323" s="208"/>
      <c r="N323" s="208"/>
      <c r="O323" s="208"/>
      <c r="P323" s="208"/>
      <c r="Q323" s="208"/>
      <c r="R323" s="208"/>
      <c r="S323" s="208"/>
      <c r="T323" s="208"/>
      <c r="U323" s="208"/>
      <c r="V323" s="208"/>
      <c r="W323" s="208"/>
      <c r="X323" s="208"/>
      <c r="Y323" s="208"/>
    </row>
    <row r="324" ht="25.5" customHeight="1">
      <c r="A324" s="208"/>
      <c r="B324" s="208"/>
      <c r="C324" s="208"/>
      <c r="D324" s="208"/>
      <c r="E324" s="102"/>
      <c r="F324" s="208"/>
      <c r="G324" s="208"/>
      <c r="H324" s="208"/>
      <c r="I324" s="102"/>
      <c r="J324" s="208"/>
      <c r="K324" s="208"/>
      <c r="L324" s="225"/>
      <c r="M324" s="208"/>
      <c r="N324" s="208"/>
      <c r="O324" s="208"/>
      <c r="P324" s="208"/>
      <c r="Q324" s="208"/>
      <c r="R324" s="208"/>
      <c r="S324" s="208"/>
      <c r="T324" s="208"/>
      <c r="U324" s="208"/>
      <c r="V324" s="208"/>
      <c r="W324" s="208"/>
      <c r="X324" s="208"/>
      <c r="Y324" s="208"/>
    </row>
    <row r="325" ht="25.5" customHeight="1">
      <c r="A325" s="208"/>
      <c r="B325" s="208"/>
      <c r="C325" s="208"/>
      <c r="D325" s="208"/>
      <c r="E325" s="102"/>
      <c r="F325" s="208"/>
      <c r="G325" s="208"/>
      <c r="H325" s="208"/>
      <c r="I325" s="102"/>
      <c r="J325" s="208"/>
      <c r="K325" s="208"/>
      <c r="L325" s="225"/>
      <c r="M325" s="208"/>
      <c r="N325" s="208"/>
      <c r="O325" s="208"/>
      <c r="P325" s="208"/>
      <c r="Q325" s="208"/>
      <c r="R325" s="208"/>
      <c r="S325" s="208"/>
      <c r="T325" s="208"/>
      <c r="U325" s="208"/>
      <c r="V325" s="208"/>
      <c r="W325" s="208"/>
      <c r="X325" s="208"/>
      <c r="Y325" s="208"/>
    </row>
    <row r="326" ht="25.5" customHeight="1">
      <c r="A326" s="208"/>
      <c r="B326" s="208"/>
      <c r="C326" s="208"/>
      <c r="D326" s="208"/>
      <c r="E326" s="102"/>
      <c r="F326" s="208"/>
      <c r="G326" s="208"/>
      <c r="H326" s="208"/>
      <c r="I326" s="102"/>
      <c r="J326" s="208"/>
      <c r="K326" s="208"/>
      <c r="L326" s="225"/>
      <c r="M326" s="208"/>
      <c r="N326" s="208"/>
      <c r="O326" s="208"/>
      <c r="P326" s="208"/>
      <c r="Q326" s="208"/>
      <c r="R326" s="208"/>
      <c r="S326" s="208"/>
      <c r="T326" s="208"/>
      <c r="U326" s="208"/>
      <c r="V326" s="208"/>
      <c r="W326" s="208"/>
      <c r="X326" s="208"/>
      <c r="Y326" s="208"/>
    </row>
    <row r="327" ht="25.5" customHeight="1">
      <c r="A327" s="208"/>
      <c r="B327" s="208"/>
      <c r="C327" s="208"/>
      <c r="D327" s="208"/>
      <c r="E327" s="102"/>
      <c r="F327" s="208"/>
      <c r="G327" s="208"/>
      <c r="H327" s="208"/>
      <c r="I327" s="102"/>
      <c r="J327" s="208"/>
      <c r="K327" s="208"/>
      <c r="L327" s="225"/>
      <c r="M327" s="208"/>
      <c r="N327" s="208"/>
      <c r="O327" s="208"/>
      <c r="P327" s="208"/>
      <c r="Q327" s="208"/>
      <c r="R327" s="208"/>
      <c r="S327" s="208"/>
      <c r="T327" s="208"/>
      <c r="U327" s="208"/>
      <c r="V327" s="208"/>
      <c r="W327" s="208"/>
      <c r="X327" s="208"/>
      <c r="Y327" s="208"/>
    </row>
    <row r="328" ht="25.5" customHeight="1">
      <c r="A328" s="208"/>
      <c r="B328" s="208"/>
      <c r="C328" s="208"/>
      <c r="D328" s="208"/>
      <c r="E328" s="102"/>
      <c r="F328" s="208"/>
      <c r="G328" s="208"/>
      <c r="H328" s="208"/>
      <c r="I328" s="102"/>
      <c r="J328" s="208"/>
      <c r="K328" s="208"/>
      <c r="L328" s="225"/>
      <c r="M328" s="208"/>
      <c r="N328" s="208"/>
      <c r="O328" s="208"/>
      <c r="P328" s="208"/>
      <c r="Q328" s="208"/>
      <c r="R328" s="208"/>
      <c r="S328" s="208"/>
      <c r="T328" s="208"/>
      <c r="U328" s="208"/>
      <c r="V328" s="208"/>
      <c r="W328" s="208"/>
      <c r="X328" s="208"/>
      <c r="Y328" s="208"/>
    </row>
    <row r="329" ht="25.5" customHeight="1">
      <c r="A329" s="208"/>
      <c r="B329" s="208"/>
      <c r="C329" s="208"/>
      <c r="D329" s="208"/>
      <c r="E329" s="102"/>
      <c r="F329" s="208"/>
      <c r="G329" s="208"/>
      <c r="H329" s="208"/>
      <c r="I329" s="102"/>
      <c r="J329" s="208"/>
      <c r="K329" s="208"/>
      <c r="L329" s="225"/>
      <c r="M329" s="208"/>
      <c r="N329" s="208"/>
      <c r="O329" s="208"/>
      <c r="P329" s="208"/>
      <c r="Q329" s="208"/>
      <c r="R329" s="208"/>
      <c r="S329" s="208"/>
      <c r="T329" s="208"/>
      <c r="U329" s="208"/>
      <c r="V329" s="208"/>
      <c r="W329" s="208"/>
      <c r="X329" s="208"/>
      <c r="Y329" s="208"/>
    </row>
    <row r="330" ht="25.5" customHeight="1">
      <c r="A330" s="208"/>
      <c r="B330" s="208"/>
      <c r="C330" s="208"/>
      <c r="D330" s="208"/>
      <c r="E330" s="102"/>
      <c r="F330" s="208"/>
      <c r="G330" s="208"/>
      <c r="H330" s="208"/>
      <c r="I330" s="102"/>
      <c r="J330" s="208"/>
      <c r="K330" s="208"/>
      <c r="L330" s="225"/>
      <c r="M330" s="208"/>
      <c r="N330" s="208"/>
      <c r="O330" s="208"/>
      <c r="P330" s="208"/>
      <c r="Q330" s="208"/>
      <c r="R330" s="208"/>
      <c r="S330" s="208"/>
      <c r="T330" s="208"/>
      <c r="U330" s="208"/>
      <c r="V330" s="208"/>
      <c r="W330" s="208"/>
      <c r="X330" s="208"/>
      <c r="Y330" s="208"/>
    </row>
    <row r="331" ht="25.5" customHeight="1">
      <c r="A331" s="208"/>
      <c r="B331" s="208"/>
      <c r="C331" s="208"/>
      <c r="D331" s="208"/>
      <c r="E331" s="102"/>
      <c r="F331" s="208"/>
      <c r="G331" s="208"/>
      <c r="H331" s="208"/>
      <c r="I331" s="102"/>
      <c r="J331" s="208"/>
      <c r="K331" s="208"/>
      <c r="L331" s="225"/>
      <c r="M331" s="208"/>
      <c r="N331" s="208"/>
      <c r="O331" s="208"/>
      <c r="P331" s="208"/>
      <c r="Q331" s="208"/>
      <c r="R331" s="208"/>
      <c r="S331" s="208"/>
      <c r="T331" s="208"/>
      <c r="U331" s="208"/>
      <c r="V331" s="208"/>
      <c r="W331" s="208"/>
      <c r="X331" s="208"/>
      <c r="Y331" s="208"/>
    </row>
    <row r="332" ht="25.5" customHeight="1">
      <c r="A332" s="208"/>
      <c r="B332" s="208"/>
      <c r="C332" s="208"/>
      <c r="D332" s="208"/>
      <c r="E332" s="102"/>
      <c r="F332" s="208"/>
      <c r="G332" s="208"/>
      <c r="H332" s="208"/>
      <c r="I332" s="102"/>
      <c r="J332" s="208"/>
      <c r="K332" s="208"/>
      <c r="L332" s="225"/>
      <c r="M332" s="208"/>
      <c r="N332" s="208"/>
      <c r="O332" s="208"/>
      <c r="P332" s="208"/>
      <c r="Q332" s="208"/>
      <c r="R332" s="208"/>
      <c r="S332" s="208"/>
      <c r="T332" s="208"/>
      <c r="U332" s="208"/>
      <c r="V332" s="208"/>
      <c r="W332" s="208"/>
      <c r="X332" s="208"/>
      <c r="Y332" s="208"/>
    </row>
    <row r="333" ht="25.5" customHeight="1">
      <c r="A333" s="208"/>
      <c r="B333" s="208"/>
      <c r="C333" s="208"/>
      <c r="D333" s="208"/>
      <c r="E333" s="102"/>
      <c r="F333" s="208"/>
      <c r="G333" s="208"/>
      <c r="H333" s="208"/>
      <c r="I333" s="102"/>
      <c r="J333" s="208"/>
      <c r="K333" s="208"/>
      <c r="L333" s="225"/>
      <c r="M333" s="208"/>
      <c r="N333" s="208"/>
      <c r="O333" s="208"/>
      <c r="P333" s="208"/>
      <c r="Q333" s="208"/>
      <c r="R333" s="208"/>
      <c r="S333" s="208"/>
      <c r="T333" s="208"/>
      <c r="U333" s="208"/>
      <c r="V333" s="208"/>
      <c r="W333" s="208"/>
      <c r="X333" s="208"/>
      <c r="Y333" s="208"/>
    </row>
    <row r="334" ht="25.5" customHeight="1">
      <c r="A334" s="208"/>
      <c r="B334" s="208"/>
      <c r="C334" s="208"/>
      <c r="D334" s="208"/>
      <c r="E334" s="102"/>
      <c r="F334" s="208"/>
      <c r="G334" s="208"/>
      <c r="H334" s="208"/>
      <c r="I334" s="102"/>
      <c r="J334" s="208"/>
      <c r="K334" s="208"/>
      <c r="L334" s="225"/>
      <c r="M334" s="208"/>
      <c r="N334" s="208"/>
      <c r="O334" s="208"/>
      <c r="P334" s="208"/>
      <c r="Q334" s="208"/>
      <c r="R334" s="208"/>
      <c r="S334" s="208"/>
      <c r="T334" s="208"/>
      <c r="U334" s="208"/>
      <c r="V334" s="208"/>
      <c r="W334" s="208"/>
      <c r="X334" s="208"/>
      <c r="Y334" s="208"/>
    </row>
    <row r="335" ht="25.5" customHeight="1">
      <c r="A335" s="208"/>
      <c r="B335" s="208"/>
      <c r="C335" s="208"/>
      <c r="D335" s="208"/>
      <c r="E335" s="102"/>
      <c r="F335" s="208"/>
      <c r="G335" s="208"/>
      <c r="H335" s="208"/>
      <c r="I335" s="102"/>
      <c r="J335" s="208"/>
      <c r="K335" s="208"/>
      <c r="L335" s="225"/>
      <c r="M335" s="208"/>
      <c r="N335" s="208"/>
      <c r="O335" s="208"/>
      <c r="P335" s="208"/>
      <c r="Q335" s="208"/>
      <c r="R335" s="208"/>
      <c r="S335" s="208"/>
      <c r="T335" s="208"/>
      <c r="U335" s="208"/>
      <c r="V335" s="208"/>
      <c r="W335" s="208"/>
      <c r="X335" s="208"/>
      <c r="Y335" s="208"/>
    </row>
    <row r="336" ht="25.5" customHeight="1">
      <c r="A336" s="208"/>
      <c r="B336" s="208"/>
      <c r="C336" s="208"/>
      <c r="D336" s="208"/>
      <c r="E336" s="102"/>
      <c r="F336" s="208"/>
      <c r="G336" s="208"/>
      <c r="H336" s="208"/>
      <c r="I336" s="102"/>
      <c r="J336" s="208"/>
      <c r="K336" s="208"/>
      <c r="L336" s="225"/>
      <c r="M336" s="208"/>
      <c r="N336" s="208"/>
      <c r="O336" s="208"/>
      <c r="P336" s="208"/>
      <c r="Q336" s="208"/>
      <c r="R336" s="208"/>
      <c r="S336" s="208"/>
      <c r="T336" s="208"/>
      <c r="U336" s="208"/>
      <c r="V336" s="208"/>
      <c r="W336" s="208"/>
      <c r="X336" s="208"/>
      <c r="Y336" s="208"/>
    </row>
    <row r="337" ht="25.5" customHeight="1">
      <c r="A337" s="208"/>
      <c r="B337" s="208"/>
      <c r="C337" s="208"/>
      <c r="D337" s="208"/>
      <c r="E337" s="102"/>
      <c r="F337" s="208"/>
      <c r="G337" s="208"/>
      <c r="H337" s="208"/>
      <c r="I337" s="102"/>
      <c r="J337" s="208"/>
      <c r="K337" s="208"/>
      <c r="L337" s="225"/>
      <c r="M337" s="208"/>
      <c r="N337" s="208"/>
      <c r="O337" s="208"/>
      <c r="P337" s="208"/>
      <c r="Q337" s="208"/>
      <c r="R337" s="208"/>
      <c r="S337" s="208"/>
      <c r="T337" s="208"/>
      <c r="U337" s="208"/>
      <c r="V337" s="208"/>
      <c r="W337" s="208"/>
      <c r="X337" s="208"/>
      <c r="Y337" s="208"/>
    </row>
    <row r="338" ht="25.5" customHeight="1">
      <c r="A338" s="208"/>
      <c r="B338" s="208"/>
      <c r="C338" s="208"/>
      <c r="D338" s="208"/>
      <c r="E338" s="102"/>
      <c r="F338" s="208"/>
      <c r="G338" s="208"/>
      <c r="H338" s="208"/>
      <c r="I338" s="102"/>
      <c r="J338" s="208"/>
      <c r="K338" s="208"/>
      <c r="L338" s="225"/>
      <c r="M338" s="208"/>
      <c r="N338" s="208"/>
      <c r="O338" s="208"/>
      <c r="P338" s="208"/>
      <c r="Q338" s="208"/>
      <c r="R338" s="208"/>
      <c r="S338" s="208"/>
      <c r="T338" s="208"/>
      <c r="U338" s="208"/>
      <c r="V338" s="208"/>
      <c r="W338" s="208"/>
      <c r="X338" s="208"/>
      <c r="Y338" s="208"/>
    </row>
    <row r="339" ht="25.5" customHeight="1">
      <c r="A339" s="208"/>
      <c r="B339" s="208"/>
      <c r="C339" s="208"/>
      <c r="D339" s="208"/>
      <c r="E339" s="102"/>
      <c r="F339" s="208"/>
      <c r="G339" s="208"/>
      <c r="H339" s="208"/>
      <c r="I339" s="102"/>
      <c r="J339" s="208"/>
      <c r="K339" s="208"/>
      <c r="L339" s="225"/>
      <c r="M339" s="208"/>
      <c r="N339" s="208"/>
      <c r="O339" s="208"/>
      <c r="P339" s="208"/>
      <c r="Q339" s="208"/>
      <c r="R339" s="208"/>
      <c r="S339" s="208"/>
      <c r="T339" s="208"/>
      <c r="U339" s="208"/>
      <c r="V339" s="208"/>
      <c r="W339" s="208"/>
      <c r="X339" s="208"/>
      <c r="Y339" s="208"/>
    </row>
    <row r="340" ht="25.5" customHeight="1">
      <c r="A340" s="208"/>
      <c r="B340" s="208"/>
      <c r="C340" s="208"/>
      <c r="D340" s="208"/>
      <c r="E340" s="102"/>
      <c r="F340" s="208"/>
      <c r="G340" s="208"/>
      <c r="H340" s="208"/>
      <c r="I340" s="102"/>
      <c r="J340" s="208"/>
      <c r="K340" s="208"/>
      <c r="L340" s="225"/>
      <c r="M340" s="208"/>
      <c r="N340" s="208"/>
      <c r="O340" s="208"/>
      <c r="P340" s="208"/>
      <c r="Q340" s="208"/>
      <c r="R340" s="208"/>
      <c r="S340" s="208"/>
      <c r="T340" s="208"/>
      <c r="U340" s="208"/>
      <c r="V340" s="208"/>
      <c r="W340" s="208"/>
      <c r="X340" s="208"/>
      <c r="Y340" s="208"/>
    </row>
    <row r="341" ht="25.5" customHeight="1">
      <c r="A341" s="208"/>
      <c r="B341" s="208"/>
      <c r="C341" s="208"/>
      <c r="D341" s="208"/>
      <c r="E341" s="102"/>
      <c r="F341" s="208"/>
      <c r="G341" s="208"/>
      <c r="H341" s="208"/>
      <c r="I341" s="102"/>
      <c r="J341" s="208"/>
      <c r="K341" s="208"/>
      <c r="L341" s="225"/>
      <c r="M341" s="208"/>
      <c r="N341" s="208"/>
      <c r="O341" s="208"/>
      <c r="P341" s="208"/>
      <c r="Q341" s="208"/>
      <c r="R341" s="208"/>
      <c r="S341" s="208"/>
      <c r="T341" s="208"/>
      <c r="U341" s="208"/>
      <c r="V341" s="208"/>
      <c r="W341" s="208"/>
      <c r="X341" s="208"/>
      <c r="Y341" s="208"/>
    </row>
    <row r="342" ht="25.5" customHeight="1">
      <c r="A342" s="208"/>
      <c r="B342" s="208"/>
      <c r="C342" s="208"/>
      <c r="D342" s="208"/>
      <c r="E342" s="102"/>
      <c r="F342" s="208"/>
      <c r="G342" s="208"/>
      <c r="H342" s="208"/>
      <c r="I342" s="102"/>
      <c r="J342" s="208"/>
      <c r="K342" s="208"/>
      <c r="L342" s="225"/>
      <c r="M342" s="208"/>
      <c r="N342" s="208"/>
      <c r="O342" s="208"/>
      <c r="P342" s="208"/>
      <c r="Q342" s="208"/>
      <c r="R342" s="208"/>
      <c r="S342" s="208"/>
      <c r="T342" s="208"/>
      <c r="U342" s="208"/>
      <c r="V342" s="208"/>
      <c r="W342" s="208"/>
      <c r="X342" s="208"/>
      <c r="Y342" s="208"/>
    </row>
    <row r="343" ht="25.5" customHeight="1">
      <c r="A343" s="208"/>
      <c r="B343" s="208"/>
      <c r="C343" s="208"/>
      <c r="D343" s="208"/>
      <c r="E343" s="102"/>
      <c r="F343" s="208"/>
      <c r="G343" s="208"/>
      <c r="H343" s="208"/>
      <c r="I343" s="102"/>
      <c r="J343" s="208"/>
      <c r="K343" s="208"/>
      <c r="L343" s="225"/>
      <c r="M343" s="208"/>
      <c r="N343" s="208"/>
      <c r="O343" s="208"/>
      <c r="P343" s="208"/>
      <c r="Q343" s="208"/>
      <c r="R343" s="208"/>
      <c r="S343" s="208"/>
      <c r="T343" s="208"/>
      <c r="U343" s="208"/>
      <c r="V343" s="208"/>
      <c r="W343" s="208"/>
      <c r="X343" s="208"/>
      <c r="Y343" s="208"/>
    </row>
    <row r="344" ht="25.5" customHeight="1">
      <c r="A344" s="208"/>
      <c r="B344" s="208"/>
      <c r="C344" s="208"/>
      <c r="D344" s="208"/>
      <c r="E344" s="102"/>
      <c r="F344" s="208"/>
      <c r="G344" s="208"/>
      <c r="H344" s="208"/>
      <c r="I344" s="102"/>
      <c r="J344" s="208"/>
      <c r="K344" s="208"/>
      <c r="L344" s="225"/>
      <c r="M344" s="208"/>
      <c r="N344" s="208"/>
      <c r="O344" s="208"/>
      <c r="P344" s="208"/>
      <c r="Q344" s="208"/>
      <c r="R344" s="208"/>
      <c r="S344" s="208"/>
      <c r="T344" s="208"/>
      <c r="U344" s="208"/>
      <c r="V344" s="208"/>
      <c r="W344" s="208"/>
      <c r="X344" s="208"/>
      <c r="Y344" s="208"/>
    </row>
    <row r="345" ht="25.5" customHeight="1">
      <c r="A345" s="208"/>
      <c r="B345" s="208"/>
      <c r="C345" s="208"/>
      <c r="D345" s="208"/>
      <c r="E345" s="102"/>
      <c r="F345" s="208"/>
      <c r="G345" s="208"/>
      <c r="H345" s="208"/>
      <c r="I345" s="102"/>
      <c r="J345" s="208"/>
      <c r="K345" s="208"/>
      <c r="L345" s="225"/>
      <c r="M345" s="208"/>
      <c r="N345" s="208"/>
      <c r="O345" s="208"/>
      <c r="P345" s="208"/>
      <c r="Q345" s="208"/>
      <c r="R345" s="208"/>
      <c r="S345" s="208"/>
      <c r="T345" s="208"/>
      <c r="U345" s="208"/>
      <c r="V345" s="208"/>
      <c r="W345" s="208"/>
      <c r="X345" s="208"/>
      <c r="Y345" s="208"/>
    </row>
    <row r="346" ht="25.5" customHeight="1">
      <c r="A346" s="208"/>
      <c r="B346" s="208"/>
      <c r="C346" s="208"/>
      <c r="D346" s="208"/>
      <c r="E346" s="102"/>
      <c r="F346" s="208"/>
      <c r="G346" s="208"/>
      <c r="H346" s="208"/>
      <c r="I346" s="102"/>
      <c r="J346" s="208"/>
      <c r="K346" s="208"/>
      <c r="L346" s="225"/>
      <c r="M346" s="208"/>
      <c r="N346" s="208"/>
      <c r="O346" s="208"/>
      <c r="P346" s="208"/>
      <c r="Q346" s="208"/>
      <c r="R346" s="208"/>
      <c r="S346" s="208"/>
      <c r="T346" s="208"/>
      <c r="U346" s="208"/>
      <c r="V346" s="208"/>
      <c r="W346" s="208"/>
      <c r="X346" s="208"/>
      <c r="Y346" s="208"/>
    </row>
    <row r="347" ht="25.5" customHeight="1">
      <c r="A347" s="208"/>
      <c r="B347" s="208"/>
      <c r="C347" s="208"/>
      <c r="D347" s="208"/>
      <c r="E347" s="102"/>
      <c r="F347" s="208"/>
      <c r="G347" s="208"/>
      <c r="H347" s="208"/>
      <c r="I347" s="102"/>
      <c r="J347" s="208"/>
      <c r="K347" s="208"/>
      <c r="L347" s="225"/>
      <c r="M347" s="208"/>
      <c r="N347" s="208"/>
      <c r="O347" s="208"/>
      <c r="P347" s="208"/>
      <c r="Q347" s="208"/>
      <c r="R347" s="208"/>
      <c r="S347" s="208"/>
      <c r="T347" s="208"/>
      <c r="U347" s="208"/>
      <c r="V347" s="208"/>
      <c r="W347" s="208"/>
      <c r="X347" s="208"/>
      <c r="Y347" s="208"/>
    </row>
    <row r="348" ht="25.5" customHeight="1">
      <c r="A348" s="208"/>
      <c r="B348" s="208"/>
      <c r="C348" s="208"/>
      <c r="D348" s="208"/>
      <c r="E348" s="102"/>
      <c r="F348" s="208"/>
      <c r="G348" s="208"/>
      <c r="H348" s="208"/>
      <c r="I348" s="102"/>
      <c r="J348" s="208"/>
      <c r="K348" s="208"/>
      <c r="L348" s="225"/>
      <c r="M348" s="208"/>
      <c r="N348" s="208"/>
      <c r="O348" s="208"/>
      <c r="P348" s="208"/>
      <c r="Q348" s="208"/>
      <c r="R348" s="208"/>
      <c r="S348" s="208"/>
      <c r="T348" s="208"/>
      <c r="U348" s="208"/>
      <c r="V348" s="208"/>
      <c r="W348" s="208"/>
      <c r="X348" s="208"/>
      <c r="Y348" s="208"/>
    </row>
    <row r="349" ht="25.5" customHeight="1">
      <c r="A349" s="208"/>
      <c r="B349" s="208"/>
      <c r="C349" s="208"/>
      <c r="D349" s="208"/>
      <c r="E349" s="102"/>
      <c r="F349" s="208"/>
      <c r="G349" s="208"/>
      <c r="H349" s="208"/>
      <c r="I349" s="102"/>
      <c r="J349" s="208"/>
      <c r="K349" s="208"/>
      <c r="L349" s="225"/>
      <c r="M349" s="208"/>
      <c r="N349" s="208"/>
      <c r="O349" s="208"/>
      <c r="P349" s="208"/>
      <c r="Q349" s="208"/>
      <c r="R349" s="208"/>
      <c r="S349" s="208"/>
      <c r="T349" s="208"/>
      <c r="U349" s="208"/>
      <c r="V349" s="208"/>
      <c r="W349" s="208"/>
      <c r="X349" s="208"/>
      <c r="Y349" s="208"/>
    </row>
    <row r="350" ht="25.5" customHeight="1">
      <c r="A350" s="208"/>
      <c r="B350" s="208"/>
      <c r="C350" s="208"/>
      <c r="D350" s="208"/>
      <c r="E350" s="102"/>
      <c r="F350" s="208"/>
      <c r="G350" s="208"/>
      <c r="H350" s="208"/>
      <c r="I350" s="102"/>
      <c r="J350" s="208"/>
      <c r="K350" s="208"/>
      <c r="L350" s="225"/>
      <c r="M350" s="208"/>
      <c r="N350" s="208"/>
      <c r="O350" s="208"/>
      <c r="P350" s="208"/>
      <c r="Q350" s="208"/>
      <c r="R350" s="208"/>
      <c r="S350" s="208"/>
      <c r="T350" s="208"/>
      <c r="U350" s="208"/>
      <c r="V350" s="208"/>
      <c r="W350" s="208"/>
      <c r="X350" s="208"/>
      <c r="Y350" s="208"/>
    </row>
    <row r="351" ht="25.5" customHeight="1">
      <c r="A351" s="208"/>
      <c r="B351" s="208"/>
      <c r="C351" s="208"/>
      <c r="D351" s="208"/>
      <c r="E351" s="102"/>
      <c r="F351" s="208"/>
      <c r="G351" s="208"/>
      <c r="H351" s="208"/>
      <c r="I351" s="102"/>
      <c r="J351" s="208"/>
      <c r="K351" s="208"/>
      <c r="L351" s="225"/>
      <c r="M351" s="208"/>
      <c r="N351" s="208"/>
      <c r="O351" s="208"/>
      <c r="P351" s="208"/>
      <c r="Q351" s="208"/>
      <c r="R351" s="208"/>
      <c r="S351" s="208"/>
      <c r="T351" s="208"/>
      <c r="U351" s="208"/>
      <c r="V351" s="208"/>
      <c r="W351" s="208"/>
      <c r="X351" s="208"/>
      <c r="Y351" s="208"/>
    </row>
    <row r="352" ht="25.5" customHeight="1">
      <c r="A352" s="208"/>
      <c r="B352" s="208"/>
      <c r="C352" s="208"/>
      <c r="D352" s="208"/>
      <c r="E352" s="102"/>
      <c r="F352" s="208"/>
      <c r="G352" s="208"/>
      <c r="H352" s="208"/>
      <c r="I352" s="102"/>
      <c r="J352" s="208"/>
      <c r="K352" s="208"/>
      <c r="L352" s="225"/>
      <c r="M352" s="208"/>
      <c r="N352" s="208"/>
      <c r="O352" s="208"/>
      <c r="P352" s="208"/>
      <c r="Q352" s="208"/>
      <c r="R352" s="208"/>
      <c r="S352" s="208"/>
      <c r="T352" s="208"/>
      <c r="U352" s="208"/>
      <c r="V352" s="208"/>
      <c r="W352" s="208"/>
      <c r="X352" s="208"/>
      <c r="Y352" s="208"/>
    </row>
    <row r="353" ht="25.5" customHeight="1">
      <c r="A353" s="208"/>
      <c r="B353" s="208"/>
      <c r="C353" s="208"/>
      <c r="D353" s="208"/>
      <c r="E353" s="102"/>
      <c r="F353" s="208"/>
      <c r="G353" s="208"/>
      <c r="H353" s="208"/>
      <c r="I353" s="102"/>
      <c r="J353" s="208"/>
      <c r="K353" s="208"/>
      <c r="L353" s="225"/>
      <c r="M353" s="208"/>
      <c r="N353" s="208"/>
      <c r="O353" s="208"/>
      <c r="P353" s="208"/>
      <c r="Q353" s="208"/>
      <c r="R353" s="208"/>
      <c r="S353" s="208"/>
      <c r="T353" s="208"/>
      <c r="U353" s="208"/>
      <c r="V353" s="208"/>
      <c r="W353" s="208"/>
      <c r="X353" s="208"/>
      <c r="Y353" s="208"/>
    </row>
    <row r="354" ht="25.5" customHeight="1">
      <c r="A354" s="208"/>
      <c r="B354" s="208"/>
      <c r="C354" s="208"/>
      <c r="D354" s="208"/>
      <c r="E354" s="102"/>
      <c r="F354" s="208"/>
      <c r="G354" s="208"/>
      <c r="H354" s="208"/>
      <c r="I354" s="102"/>
      <c r="J354" s="208"/>
      <c r="K354" s="208"/>
      <c r="L354" s="225"/>
      <c r="M354" s="208"/>
      <c r="N354" s="208"/>
      <c r="O354" s="208"/>
      <c r="P354" s="208"/>
      <c r="Q354" s="208"/>
      <c r="R354" s="208"/>
      <c r="S354" s="208"/>
      <c r="T354" s="208"/>
      <c r="U354" s="208"/>
      <c r="V354" s="208"/>
      <c r="W354" s="208"/>
      <c r="X354" s="208"/>
      <c r="Y354" s="208"/>
    </row>
    <row r="355" ht="25.5" customHeight="1">
      <c r="A355" s="208"/>
      <c r="B355" s="208"/>
      <c r="C355" s="208"/>
      <c r="D355" s="208"/>
      <c r="E355" s="102"/>
      <c r="F355" s="208"/>
      <c r="G355" s="208"/>
      <c r="H355" s="208"/>
      <c r="I355" s="102"/>
      <c r="J355" s="208"/>
      <c r="K355" s="208"/>
      <c r="L355" s="225"/>
      <c r="M355" s="208"/>
      <c r="N355" s="208"/>
      <c r="O355" s="208"/>
      <c r="P355" s="208"/>
      <c r="Q355" s="208"/>
      <c r="R355" s="208"/>
      <c r="S355" s="208"/>
      <c r="T355" s="208"/>
      <c r="U355" s="208"/>
      <c r="V355" s="208"/>
      <c r="W355" s="208"/>
      <c r="X355" s="208"/>
      <c r="Y355" s="208"/>
    </row>
    <row r="356" ht="25.5" customHeight="1">
      <c r="A356" s="208"/>
      <c r="B356" s="208"/>
      <c r="C356" s="208"/>
      <c r="D356" s="208"/>
      <c r="E356" s="102"/>
      <c r="F356" s="208"/>
      <c r="G356" s="208"/>
      <c r="H356" s="208"/>
      <c r="I356" s="102"/>
      <c r="J356" s="208"/>
      <c r="K356" s="208"/>
      <c r="L356" s="225"/>
      <c r="M356" s="208"/>
      <c r="N356" s="208"/>
      <c r="O356" s="208"/>
      <c r="P356" s="208"/>
      <c r="Q356" s="208"/>
      <c r="R356" s="208"/>
      <c r="S356" s="208"/>
      <c r="T356" s="208"/>
      <c r="U356" s="208"/>
      <c r="V356" s="208"/>
      <c r="W356" s="208"/>
      <c r="X356" s="208"/>
      <c r="Y356" s="208"/>
    </row>
    <row r="357" ht="25.5" customHeight="1">
      <c r="A357" s="208"/>
      <c r="B357" s="208"/>
      <c r="C357" s="208"/>
      <c r="D357" s="208"/>
      <c r="E357" s="102"/>
      <c r="F357" s="208"/>
      <c r="G357" s="208"/>
      <c r="H357" s="208"/>
      <c r="I357" s="102"/>
      <c r="J357" s="208"/>
      <c r="K357" s="208"/>
      <c r="L357" s="225"/>
      <c r="M357" s="208"/>
      <c r="N357" s="208"/>
      <c r="O357" s="208"/>
      <c r="P357" s="208"/>
      <c r="Q357" s="208"/>
      <c r="R357" s="208"/>
      <c r="S357" s="208"/>
      <c r="T357" s="208"/>
      <c r="U357" s="208"/>
      <c r="V357" s="208"/>
      <c r="W357" s="208"/>
      <c r="X357" s="208"/>
      <c r="Y357" s="208"/>
    </row>
    <row r="358" ht="25.5" customHeight="1">
      <c r="A358" s="208"/>
      <c r="B358" s="208"/>
      <c r="C358" s="208"/>
      <c r="D358" s="208"/>
      <c r="E358" s="102"/>
      <c r="F358" s="208"/>
      <c r="G358" s="208"/>
      <c r="H358" s="208"/>
      <c r="I358" s="102"/>
      <c r="J358" s="208"/>
      <c r="K358" s="208"/>
      <c r="L358" s="225"/>
      <c r="M358" s="208"/>
      <c r="N358" s="208"/>
      <c r="O358" s="208"/>
      <c r="P358" s="208"/>
      <c r="Q358" s="208"/>
      <c r="R358" s="208"/>
      <c r="S358" s="208"/>
      <c r="T358" s="208"/>
      <c r="U358" s="208"/>
      <c r="V358" s="208"/>
      <c r="W358" s="208"/>
      <c r="X358" s="208"/>
      <c r="Y358" s="208"/>
    </row>
    <row r="359" ht="25.5" customHeight="1">
      <c r="A359" s="208"/>
      <c r="B359" s="208"/>
      <c r="C359" s="208"/>
      <c r="D359" s="208"/>
      <c r="E359" s="102"/>
      <c r="F359" s="208"/>
      <c r="G359" s="208"/>
      <c r="H359" s="208"/>
      <c r="I359" s="102"/>
      <c r="J359" s="208"/>
      <c r="K359" s="208"/>
      <c r="L359" s="225"/>
      <c r="M359" s="208"/>
      <c r="N359" s="208"/>
      <c r="O359" s="208"/>
      <c r="P359" s="208"/>
      <c r="Q359" s="208"/>
      <c r="R359" s="208"/>
      <c r="S359" s="208"/>
      <c r="T359" s="208"/>
      <c r="U359" s="208"/>
      <c r="V359" s="208"/>
      <c r="W359" s="208"/>
      <c r="X359" s="208"/>
      <c r="Y359" s="208"/>
    </row>
    <row r="360" ht="25.5" customHeight="1">
      <c r="A360" s="208"/>
      <c r="B360" s="208"/>
      <c r="C360" s="208"/>
      <c r="D360" s="208"/>
      <c r="E360" s="102"/>
      <c r="F360" s="208"/>
      <c r="G360" s="208"/>
      <c r="H360" s="208"/>
      <c r="I360" s="102"/>
      <c r="J360" s="208"/>
      <c r="K360" s="208"/>
      <c r="L360" s="225"/>
      <c r="M360" s="208"/>
      <c r="N360" s="208"/>
      <c r="O360" s="208"/>
      <c r="P360" s="208"/>
      <c r="Q360" s="208"/>
      <c r="R360" s="208"/>
      <c r="S360" s="208"/>
      <c r="T360" s="208"/>
      <c r="U360" s="208"/>
      <c r="V360" s="208"/>
      <c r="W360" s="208"/>
      <c r="X360" s="208"/>
      <c r="Y360" s="208"/>
    </row>
    <row r="361" ht="25.5" customHeight="1">
      <c r="A361" s="208"/>
      <c r="B361" s="208"/>
      <c r="C361" s="208"/>
      <c r="D361" s="208"/>
      <c r="E361" s="102"/>
      <c r="F361" s="208"/>
      <c r="G361" s="208"/>
      <c r="H361" s="208"/>
      <c r="I361" s="102"/>
      <c r="J361" s="208"/>
      <c r="K361" s="208"/>
      <c r="L361" s="225"/>
      <c r="M361" s="208"/>
      <c r="N361" s="208"/>
      <c r="O361" s="208"/>
      <c r="P361" s="208"/>
      <c r="Q361" s="208"/>
      <c r="R361" s="208"/>
      <c r="S361" s="208"/>
      <c r="T361" s="208"/>
      <c r="U361" s="208"/>
      <c r="V361" s="208"/>
      <c r="W361" s="208"/>
      <c r="X361" s="208"/>
      <c r="Y361" s="208"/>
    </row>
    <row r="362" ht="25.5" customHeight="1">
      <c r="A362" s="208"/>
      <c r="B362" s="208"/>
      <c r="C362" s="208"/>
      <c r="D362" s="208"/>
      <c r="E362" s="102"/>
      <c r="F362" s="208"/>
      <c r="G362" s="208"/>
      <c r="H362" s="208"/>
      <c r="I362" s="102"/>
      <c r="J362" s="208"/>
      <c r="K362" s="208"/>
      <c r="L362" s="225"/>
      <c r="M362" s="208"/>
      <c r="N362" s="208"/>
      <c r="O362" s="208"/>
      <c r="P362" s="208"/>
      <c r="Q362" s="208"/>
      <c r="R362" s="208"/>
      <c r="S362" s="208"/>
      <c r="T362" s="208"/>
      <c r="U362" s="208"/>
      <c r="V362" s="208"/>
      <c r="W362" s="208"/>
      <c r="X362" s="208"/>
      <c r="Y362" s="208"/>
    </row>
    <row r="363" ht="25.5" customHeight="1">
      <c r="A363" s="208"/>
      <c r="B363" s="208"/>
      <c r="C363" s="208"/>
      <c r="D363" s="208"/>
      <c r="E363" s="102"/>
      <c r="F363" s="208"/>
      <c r="G363" s="208"/>
      <c r="H363" s="208"/>
      <c r="I363" s="102"/>
      <c r="J363" s="208"/>
      <c r="K363" s="208"/>
      <c r="L363" s="225"/>
      <c r="M363" s="208"/>
      <c r="N363" s="208"/>
      <c r="O363" s="208"/>
      <c r="P363" s="208"/>
      <c r="Q363" s="208"/>
      <c r="R363" s="208"/>
      <c r="S363" s="208"/>
      <c r="T363" s="208"/>
      <c r="U363" s="208"/>
      <c r="V363" s="208"/>
      <c r="W363" s="208"/>
      <c r="X363" s="208"/>
      <c r="Y363" s="208"/>
    </row>
    <row r="364" ht="25.5" customHeight="1">
      <c r="A364" s="208"/>
      <c r="B364" s="208"/>
      <c r="C364" s="208"/>
      <c r="D364" s="208"/>
      <c r="E364" s="102"/>
      <c r="F364" s="208"/>
      <c r="G364" s="208"/>
      <c r="H364" s="208"/>
      <c r="I364" s="102"/>
      <c r="J364" s="208"/>
      <c r="K364" s="208"/>
      <c r="L364" s="225"/>
      <c r="M364" s="208"/>
      <c r="N364" s="208"/>
      <c r="O364" s="208"/>
      <c r="P364" s="208"/>
      <c r="Q364" s="208"/>
      <c r="R364" s="208"/>
      <c r="S364" s="208"/>
      <c r="T364" s="208"/>
      <c r="U364" s="208"/>
      <c r="V364" s="208"/>
      <c r="W364" s="208"/>
      <c r="X364" s="208"/>
      <c r="Y364" s="208"/>
    </row>
    <row r="365" ht="25.5" customHeight="1">
      <c r="A365" s="208"/>
      <c r="B365" s="208"/>
      <c r="C365" s="208"/>
      <c r="D365" s="208"/>
      <c r="E365" s="102"/>
      <c r="F365" s="208"/>
      <c r="G365" s="208"/>
      <c r="H365" s="208"/>
      <c r="I365" s="102"/>
      <c r="J365" s="208"/>
      <c r="K365" s="208"/>
      <c r="L365" s="225"/>
      <c r="M365" s="208"/>
      <c r="N365" s="208"/>
      <c r="O365" s="208"/>
      <c r="P365" s="208"/>
      <c r="Q365" s="208"/>
      <c r="R365" s="208"/>
      <c r="S365" s="208"/>
      <c r="T365" s="208"/>
      <c r="U365" s="208"/>
      <c r="V365" s="208"/>
      <c r="W365" s="208"/>
      <c r="X365" s="208"/>
      <c r="Y365" s="208"/>
    </row>
    <row r="366" ht="25.5" customHeight="1">
      <c r="A366" s="208"/>
      <c r="B366" s="208"/>
      <c r="C366" s="208"/>
      <c r="D366" s="208"/>
      <c r="E366" s="102"/>
      <c r="F366" s="208"/>
      <c r="G366" s="208"/>
      <c r="H366" s="208"/>
      <c r="I366" s="102"/>
      <c r="J366" s="208"/>
      <c r="K366" s="208"/>
      <c r="L366" s="225"/>
      <c r="M366" s="208"/>
      <c r="N366" s="208"/>
      <c r="O366" s="208"/>
      <c r="P366" s="208"/>
      <c r="Q366" s="208"/>
      <c r="R366" s="208"/>
      <c r="S366" s="208"/>
      <c r="T366" s="208"/>
      <c r="U366" s="208"/>
      <c r="V366" s="208"/>
      <c r="W366" s="208"/>
      <c r="X366" s="208"/>
      <c r="Y366" s="208"/>
    </row>
    <row r="367" ht="25.5" customHeight="1">
      <c r="A367" s="208"/>
      <c r="B367" s="208"/>
      <c r="C367" s="208"/>
      <c r="D367" s="208"/>
      <c r="E367" s="102"/>
      <c r="F367" s="208"/>
      <c r="G367" s="208"/>
      <c r="H367" s="208"/>
      <c r="I367" s="102"/>
      <c r="J367" s="208"/>
      <c r="K367" s="208"/>
      <c r="L367" s="225"/>
      <c r="M367" s="208"/>
      <c r="N367" s="208"/>
      <c r="O367" s="208"/>
      <c r="P367" s="208"/>
      <c r="Q367" s="208"/>
      <c r="R367" s="208"/>
      <c r="S367" s="208"/>
      <c r="T367" s="208"/>
      <c r="U367" s="208"/>
      <c r="V367" s="208"/>
      <c r="W367" s="208"/>
      <c r="X367" s="208"/>
      <c r="Y367" s="208"/>
    </row>
    <row r="368" ht="25.5" customHeight="1">
      <c r="A368" s="208"/>
      <c r="B368" s="208"/>
      <c r="C368" s="208"/>
      <c r="D368" s="208"/>
      <c r="E368" s="102"/>
      <c r="F368" s="208"/>
      <c r="G368" s="208"/>
      <c r="H368" s="208"/>
      <c r="I368" s="102"/>
      <c r="J368" s="208"/>
      <c r="K368" s="208"/>
      <c r="L368" s="225"/>
      <c r="M368" s="208"/>
      <c r="N368" s="208"/>
      <c r="O368" s="208"/>
      <c r="P368" s="208"/>
      <c r="Q368" s="208"/>
      <c r="R368" s="208"/>
      <c r="S368" s="208"/>
      <c r="T368" s="208"/>
      <c r="U368" s="208"/>
      <c r="V368" s="208"/>
      <c r="W368" s="208"/>
      <c r="X368" s="208"/>
      <c r="Y368" s="208"/>
    </row>
    <row r="369" ht="25.5" customHeight="1">
      <c r="A369" s="208"/>
      <c r="B369" s="208"/>
      <c r="C369" s="208"/>
      <c r="D369" s="208"/>
      <c r="E369" s="102"/>
      <c r="F369" s="208"/>
      <c r="G369" s="208"/>
      <c r="H369" s="208"/>
      <c r="I369" s="102"/>
      <c r="J369" s="208"/>
      <c r="K369" s="208"/>
      <c r="L369" s="225"/>
      <c r="M369" s="208"/>
      <c r="N369" s="208"/>
      <c r="O369" s="208"/>
      <c r="P369" s="208"/>
      <c r="Q369" s="208"/>
      <c r="R369" s="208"/>
      <c r="S369" s="208"/>
      <c r="T369" s="208"/>
      <c r="U369" s="208"/>
      <c r="V369" s="208"/>
      <c r="W369" s="208"/>
      <c r="X369" s="208"/>
      <c r="Y369" s="208"/>
    </row>
    <row r="370" ht="25.5" customHeight="1">
      <c r="A370" s="208"/>
      <c r="B370" s="208"/>
      <c r="C370" s="208"/>
      <c r="D370" s="208"/>
      <c r="E370" s="102"/>
      <c r="F370" s="208"/>
      <c r="G370" s="208"/>
      <c r="H370" s="208"/>
      <c r="I370" s="102"/>
      <c r="J370" s="208"/>
      <c r="K370" s="208"/>
      <c r="L370" s="225"/>
      <c r="M370" s="208"/>
      <c r="N370" s="208"/>
      <c r="O370" s="208"/>
      <c r="P370" s="208"/>
      <c r="Q370" s="208"/>
      <c r="R370" s="208"/>
      <c r="S370" s="208"/>
      <c r="T370" s="208"/>
      <c r="U370" s="208"/>
      <c r="V370" s="208"/>
      <c r="W370" s="208"/>
      <c r="X370" s="208"/>
      <c r="Y370" s="208"/>
    </row>
    <row r="371" ht="25.5" customHeight="1">
      <c r="A371" s="208"/>
      <c r="B371" s="208"/>
      <c r="C371" s="208"/>
      <c r="D371" s="208"/>
      <c r="E371" s="102"/>
      <c r="F371" s="208"/>
      <c r="G371" s="208"/>
      <c r="H371" s="208"/>
      <c r="I371" s="102"/>
      <c r="J371" s="208"/>
      <c r="K371" s="208"/>
      <c r="L371" s="225"/>
      <c r="M371" s="208"/>
      <c r="N371" s="208"/>
      <c r="O371" s="208"/>
      <c r="P371" s="208"/>
      <c r="Q371" s="208"/>
      <c r="R371" s="208"/>
      <c r="S371" s="208"/>
      <c r="T371" s="208"/>
      <c r="U371" s="208"/>
      <c r="V371" s="208"/>
      <c r="W371" s="208"/>
      <c r="X371" s="208"/>
      <c r="Y371" s="208"/>
    </row>
    <row r="372" ht="25.5" customHeight="1">
      <c r="A372" s="208"/>
      <c r="B372" s="208"/>
      <c r="C372" s="208"/>
      <c r="D372" s="208"/>
      <c r="E372" s="102"/>
      <c r="F372" s="208"/>
      <c r="G372" s="208"/>
      <c r="H372" s="208"/>
      <c r="I372" s="102"/>
      <c r="J372" s="208"/>
      <c r="K372" s="208"/>
      <c r="L372" s="225"/>
      <c r="M372" s="208"/>
      <c r="N372" s="208"/>
      <c r="O372" s="208"/>
      <c r="P372" s="208"/>
      <c r="Q372" s="208"/>
      <c r="R372" s="208"/>
      <c r="S372" s="208"/>
      <c r="T372" s="208"/>
      <c r="U372" s="208"/>
      <c r="V372" s="208"/>
      <c r="W372" s="208"/>
      <c r="X372" s="208"/>
      <c r="Y372" s="208"/>
    </row>
    <row r="373" ht="25.5" customHeight="1">
      <c r="A373" s="208"/>
      <c r="B373" s="208"/>
      <c r="C373" s="208"/>
      <c r="D373" s="208"/>
      <c r="E373" s="102"/>
      <c r="F373" s="208"/>
      <c r="G373" s="208"/>
      <c r="H373" s="208"/>
      <c r="I373" s="102"/>
      <c r="J373" s="208"/>
      <c r="K373" s="208"/>
      <c r="L373" s="225"/>
      <c r="M373" s="208"/>
      <c r="N373" s="208"/>
      <c r="O373" s="208"/>
      <c r="P373" s="208"/>
      <c r="Q373" s="208"/>
      <c r="R373" s="208"/>
      <c r="S373" s="208"/>
      <c r="T373" s="208"/>
      <c r="U373" s="208"/>
      <c r="V373" s="208"/>
      <c r="W373" s="208"/>
      <c r="X373" s="208"/>
      <c r="Y373" s="208"/>
    </row>
    <row r="374" ht="25.5" customHeight="1">
      <c r="A374" s="208"/>
      <c r="B374" s="208"/>
      <c r="C374" s="208"/>
      <c r="D374" s="208"/>
      <c r="E374" s="102"/>
      <c r="F374" s="208"/>
      <c r="G374" s="208"/>
      <c r="H374" s="208"/>
      <c r="I374" s="102"/>
      <c r="J374" s="208"/>
      <c r="K374" s="208"/>
      <c r="L374" s="225"/>
      <c r="M374" s="208"/>
      <c r="N374" s="208"/>
      <c r="O374" s="208"/>
      <c r="P374" s="208"/>
      <c r="Q374" s="208"/>
      <c r="R374" s="208"/>
      <c r="S374" s="208"/>
      <c r="T374" s="208"/>
      <c r="U374" s="208"/>
      <c r="V374" s="208"/>
      <c r="W374" s="208"/>
      <c r="X374" s="208"/>
      <c r="Y374" s="208"/>
    </row>
    <row r="375" ht="25.5" customHeight="1">
      <c r="A375" s="208"/>
      <c r="B375" s="208"/>
      <c r="C375" s="208"/>
      <c r="D375" s="208"/>
      <c r="E375" s="102"/>
      <c r="F375" s="208"/>
      <c r="G375" s="208"/>
      <c r="H375" s="208"/>
      <c r="I375" s="102"/>
      <c r="J375" s="208"/>
      <c r="K375" s="208"/>
      <c r="L375" s="225"/>
      <c r="M375" s="208"/>
      <c r="N375" s="208"/>
      <c r="O375" s="208"/>
      <c r="P375" s="208"/>
      <c r="Q375" s="208"/>
      <c r="R375" s="208"/>
      <c r="S375" s="208"/>
      <c r="T375" s="208"/>
      <c r="U375" s="208"/>
      <c r="V375" s="208"/>
      <c r="W375" s="208"/>
      <c r="X375" s="208"/>
      <c r="Y375" s="208"/>
    </row>
    <row r="376" ht="25.5" customHeight="1">
      <c r="A376" s="208"/>
      <c r="B376" s="208"/>
      <c r="C376" s="208"/>
      <c r="D376" s="208"/>
      <c r="E376" s="102"/>
      <c r="F376" s="208"/>
      <c r="G376" s="208"/>
      <c r="H376" s="208"/>
      <c r="I376" s="102"/>
      <c r="J376" s="208"/>
      <c r="K376" s="208"/>
      <c r="L376" s="225"/>
      <c r="M376" s="208"/>
      <c r="N376" s="208"/>
      <c r="O376" s="208"/>
      <c r="P376" s="208"/>
      <c r="Q376" s="208"/>
      <c r="R376" s="208"/>
      <c r="S376" s="208"/>
      <c r="T376" s="208"/>
      <c r="U376" s="208"/>
      <c r="V376" s="208"/>
      <c r="W376" s="208"/>
      <c r="X376" s="208"/>
      <c r="Y376" s="208"/>
    </row>
    <row r="377" ht="25.5" customHeight="1">
      <c r="A377" s="208"/>
      <c r="B377" s="208"/>
      <c r="C377" s="208"/>
      <c r="D377" s="208"/>
      <c r="E377" s="102"/>
      <c r="F377" s="208"/>
      <c r="G377" s="208"/>
      <c r="H377" s="208"/>
      <c r="I377" s="102"/>
      <c r="J377" s="208"/>
      <c r="K377" s="208"/>
      <c r="L377" s="225"/>
      <c r="M377" s="208"/>
      <c r="N377" s="208"/>
      <c r="O377" s="208"/>
      <c r="P377" s="208"/>
      <c r="Q377" s="208"/>
      <c r="R377" s="208"/>
      <c r="S377" s="208"/>
      <c r="T377" s="208"/>
      <c r="U377" s="208"/>
      <c r="V377" s="208"/>
      <c r="W377" s="208"/>
      <c r="X377" s="208"/>
      <c r="Y377" s="208"/>
    </row>
    <row r="378" ht="25.5" customHeight="1">
      <c r="A378" s="208"/>
      <c r="B378" s="208"/>
      <c r="C378" s="208"/>
      <c r="D378" s="208"/>
      <c r="E378" s="102"/>
      <c r="F378" s="208"/>
      <c r="G378" s="208"/>
      <c r="H378" s="208"/>
      <c r="I378" s="102"/>
      <c r="J378" s="208"/>
      <c r="K378" s="208"/>
      <c r="L378" s="225"/>
      <c r="M378" s="208"/>
      <c r="N378" s="208"/>
      <c r="O378" s="208"/>
      <c r="P378" s="208"/>
      <c r="Q378" s="208"/>
      <c r="R378" s="208"/>
      <c r="S378" s="208"/>
      <c r="T378" s="208"/>
      <c r="U378" s="208"/>
      <c r="V378" s="208"/>
      <c r="W378" s="208"/>
      <c r="X378" s="208"/>
      <c r="Y378" s="208"/>
    </row>
    <row r="379" ht="25.5" customHeight="1">
      <c r="A379" s="208"/>
      <c r="B379" s="208"/>
      <c r="C379" s="208"/>
      <c r="D379" s="208"/>
      <c r="E379" s="102"/>
      <c r="F379" s="208"/>
      <c r="G379" s="208"/>
      <c r="H379" s="208"/>
      <c r="I379" s="102"/>
      <c r="J379" s="208"/>
      <c r="K379" s="208"/>
      <c r="L379" s="225"/>
      <c r="M379" s="208"/>
      <c r="N379" s="208"/>
      <c r="O379" s="208"/>
      <c r="P379" s="208"/>
      <c r="Q379" s="208"/>
      <c r="R379" s="208"/>
      <c r="S379" s="208"/>
      <c r="T379" s="208"/>
      <c r="U379" s="208"/>
      <c r="V379" s="208"/>
      <c r="W379" s="208"/>
      <c r="X379" s="208"/>
      <c r="Y379" s="208"/>
    </row>
    <row r="380" ht="25.5" customHeight="1">
      <c r="A380" s="208"/>
      <c r="B380" s="208"/>
      <c r="C380" s="208"/>
      <c r="D380" s="208"/>
      <c r="E380" s="102"/>
      <c r="F380" s="208"/>
      <c r="G380" s="208"/>
      <c r="H380" s="208"/>
      <c r="I380" s="102"/>
      <c r="J380" s="208"/>
      <c r="K380" s="208"/>
      <c r="L380" s="225"/>
      <c r="M380" s="208"/>
      <c r="N380" s="208"/>
      <c r="O380" s="208"/>
      <c r="P380" s="208"/>
      <c r="Q380" s="208"/>
      <c r="R380" s="208"/>
      <c r="S380" s="208"/>
      <c r="T380" s="208"/>
      <c r="U380" s="208"/>
      <c r="V380" s="208"/>
      <c r="W380" s="208"/>
      <c r="X380" s="208"/>
      <c r="Y380" s="208"/>
    </row>
    <row r="381" ht="25.5" customHeight="1">
      <c r="A381" s="208"/>
      <c r="B381" s="208"/>
      <c r="C381" s="208"/>
      <c r="D381" s="208"/>
      <c r="E381" s="102"/>
      <c r="F381" s="208"/>
      <c r="G381" s="208"/>
      <c r="H381" s="208"/>
      <c r="I381" s="102"/>
      <c r="J381" s="208"/>
      <c r="K381" s="208"/>
      <c r="L381" s="225"/>
      <c r="M381" s="208"/>
      <c r="N381" s="208"/>
      <c r="O381" s="208"/>
      <c r="P381" s="208"/>
      <c r="Q381" s="208"/>
      <c r="R381" s="208"/>
      <c r="S381" s="208"/>
      <c r="T381" s="208"/>
      <c r="U381" s="208"/>
      <c r="V381" s="208"/>
      <c r="W381" s="208"/>
      <c r="X381" s="208"/>
      <c r="Y381" s="208"/>
    </row>
    <row r="382" ht="25.5" customHeight="1">
      <c r="A382" s="208"/>
      <c r="B382" s="208"/>
      <c r="C382" s="208"/>
      <c r="D382" s="208"/>
      <c r="E382" s="102"/>
      <c r="F382" s="208"/>
      <c r="G382" s="208"/>
      <c r="H382" s="208"/>
      <c r="I382" s="102"/>
      <c r="J382" s="208"/>
      <c r="K382" s="208"/>
      <c r="L382" s="225"/>
      <c r="M382" s="208"/>
      <c r="N382" s="208"/>
      <c r="O382" s="208"/>
      <c r="P382" s="208"/>
      <c r="Q382" s="208"/>
      <c r="R382" s="208"/>
      <c r="S382" s="208"/>
      <c r="T382" s="208"/>
      <c r="U382" s="208"/>
      <c r="V382" s="208"/>
      <c r="W382" s="208"/>
      <c r="X382" s="208"/>
      <c r="Y382" s="208"/>
    </row>
    <row r="383" ht="25.5" customHeight="1">
      <c r="A383" s="208"/>
      <c r="B383" s="208"/>
      <c r="C383" s="208"/>
      <c r="D383" s="208"/>
      <c r="E383" s="102"/>
      <c r="F383" s="208"/>
      <c r="G383" s="208"/>
      <c r="H383" s="208"/>
      <c r="I383" s="102"/>
      <c r="J383" s="208"/>
      <c r="K383" s="208"/>
      <c r="L383" s="225"/>
      <c r="M383" s="208"/>
      <c r="N383" s="208"/>
      <c r="O383" s="208"/>
      <c r="P383" s="208"/>
      <c r="Q383" s="208"/>
      <c r="R383" s="208"/>
      <c r="S383" s="208"/>
      <c r="T383" s="208"/>
      <c r="U383" s="208"/>
      <c r="V383" s="208"/>
      <c r="W383" s="208"/>
      <c r="X383" s="208"/>
      <c r="Y383" s="208"/>
    </row>
    <row r="384" ht="25.5" customHeight="1">
      <c r="A384" s="208"/>
      <c r="B384" s="208"/>
      <c r="C384" s="208"/>
      <c r="D384" s="208"/>
      <c r="E384" s="102"/>
      <c r="F384" s="208"/>
      <c r="G384" s="208"/>
      <c r="H384" s="208"/>
      <c r="I384" s="102"/>
      <c r="J384" s="208"/>
      <c r="K384" s="208"/>
      <c r="L384" s="225"/>
      <c r="M384" s="208"/>
      <c r="N384" s="208"/>
      <c r="O384" s="208"/>
      <c r="P384" s="208"/>
      <c r="Q384" s="208"/>
      <c r="R384" s="208"/>
      <c r="S384" s="208"/>
      <c r="T384" s="208"/>
      <c r="U384" s="208"/>
      <c r="V384" s="208"/>
      <c r="W384" s="208"/>
      <c r="X384" s="208"/>
      <c r="Y384" s="208"/>
    </row>
    <row r="385" ht="25.5" customHeight="1">
      <c r="A385" s="208"/>
      <c r="B385" s="208"/>
      <c r="C385" s="208"/>
      <c r="D385" s="208"/>
      <c r="E385" s="102"/>
      <c r="F385" s="208"/>
      <c r="G385" s="208"/>
      <c r="H385" s="208"/>
      <c r="I385" s="102"/>
      <c r="J385" s="208"/>
      <c r="K385" s="208"/>
      <c r="L385" s="225"/>
      <c r="M385" s="208"/>
      <c r="N385" s="208"/>
      <c r="O385" s="208"/>
      <c r="P385" s="208"/>
      <c r="Q385" s="208"/>
      <c r="R385" s="208"/>
      <c r="S385" s="208"/>
      <c r="T385" s="208"/>
      <c r="U385" s="208"/>
      <c r="V385" s="208"/>
      <c r="W385" s="208"/>
      <c r="X385" s="208"/>
      <c r="Y385" s="208"/>
    </row>
    <row r="386" ht="25.5" customHeight="1">
      <c r="A386" s="208"/>
      <c r="B386" s="208"/>
      <c r="C386" s="208"/>
      <c r="D386" s="208"/>
      <c r="E386" s="102"/>
      <c r="F386" s="208"/>
      <c r="G386" s="208"/>
      <c r="H386" s="208"/>
      <c r="I386" s="102"/>
      <c r="J386" s="208"/>
      <c r="K386" s="208"/>
      <c r="L386" s="225"/>
      <c r="M386" s="208"/>
      <c r="N386" s="208"/>
      <c r="O386" s="208"/>
      <c r="P386" s="208"/>
      <c r="Q386" s="208"/>
      <c r="R386" s="208"/>
      <c r="S386" s="208"/>
      <c r="T386" s="208"/>
      <c r="U386" s="208"/>
      <c r="V386" s="208"/>
      <c r="W386" s="208"/>
      <c r="X386" s="208"/>
      <c r="Y386" s="208"/>
    </row>
    <row r="387" ht="25.5" customHeight="1">
      <c r="A387" s="208"/>
      <c r="B387" s="208"/>
      <c r="C387" s="208"/>
      <c r="D387" s="208"/>
      <c r="E387" s="102"/>
      <c r="F387" s="208"/>
      <c r="G387" s="208"/>
      <c r="H387" s="208"/>
      <c r="I387" s="102"/>
      <c r="J387" s="208"/>
      <c r="K387" s="208"/>
      <c r="L387" s="225"/>
      <c r="M387" s="208"/>
      <c r="N387" s="208"/>
      <c r="O387" s="208"/>
      <c r="P387" s="208"/>
      <c r="Q387" s="208"/>
      <c r="R387" s="208"/>
      <c r="S387" s="208"/>
      <c r="T387" s="208"/>
      <c r="U387" s="208"/>
      <c r="V387" s="208"/>
      <c r="W387" s="208"/>
      <c r="X387" s="208"/>
      <c r="Y387" s="208"/>
    </row>
    <row r="388" ht="25.5" customHeight="1">
      <c r="A388" s="208"/>
      <c r="B388" s="208"/>
      <c r="C388" s="208"/>
      <c r="D388" s="208"/>
      <c r="E388" s="102"/>
      <c r="F388" s="208"/>
      <c r="G388" s="208"/>
      <c r="H388" s="208"/>
      <c r="I388" s="102"/>
      <c r="J388" s="208"/>
      <c r="K388" s="208"/>
      <c r="L388" s="225"/>
      <c r="M388" s="208"/>
      <c r="N388" s="208"/>
      <c r="O388" s="208"/>
      <c r="P388" s="208"/>
      <c r="Q388" s="208"/>
      <c r="R388" s="208"/>
      <c r="S388" s="208"/>
      <c r="T388" s="208"/>
      <c r="U388" s="208"/>
      <c r="V388" s="208"/>
      <c r="W388" s="208"/>
      <c r="X388" s="208"/>
      <c r="Y388" s="208"/>
    </row>
    <row r="389" ht="25.5" customHeight="1">
      <c r="A389" s="208"/>
      <c r="B389" s="208"/>
      <c r="C389" s="208"/>
      <c r="D389" s="208"/>
      <c r="E389" s="102"/>
      <c r="F389" s="208"/>
      <c r="G389" s="208"/>
      <c r="H389" s="208"/>
      <c r="I389" s="102"/>
      <c r="J389" s="208"/>
      <c r="K389" s="208"/>
      <c r="L389" s="225"/>
      <c r="M389" s="208"/>
      <c r="N389" s="208"/>
      <c r="O389" s="208"/>
      <c r="P389" s="208"/>
      <c r="Q389" s="208"/>
      <c r="R389" s="208"/>
      <c r="S389" s="208"/>
      <c r="T389" s="208"/>
      <c r="U389" s="208"/>
      <c r="V389" s="208"/>
      <c r="W389" s="208"/>
      <c r="X389" s="208"/>
      <c r="Y389" s="208"/>
    </row>
    <row r="390" ht="25.5" customHeight="1">
      <c r="A390" s="208"/>
      <c r="B390" s="208"/>
      <c r="C390" s="208"/>
      <c r="D390" s="208"/>
      <c r="E390" s="102"/>
      <c r="F390" s="208"/>
      <c r="G390" s="208"/>
      <c r="H390" s="208"/>
      <c r="I390" s="102"/>
      <c r="J390" s="208"/>
      <c r="K390" s="208"/>
      <c r="L390" s="225"/>
      <c r="M390" s="208"/>
      <c r="N390" s="208"/>
      <c r="O390" s="208"/>
      <c r="P390" s="208"/>
      <c r="Q390" s="208"/>
      <c r="R390" s="208"/>
      <c r="S390" s="208"/>
      <c r="T390" s="208"/>
      <c r="U390" s="208"/>
      <c r="V390" s="208"/>
      <c r="W390" s="208"/>
      <c r="X390" s="208"/>
      <c r="Y390" s="208"/>
    </row>
    <row r="391" ht="25.5" customHeight="1">
      <c r="A391" s="208"/>
      <c r="B391" s="208"/>
      <c r="C391" s="208"/>
      <c r="D391" s="208"/>
      <c r="E391" s="102"/>
      <c r="F391" s="208"/>
      <c r="G391" s="208"/>
      <c r="H391" s="208"/>
      <c r="I391" s="102"/>
      <c r="J391" s="208"/>
      <c r="K391" s="208"/>
      <c r="L391" s="225"/>
      <c r="M391" s="208"/>
      <c r="N391" s="208"/>
      <c r="O391" s="208"/>
      <c r="P391" s="208"/>
      <c r="Q391" s="208"/>
      <c r="R391" s="208"/>
      <c r="S391" s="208"/>
      <c r="T391" s="208"/>
      <c r="U391" s="208"/>
      <c r="V391" s="208"/>
      <c r="W391" s="208"/>
      <c r="X391" s="208"/>
      <c r="Y391" s="208"/>
    </row>
    <row r="392" ht="25.5" customHeight="1">
      <c r="A392" s="208"/>
      <c r="B392" s="208"/>
      <c r="C392" s="208"/>
      <c r="D392" s="208"/>
      <c r="E392" s="102"/>
      <c r="F392" s="208"/>
      <c r="G392" s="208"/>
      <c r="H392" s="208"/>
      <c r="I392" s="102"/>
      <c r="J392" s="208"/>
      <c r="K392" s="208"/>
      <c r="L392" s="225"/>
      <c r="M392" s="208"/>
      <c r="N392" s="208"/>
      <c r="O392" s="208"/>
      <c r="P392" s="208"/>
      <c r="Q392" s="208"/>
      <c r="R392" s="208"/>
      <c r="S392" s="208"/>
      <c r="T392" s="208"/>
      <c r="U392" s="208"/>
      <c r="V392" s="208"/>
      <c r="W392" s="208"/>
      <c r="X392" s="208"/>
      <c r="Y392" s="208"/>
    </row>
    <row r="393" ht="25.5" customHeight="1">
      <c r="A393" s="208"/>
      <c r="B393" s="208"/>
      <c r="C393" s="208"/>
      <c r="D393" s="208"/>
      <c r="E393" s="102"/>
      <c r="F393" s="208"/>
      <c r="G393" s="208"/>
      <c r="H393" s="208"/>
      <c r="I393" s="102"/>
      <c r="J393" s="208"/>
      <c r="K393" s="208"/>
      <c r="L393" s="225"/>
      <c r="M393" s="208"/>
      <c r="N393" s="208"/>
      <c r="O393" s="208"/>
      <c r="P393" s="208"/>
      <c r="Q393" s="208"/>
      <c r="R393" s="208"/>
      <c r="S393" s="208"/>
      <c r="T393" s="208"/>
      <c r="U393" s="208"/>
      <c r="V393" s="208"/>
      <c r="W393" s="208"/>
      <c r="X393" s="208"/>
      <c r="Y393" s="208"/>
    </row>
    <row r="394" ht="25.5" customHeight="1">
      <c r="A394" s="208"/>
      <c r="B394" s="208"/>
      <c r="C394" s="208"/>
      <c r="D394" s="208"/>
      <c r="E394" s="102"/>
      <c r="F394" s="208"/>
      <c r="G394" s="208"/>
      <c r="H394" s="208"/>
      <c r="I394" s="102"/>
      <c r="J394" s="208"/>
      <c r="K394" s="208"/>
      <c r="L394" s="225"/>
      <c r="M394" s="208"/>
      <c r="N394" s="208"/>
      <c r="O394" s="208"/>
      <c r="P394" s="208"/>
      <c r="Q394" s="208"/>
      <c r="R394" s="208"/>
      <c r="S394" s="208"/>
      <c r="T394" s="208"/>
      <c r="U394" s="208"/>
      <c r="V394" s="208"/>
      <c r="W394" s="208"/>
      <c r="X394" s="208"/>
      <c r="Y394" s="208"/>
    </row>
    <row r="395" ht="25.5" customHeight="1">
      <c r="A395" s="208"/>
      <c r="B395" s="208"/>
      <c r="C395" s="208"/>
      <c r="D395" s="208"/>
      <c r="E395" s="102"/>
      <c r="F395" s="208"/>
      <c r="G395" s="208"/>
      <c r="H395" s="208"/>
      <c r="I395" s="102"/>
      <c r="J395" s="208"/>
      <c r="K395" s="208"/>
      <c r="L395" s="225"/>
      <c r="M395" s="208"/>
      <c r="N395" s="208"/>
      <c r="O395" s="208"/>
      <c r="P395" s="208"/>
      <c r="Q395" s="208"/>
      <c r="R395" s="208"/>
      <c r="S395" s="208"/>
      <c r="T395" s="208"/>
      <c r="U395" s="208"/>
      <c r="V395" s="208"/>
      <c r="W395" s="208"/>
      <c r="X395" s="208"/>
      <c r="Y395" s="208"/>
    </row>
    <row r="396" ht="25.5" customHeight="1">
      <c r="A396" s="208"/>
      <c r="B396" s="208"/>
      <c r="C396" s="208"/>
      <c r="D396" s="208"/>
      <c r="E396" s="102"/>
      <c r="F396" s="208"/>
      <c r="G396" s="208"/>
      <c r="H396" s="208"/>
      <c r="I396" s="102"/>
      <c r="J396" s="208"/>
      <c r="K396" s="208"/>
      <c r="L396" s="225"/>
      <c r="M396" s="208"/>
      <c r="N396" s="208"/>
      <c r="O396" s="208"/>
      <c r="P396" s="208"/>
      <c r="Q396" s="208"/>
      <c r="R396" s="208"/>
      <c r="S396" s="208"/>
      <c r="T396" s="208"/>
      <c r="U396" s="208"/>
      <c r="V396" s="208"/>
      <c r="W396" s="208"/>
      <c r="X396" s="208"/>
      <c r="Y396" s="208"/>
    </row>
    <row r="397" ht="25.5" customHeight="1">
      <c r="A397" s="208"/>
      <c r="B397" s="208"/>
      <c r="C397" s="208"/>
      <c r="D397" s="208"/>
      <c r="E397" s="102"/>
      <c r="F397" s="208"/>
      <c r="G397" s="208"/>
      <c r="H397" s="208"/>
      <c r="I397" s="102"/>
      <c r="J397" s="208"/>
      <c r="K397" s="208"/>
      <c r="L397" s="225"/>
      <c r="M397" s="208"/>
      <c r="N397" s="208"/>
      <c r="O397" s="208"/>
      <c r="P397" s="208"/>
      <c r="Q397" s="208"/>
      <c r="R397" s="208"/>
      <c r="S397" s="208"/>
      <c r="T397" s="208"/>
      <c r="U397" s="208"/>
      <c r="V397" s="208"/>
      <c r="W397" s="208"/>
      <c r="X397" s="208"/>
      <c r="Y397" s="208"/>
    </row>
    <row r="398" ht="25.5" customHeight="1">
      <c r="A398" s="208"/>
      <c r="B398" s="208"/>
      <c r="C398" s="208"/>
      <c r="D398" s="208"/>
      <c r="E398" s="102"/>
      <c r="F398" s="208"/>
      <c r="G398" s="208"/>
      <c r="H398" s="208"/>
      <c r="I398" s="102"/>
      <c r="J398" s="208"/>
      <c r="K398" s="208"/>
      <c r="L398" s="225"/>
      <c r="M398" s="208"/>
      <c r="N398" s="208"/>
      <c r="O398" s="208"/>
      <c r="P398" s="208"/>
      <c r="Q398" s="208"/>
      <c r="R398" s="208"/>
      <c r="S398" s="208"/>
      <c r="T398" s="208"/>
      <c r="U398" s="208"/>
      <c r="V398" s="208"/>
      <c r="W398" s="208"/>
      <c r="X398" s="208"/>
      <c r="Y398" s="208"/>
    </row>
    <row r="399" ht="25.5" customHeight="1">
      <c r="A399" s="208"/>
      <c r="B399" s="208"/>
      <c r="C399" s="208"/>
      <c r="D399" s="208"/>
      <c r="E399" s="102"/>
      <c r="F399" s="208"/>
      <c r="G399" s="208"/>
      <c r="H399" s="208"/>
      <c r="I399" s="102"/>
      <c r="J399" s="208"/>
      <c r="K399" s="208"/>
      <c r="L399" s="225"/>
      <c r="M399" s="208"/>
      <c r="N399" s="208"/>
      <c r="O399" s="208"/>
      <c r="P399" s="208"/>
      <c r="Q399" s="208"/>
      <c r="R399" s="208"/>
      <c r="S399" s="208"/>
      <c r="T399" s="208"/>
      <c r="U399" s="208"/>
      <c r="V399" s="208"/>
      <c r="W399" s="208"/>
      <c r="X399" s="208"/>
      <c r="Y399" s="208"/>
    </row>
    <row r="400" ht="25.5" customHeight="1">
      <c r="A400" s="208"/>
      <c r="B400" s="208"/>
      <c r="C400" s="208"/>
      <c r="D400" s="208"/>
      <c r="E400" s="102"/>
      <c r="F400" s="208"/>
      <c r="G400" s="208"/>
      <c r="H400" s="208"/>
      <c r="I400" s="102"/>
      <c r="J400" s="208"/>
      <c r="K400" s="208"/>
      <c r="L400" s="225"/>
      <c r="M400" s="208"/>
      <c r="N400" s="208"/>
      <c r="O400" s="208"/>
      <c r="P400" s="208"/>
      <c r="Q400" s="208"/>
      <c r="R400" s="208"/>
      <c r="S400" s="208"/>
      <c r="T400" s="208"/>
      <c r="U400" s="208"/>
      <c r="V400" s="208"/>
      <c r="W400" s="208"/>
      <c r="X400" s="208"/>
      <c r="Y400" s="208"/>
    </row>
    <row r="401" ht="25.5" customHeight="1">
      <c r="A401" s="208"/>
      <c r="B401" s="208"/>
      <c r="C401" s="208"/>
      <c r="D401" s="208"/>
      <c r="E401" s="102"/>
      <c r="F401" s="208"/>
      <c r="G401" s="208"/>
      <c r="H401" s="208"/>
      <c r="I401" s="102"/>
      <c r="J401" s="208"/>
      <c r="K401" s="208"/>
      <c r="L401" s="225"/>
      <c r="M401" s="208"/>
      <c r="N401" s="208"/>
      <c r="O401" s="208"/>
      <c r="P401" s="208"/>
      <c r="Q401" s="208"/>
      <c r="R401" s="208"/>
      <c r="S401" s="208"/>
      <c r="T401" s="208"/>
      <c r="U401" s="208"/>
      <c r="V401" s="208"/>
      <c r="W401" s="208"/>
      <c r="X401" s="208"/>
      <c r="Y401" s="208"/>
    </row>
    <row r="402" ht="25.5" customHeight="1">
      <c r="A402" s="208"/>
      <c r="B402" s="208"/>
      <c r="C402" s="208"/>
      <c r="D402" s="208"/>
      <c r="E402" s="102"/>
      <c r="F402" s="208"/>
      <c r="G402" s="208"/>
      <c r="H402" s="208"/>
      <c r="I402" s="102"/>
      <c r="J402" s="208"/>
      <c r="K402" s="208"/>
      <c r="L402" s="225"/>
      <c r="M402" s="208"/>
      <c r="N402" s="208"/>
      <c r="O402" s="208"/>
      <c r="P402" s="208"/>
      <c r="Q402" s="208"/>
      <c r="R402" s="208"/>
      <c r="S402" s="208"/>
      <c r="T402" s="208"/>
      <c r="U402" s="208"/>
      <c r="V402" s="208"/>
      <c r="W402" s="208"/>
      <c r="X402" s="208"/>
      <c r="Y402" s="208"/>
    </row>
    <row r="403" ht="25.5" customHeight="1">
      <c r="A403" s="208"/>
      <c r="B403" s="208"/>
      <c r="C403" s="208"/>
      <c r="D403" s="208"/>
      <c r="E403" s="102"/>
      <c r="F403" s="208"/>
      <c r="G403" s="208"/>
      <c r="H403" s="208"/>
      <c r="I403" s="102"/>
      <c r="J403" s="208"/>
      <c r="K403" s="208"/>
      <c r="L403" s="225"/>
      <c r="M403" s="208"/>
      <c r="N403" s="208"/>
      <c r="O403" s="208"/>
      <c r="P403" s="208"/>
      <c r="Q403" s="208"/>
      <c r="R403" s="208"/>
      <c r="S403" s="208"/>
      <c r="T403" s="208"/>
      <c r="U403" s="208"/>
      <c r="V403" s="208"/>
      <c r="W403" s="208"/>
      <c r="X403" s="208"/>
      <c r="Y403" s="208"/>
    </row>
    <row r="404" ht="25.5" customHeight="1">
      <c r="A404" s="208"/>
      <c r="B404" s="208"/>
      <c r="C404" s="208"/>
      <c r="D404" s="208"/>
      <c r="E404" s="102"/>
      <c r="F404" s="208"/>
      <c r="G404" s="208"/>
      <c r="H404" s="208"/>
      <c r="I404" s="102"/>
      <c r="J404" s="208"/>
      <c r="K404" s="208"/>
      <c r="L404" s="225"/>
      <c r="M404" s="208"/>
      <c r="N404" s="208"/>
      <c r="O404" s="208"/>
      <c r="P404" s="208"/>
      <c r="Q404" s="208"/>
      <c r="R404" s="208"/>
      <c r="S404" s="208"/>
      <c r="T404" s="208"/>
      <c r="U404" s="208"/>
      <c r="V404" s="208"/>
      <c r="W404" s="208"/>
      <c r="X404" s="208"/>
      <c r="Y404" s="208"/>
    </row>
    <row r="405" ht="25.5" customHeight="1">
      <c r="A405" s="208"/>
      <c r="B405" s="208"/>
      <c r="C405" s="208"/>
      <c r="D405" s="208"/>
      <c r="E405" s="102"/>
      <c r="F405" s="208"/>
      <c r="G405" s="208"/>
      <c r="H405" s="208"/>
      <c r="I405" s="102"/>
      <c r="J405" s="208"/>
      <c r="K405" s="208"/>
      <c r="L405" s="225"/>
      <c r="M405" s="208"/>
      <c r="N405" s="208"/>
      <c r="O405" s="208"/>
      <c r="P405" s="208"/>
      <c r="Q405" s="208"/>
      <c r="R405" s="208"/>
      <c r="S405" s="208"/>
      <c r="T405" s="208"/>
      <c r="U405" s="208"/>
      <c r="V405" s="208"/>
      <c r="W405" s="208"/>
      <c r="X405" s="208"/>
      <c r="Y405" s="208"/>
    </row>
    <row r="406" ht="25.5" customHeight="1">
      <c r="A406" s="208"/>
      <c r="B406" s="208"/>
      <c r="C406" s="208"/>
      <c r="D406" s="208"/>
      <c r="E406" s="102"/>
      <c r="F406" s="208"/>
      <c r="G406" s="208"/>
      <c r="H406" s="208"/>
      <c r="I406" s="102"/>
      <c r="J406" s="208"/>
      <c r="K406" s="208"/>
      <c r="L406" s="225"/>
      <c r="M406" s="208"/>
      <c r="N406" s="208"/>
      <c r="O406" s="208"/>
      <c r="P406" s="208"/>
      <c r="Q406" s="208"/>
      <c r="R406" s="208"/>
      <c r="S406" s="208"/>
      <c r="T406" s="208"/>
      <c r="U406" s="208"/>
      <c r="V406" s="208"/>
      <c r="W406" s="208"/>
      <c r="X406" s="208"/>
      <c r="Y406" s="208"/>
    </row>
    <row r="407" ht="25.5" customHeight="1">
      <c r="A407" s="208"/>
      <c r="B407" s="208"/>
      <c r="C407" s="208"/>
      <c r="D407" s="208"/>
      <c r="E407" s="102"/>
      <c r="F407" s="208"/>
      <c r="G407" s="208"/>
      <c r="H407" s="208"/>
      <c r="I407" s="102"/>
      <c r="J407" s="208"/>
      <c r="K407" s="208"/>
      <c r="L407" s="225"/>
      <c r="M407" s="208"/>
      <c r="N407" s="208"/>
      <c r="O407" s="208"/>
      <c r="P407" s="208"/>
      <c r="Q407" s="208"/>
      <c r="R407" s="208"/>
      <c r="S407" s="208"/>
      <c r="T407" s="208"/>
      <c r="U407" s="208"/>
      <c r="V407" s="208"/>
      <c r="W407" s="208"/>
      <c r="X407" s="208"/>
      <c r="Y407" s="208"/>
    </row>
    <row r="408" ht="25.5" customHeight="1">
      <c r="A408" s="208"/>
      <c r="B408" s="208"/>
      <c r="C408" s="208"/>
      <c r="D408" s="208"/>
      <c r="E408" s="102"/>
      <c r="F408" s="208"/>
      <c r="G408" s="208"/>
      <c r="H408" s="208"/>
      <c r="I408" s="102"/>
      <c r="J408" s="208"/>
      <c r="K408" s="208"/>
      <c r="L408" s="225"/>
      <c r="M408" s="208"/>
      <c r="N408" s="208"/>
      <c r="O408" s="208"/>
      <c r="P408" s="208"/>
      <c r="Q408" s="208"/>
      <c r="R408" s="208"/>
      <c r="S408" s="208"/>
      <c r="T408" s="208"/>
      <c r="U408" s="208"/>
      <c r="V408" s="208"/>
      <c r="W408" s="208"/>
      <c r="X408" s="208"/>
      <c r="Y408" s="208"/>
    </row>
    <row r="409" ht="25.5" customHeight="1">
      <c r="A409" s="208"/>
      <c r="B409" s="208"/>
      <c r="C409" s="208"/>
      <c r="D409" s="208"/>
      <c r="E409" s="102"/>
      <c r="F409" s="208"/>
      <c r="G409" s="208"/>
      <c r="H409" s="208"/>
      <c r="I409" s="102"/>
      <c r="J409" s="208"/>
      <c r="K409" s="208"/>
      <c r="L409" s="225"/>
      <c r="M409" s="208"/>
      <c r="N409" s="208"/>
      <c r="O409" s="208"/>
      <c r="P409" s="208"/>
      <c r="Q409" s="208"/>
      <c r="R409" s="208"/>
      <c r="S409" s="208"/>
      <c r="T409" s="208"/>
      <c r="U409" s="208"/>
      <c r="V409" s="208"/>
      <c r="W409" s="208"/>
      <c r="X409" s="208"/>
      <c r="Y409" s="208"/>
    </row>
    <row r="410" ht="25.5" customHeight="1">
      <c r="A410" s="208"/>
      <c r="B410" s="208"/>
      <c r="C410" s="208"/>
      <c r="D410" s="208"/>
      <c r="E410" s="102"/>
      <c r="F410" s="208"/>
      <c r="G410" s="208"/>
      <c r="H410" s="208"/>
      <c r="I410" s="102"/>
      <c r="J410" s="208"/>
      <c r="K410" s="208"/>
      <c r="L410" s="225"/>
      <c r="M410" s="208"/>
      <c r="N410" s="208"/>
      <c r="O410" s="208"/>
      <c r="P410" s="208"/>
      <c r="Q410" s="208"/>
      <c r="R410" s="208"/>
      <c r="S410" s="208"/>
      <c r="T410" s="208"/>
      <c r="U410" s="208"/>
      <c r="V410" s="208"/>
      <c r="W410" s="208"/>
      <c r="X410" s="208"/>
      <c r="Y410" s="208"/>
    </row>
    <row r="411" ht="25.5" customHeight="1">
      <c r="A411" s="208"/>
      <c r="B411" s="208"/>
      <c r="C411" s="208"/>
      <c r="D411" s="208"/>
      <c r="E411" s="102"/>
      <c r="F411" s="208"/>
      <c r="G411" s="208"/>
      <c r="H411" s="208"/>
      <c r="I411" s="102"/>
      <c r="J411" s="208"/>
      <c r="K411" s="208"/>
      <c r="L411" s="225"/>
      <c r="M411" s="208"/>
      <c r="N411" s="208"/>
      <c r="O411" s="208"/>
      <c r="P411" s="208"/>
      <c r="Q411" s="208"/>
      <c r="R411" s="208"/>
      <c r="S411" s="208"/>
      <c r="T411" s="208"/>
      <c r="U411" s="208"/>
      <c r="V411" s="208"/>
      <c r="W411" s="208"/>
      <c r="X411" s="208"/>
      <c r="Y411" s="208"/>
    </row>
    <row r="412" ht="25.5" customHeight="1">
      <c r="A412" s="208"/>
      <c r="B412" s="208"/>
      <c r="C412" s="208"/>
      <c r="D412" s="208"/>
      <c r="E412" s="102"/>
      <c r="F412" s="208"/>
      <c r="G412" s="208"/>
      <c r="H412" s="208"/>
      <c r="I412" s="102"/>
      <c r="J412" s="208"/>
      <c r="K412" s="208"/>
      <c r="L412" s="225"/>
      <c r="M412" s="208"/>
      <c r="N412" s="208"/>
      <c r="O412" s="208"/>
      <c r="P412" s="208"/>
      <c r="Q412" s="208"/>
      <c r="R412" s="208"/>
      <c r="S412" s="208"/>
      <c r="T412" s="208"/>
      <c r="U412" s="208"/>
      <c r="V412" s="208"/>
      <c r="W412" s="208"/>
      <c r="X412" s="208"/>
      <c r="Y412" s="208"/>
    </row>
    <row r="413" ht="25.5" customHeight="1">
      <c r="A413" s="208"/>
      <c r="B413" s="208"/>
      <c r="C413" s="208"/>
      <c r="D413" s="208"/>
      <c r="E413" s="102"/>
      <c r="F413" s="208"/>
      <c r="G413" s="208"/>
      <c r="H413" s="208"/>
      <c r="I413" s="102"/>
      <c r="J413" s="208"/>
      <c r="K413" s="208"/>
      <c r="L413" s="225"/>
      <c r="M413" s="208"/>
      <c r="N413" s="208"/>
      <c r="O413" s="208"/>
      <c r="P413" s="208"/>
      <c r="Q413" s="208"/>
      <c r="R413" s="208"/>
      <c r="S413" s="208"/>
      <c r="T413" s="208"/>
      <c r="U413" s="208"/>
      <c r="V413" s="208"/>
      <c r="W413" s="208"/>
      <c r="X413" s="208"/>
      <c r="Y413" s="208"/>
    </row>
    <row r="414" ht="25.5" customHeight="1">
      <c r="A414" s="208"/>
      <c r="B414" s="208"/>
      <c r="C414" s="208"/>
      <c r="D414" s="208"/>
      <c r="E414" s="102"/>
      <c r="F414" s="208"/>
      <c r="G414" s="208"/>
      <c r="H414" s="208"/>
      <c r="I414" s="102"/>
      <c r="J414" s="208"/>
      <c r="K414" s="208"/>
      <c r="L414" s="225"/>
      <c r="M414" s="208"/>
      <c r="N414" s="208"/>
      <c r="O414" s="208"/>
      <c r="P414" s="208"/>
      <c r="Q414" s="208"/>
      <c r="R414" s="208"/>
      <c r="S414" s="208"/>
      <c r="T414" s="208"/>
      <c r="U414" s="208"/>
      <c r="V414" s="208"/>
      <c r="W414" s="208"/>
      <c r="X414" s="208"/>
      <c r="Y414" s="208"/>
    </row>
    <row r="415" ht="25.5" customHeight="1">
      <c r="A415" s="208"/>
      <c r="B415" s="208"/>
      <c r="C415" s="208"/>
      <c r="D415" s="208"/>
      <c r="E415" s="102"/>
      <c r="F415" s="208"/>
      <c r="G415" s="208"/>
      <c r="H415" s="208"/>
      <c r="I415" s="102"/>
      <c r="J415" s="208"/>
      <c r="K415" s="208"/>
      <c r="L415" s="225"/>
      <c r="M415" s="208"/>
      <c r="N415" s="208"/>
      <c r="O415" s="208"/>
      <c r="P415" s="208"/>
      <c r="Q415" s="208"/>
      <c r="R415" s="208"/>
      <c r="S415" s="208"/>
      <c r="T415" s="208"/>
      <c r="U415" s="208"/>
      <c r="V415" s="208"/>
      <c r="W415" s="208"/>
      <c r="X415" s="208"/>
      <c r="Y415" s="208"/>
    </row>
    <row r="416" ht="25.5" customHeight="1">
      <c r="A416" s="208"/>
      <c r="B416" s="208"/>
      <c r="C416" s="208"/>
      <c r="D416" s="208"/>
      <c r="E416" s="102"/>
      <c r="F416" s="208"/>
      <c r="G416" s="208"/>
      <c r="H416" s="208"/>
      <c r="I416" s="102"/>
      <c r="J416" s="208"/>
      <c r="K416" s="208"/>
      <c r="L416" s="225"/>
      <c r="M416" s="208"/>
      <c r="N416" s="208"/>
      <c r="O416" s="208"/>
      <c r="P416" s="208"/>
      <c r="Q416" s="208"/>
      <c r="R416" s="208"/>
      <c r="S416" s="208"/>
      <c r="T416" s="208"/>
      <c r="U416" s="208"/>
      <c r="V416" s="208"/>
      <c r="W416" s="208"/>
      <c r="X416" s="208"/>
      <c r="Y416" s="208"/>
    </row>
    <row r="417" ht="25.5" customHeight="1">
      <c r="A417" s="208"/>
      <c r="B417" s="208"/>
      <c r="C417" s="208"/>
      <c r="D417" s="208"/>
      <c r="E417" s="102"/>
      <c r="F417" s="208"/>
      <c r="G417" s="208"/>
      <c r="H417" s="208"/>
      <c r="I417" s="102"/>
      <c r="J417" s="208"/>
      <c r="K417" s="208"/>
      <c r="L417" s="225"/>
      <c r="M417" s="208"/>
      <c r="N417" s="208"/>
      <c r="O417" s="208"/>
      <c r="P417" s="208"/>
      <c r="Q417" s="208"/>
      <c r="R417" s="208"/>
      <c r="S417" s="208"/>
      <c r="T417" s="208"/>
      <c r="U417" s="208"/>
      <c r="V417" s="208"/>
      <c r="W417" s="208"/>
      <c r="X417" s="208"/>
      <c r="Y417" s="208"/>
    </row>
    <row r="418" ht="25.5" customHeight="1">
      <c r="A418" s="208"/>
      <c r="B418" s="208"/>
      <c r="C418" s="208"/>
      <c r="D418" s="208"/>
      <c r="E418" s="102"/>
      <c r="F418" s="208"/>
      <c r="G418" s="208"/>
      <c r="H418" s="208"/>
      <c r="I418" s="102"/>
      <c r="J418" s="208"/>
      <c r="K418" s="208"/>
      <c r="L418" s="225"/>
      <c r="M418" s="208"/>
      <c r="N418" s="208"/>
      <c r="O418" s="208"/>
      <c r="P418" s="208"/>
      <c r="Q418" s="208"/>
      <c r="R418" s="208"/>
      <c r="S418" s="208"/>
      <c r="T418" s="208"/>
      <c r="U418" s="208"/>
      <c r="V418" s="208"/>
      <c r="W418" s="208"/>
      <c r="X418" s="208"/>
      <c r="Y418" s="208"/>
    </row>
    <row r="419" ht="25.5" customHeight="1">
      <c r="A419" s="208"/>
      <c r="B419" s="208"/>
      <c r="C419" s="208"/>
      <c r="D419" s="208"/>
      <c r="E419" s="102"/>
      <c r="F419" s="208"/>
      <c r="G419" s="208"/>
      <c r="H419" s="208"/>
      <c r="I419" s="102"/>
      <c r="J419" s="208"/>
      <c r="K419" s="208"/>
      <c r="L419" s="225"/>
      <c r="M419" s="208"/>
      <c r="N419" s="208"/>
      <c r="O419" s="208"/>
      <c r="P419" s="208"/>
      <c r="Q419" s="208"/>
      <c r="R419" s="208"/>
      <c r="S419" s="208"/>
      <c r="T419" s="208"/>
      <c r="U419" s="208"/>
      <c r="V419" s="208"/>
      <c r="W419" s="208"/>
      <c r="X419" s="208"/>
      <c r="Y419" s="208"/>
    </row>
    <row r="420" ht="25.5" customHeight="1">
      <c r="A420" s="208"/>
      <c r="B420" s="208"/>
      <c r="C420" s="208"/>
      <c r="D420" s="208"/>
      <c r="E420" s="102"/>
      <c r="F420" s="208"/>
      <c r="G420" s="208"/>
      <c r="H420" s="208"/>
      <c r="I420" s="102"/>
      <c r="J420" s="208"/>
      <c r="K420" s="208"/>
      <c r="L420" s="225"/>
      <c r="M420" s="208"/>
      <c r="N420" s="208"/>
      <c r="O420" s="208"/>
      <c r="P420" s="208"/>
      <c r="Q420" s="208"/>
      <c r="R420" s="208"/>
      <c r="S420" s="208"/>
      <c r="T420" s="208"/>
      <c r="U420" s="208"/>
      <c r="V420" s="208"/>
      <c r="W420" s="208"/>
      <c r="X420" s="208"/>
      <c r="Y420" s="208"/>
    </row>
    <row r="421" ht="25.5" customHeight="1">
      <c r="A421" s="208"/>
      <c r="B421" s="208"/>
      <c r="C421" s="208"/>
      <c r="D421" s="208"/>
      <c r="E421" s="102"/>
      <c r="F421" s="208"/>
      <c r="G421" s="208"/>
      <c r="H421" s="208"/>
      <c r="I421" s="102"/>
      <c r="J421" s="208"/>
      <c r="K421" s="208"/>
      <c r="L421" s="225"/>
      <c r="M421" s="208"/>
      <c r="N421" s="208"/>
      <c r="O421" s="208"/>
      <c r="P421" s="208"/>
      <c r="Q421" s="208"/>
      <c r="R421" s="208"/>
      <c r="S421" s="208"/>
      <c r="T421" s="208"/>
      <c r="U421" s="208"/>
      <c r="V421" s="208"/>
      <c r="W421" s="208"/>
      <c r="X421" s="208"/>
      <c r="Y421" s="208"/>
    </row>
    <row r="422" ht="25.5" customHeight="1">
      <c r="A422" s="208"/>
      <c r="B422" s="208"/>
      <c r="C422" s="208"/>
      <c r="D422" s="208"/>
      <c r="E422" s="102"/>
      <c r="F422" s="208"/>
      <c r="G422" s="208"/>
      <c r="H422" s="208"/>
      <c r="I422" s="102"/>
      <c r="J422" s="208"/>
      <c r="K422" s="208"/>
      <c r="L422" s="225"/>
      <c r="M422" s="208"/>
      <c r="N422" s="208"/>
      <c r="O422" s="208"/>
      <c r="P422" s="208"/>
      <c r="Q422" s="208"/>
      <c r="R422" s="208"/>
      <c r="S422" s="208"/>
      <c r="T422" s="208"/>
      <c r="U422" s="208"/>
      <c r="V422" s="208"/>
      <c r="W422" s="208"/>
      <c r="X422" s="208"/>
      <c r="Y422" s="208"/>
    </row>
    <row r="423" ht="25.5" customHeight="1">
      <c r="A423" s="208"/>
      <c r="B423" s="208"/>
      <c r="C423" s="208"/>
      <c r="D423" s="208"/>
      <c r="E423" s="102"/>
      <c r="F423" s="208"/>
      <c r="G423" s="208"/>
      <c r="H423" s="208"/>
      <c r="I423" s="102"/>
      <c r="J423" s="208"/>
      <c r="K423" s="208"/>
      <c r="L423" s="225"/>
      <c r="M423" s="208"/>
      <c r="N423" s="208"/>
      <c r="O423" s="208"/>
      <c r="P423" s="208"/>
      <c r="Q423" s="208"/>
      <c r="R423" s="208"/>
      <c r="S423" s="208"/>
      <c r="T423" s="208"/>
      <c r="U423" s="208"/>
      <c r="V423" s="208"/>
      <c r="W423" s="208"/>
      <c r="X423" s="208"/>
      <c r="Y423" s="208"/>
    </row>
    <row r="424" ht="25.5" customHeight="1">
      <c r="A424" s="208"/>
      <c r="B424" s="208"/>
      <c r="C424" s="208"/>
      <c r="D424" s="208"/>
      <c r="E424" s="102"/>
      <c r="F424" s="208"/>
      <c r="G424" s="208"/>
      <c r="H424" s="208"/>
      <c r="I424" s="102"/>
      <c r="J424" s="208"/>
      <c r="K424" s="208"/>
      <c r="L424" s="225"/>
      <c r="M424" s="208"/>
      <c r="N424" s="208"/>
      <c r="O424" s="208"/>
      <c r="P424" s="208"/>
      <c r="Q424" s="208"/>
      <c r="R424" s="208"/>
      <c r="S424" s="208"/>
      <c r="T424" s="208"/>
      <c r="U424" s="208"/>
      <c r="V424" s="208"/>
      <c r="W424" s="208"/>
      <c r="X424" s="208"/>
      <c r="Y424" s="208"/>
    </row>
    <row r="425" ht="25.5" customHeight="1">
      <c r="A425" s="208"/>
      <c r="B425" s="208"/>
      <c r="C425" s="208"/>
      <c r="D425" s="208"/>
      <c r="E425" s="102"/>
      <c r="F425" s="208"/>
      <c r="G425" s="208"/>
      <c r="H425" s="208"/>
      <c r="I425" s="102"/>
      <c r="J425" s="208"/>
      <c r="K425" s="208"/>
      <c r="L425" s="225"/>
      <c r="M425" s="208"/>
      <c r="N425" s="208"/>
      <c r="O425" s="208"/>
      <c r="P425" s="208"/>
      <c r="Q425" s="208"/>
      <c r="R425" s="208"/>
      <c r="S425" s="208"/>
      <c r="T425" s="208"/>
      <c r="U425" s="208"/>
      <c r="V425" s="208"/>
      <c r="W425" s="208"/>
      <c r="X425" s="208"/>
      <c r="Y425" s="208"/>
    </row>
    <row r="426" ht="25.5" customHeight="1">
      <c r="A426" s="208"/>
      <c r="B426" s="208"/>
      <c r="C426" s="208"/>
      <c r="D426" s="208"/>
      <c r="E426" s="102"/>
      <c r="F426" s="208"/>
      <c r="G426" s="208"/>
      <c r="H426" s="208"/>
      <c r="I426" s="102"/>
      <c r="J426" s="208"/>
      <c r="K426" s="208"/>
      <c r="L426" s="225"/>
      <c r="M426" s="208"/>
      <c r="N426" s="208"/>
      <c r="O426" s="208"/>
      <c r="P426" s="208"/>
      <c r="Q426" s="208"/>
      <c r="R426" s="208"/>
      <c r="S426" s="208"/>
      <c r="T426" s="208"/>
      <c r="U426" s="208"/>
      <c r="V426" s="208"/>
      <c r="W426" s="208"/>
      <c r="X426" s="208"/>
      <c r="Y426" s="208"/>
    </row>
    <row r="427" ht="25.5" customHeight="1">
      <c r="A427" s="208"/>
      <c r="B427" s="208"/>
      <c r="C427" s="208"/>
      <c r="D427" s="208"/>
      <c r="E427" s="102"/>
      <c r="F427" s="208"/>
      <c r="G427" s="208"/>
      <c r="H427" s="208"/>
      <c r="I427" s="102"/>
      <c r="J427" s="208"/>
      <c r="K427" s="208"/>
      <c r="L427" s="225"/>
      <c r="M427" s="208"/>
      <c r="N427" s="208"/>
      <c r="O427" s="208"/>
      <c r="P427" s="208"/>
      <c r="Q427" s="208"/>
      <c r="R427" s="208"/>
      <c r="S427" s="208"/>
      <c r="T427" s="208"/>
      <c r="U427" s="208"/>
      <c r="V427" s="208"/>
      <c r="W427" s="208"/>
      <c r="X427" s="208"/>
      <c r="Y427" s="208"/>
    </row>
    <row r="428" ht="25.5" customHeight="1">
      <c r="A428" s="208"/>
      <c r="B428" s="208"/>
      <c r="C428" s="208"/>
      <c r="D428" s="208"/>
      <c r="E428" s="102"/>
      <c r="F428" s="208"/>
      <c r="G428" s="208"/>
      <c r="H428" s="208"/>
      <c r="I428" s="102"/>
      <c r="J428" s="208"/>
      <c r="K428" s="208"/>
      <c r="L428" s="225"/>
      <c r="M428" s="208"/>
      <c r="N428" s="208"/>
      <c r="O428" s="208"/>
      <c r="P428" s="208"/>
      <c r="Q428" s="208"/>
      <c r="R428" s="208"/>
      <c r="S428" s="208"/>
      <c r="T428" s="208"/>
      <c r="U428" s="208"/>
      <c r="V428" s="208"/>
      <c r="W428" s="208"/>
      <c r="X428" s="208"/>
      <c r="Y428" s="208"/>
    </row>
    <row r="429" ht="25.5" customHeight="1">
      <c r="A429" s="208"/>
      <c r="B429" s="208"/>
      <c r="C429" s="208"/>
      <c r="D429" s="208"/>
      <c r="E429" s="102"/>
      <c r="F429" s="208"/>
      <c r="G429" s="208"/>
      <c r="H429" s="208"/>
      <c r="I429" s="102"/>
      <c r="J429" s="208"/>
      <c r="K429" s="208"/>
      <c r="L429" s="225"/>
      <c r="M429" s="208"/>
      <c r="N429" s="208"/>
      <c r="O429" s="208"/>
      <c r="P429" s="208"/>
      <c r="Q429" s="208"/>
      <c r="R429" s="208"/>
      <c r="S429" s="208"/>
      <c r="T429" s="208"/>
      <c r="U429" s="208"/>
      <c r="V429" s="208"/>
      <c r="W429" s="208"/>
      <c r="X429" s="208"/>
      <c r="Y429" s="208"/>
    </row>
    <row r="430" ht="25.5" customHeight="1">
      <c r="A430" s="208"/>
      <c r="B430" s="208"/>
      <c r="C430" s="208"/>
      <c r="D430" s="208"/>
      <c r="E430" s="102"/>
      <c r="F430" s="208"/>
      <c r="G430" s="208"/>
      <c r="H430" s="208"/>
      <c r="I430" s="102"/>
      <c r="J430" s="208"/>
      <c r="K430" s="208"/>
      <c r="L430" s="225"/>
      <c r="M430" s="208"/>
      <c r="N430" s="208"/>
      <c r="O430" s="208"/>
      <c r="P430" s="208"/>
      <c r="Q430" s="208"/>
      <c r="R430" s="208"/>
      <c r="S430" s="208"/>
      <c r="T430" s="208"/>
      <c r="U430" s="208"/>
      <c r="V430" s="208"/>
      <c r="W430" s="208"/>
      <c r="X430" s="208"/>
      <c r="Y430" s="208"/>
    </row>
    <row r="431" ht="25.5" customHeight="1">
      <c r="A431" s="208"/>
      <c r="B431" s="208"/>
      <c r="C431" s="208"/>
      <c r="D431" s="208"/>
      <c r="E431" s="102"/>
      <c r="F431" s="208"/>
      <c r="G431" s="208"/>
      <c r="H431" s="208"/>
      <c r="I431" s="102"/>
      <c r="J431" s="208"/>
      <c r="K431" s="208"/>
      <c r="L431" s="225"/>
      <c r="M431" s="208"/>
      <c r="N431" s="208"/>
      <c r="O431" s="208"/>
      <c r="P431" s="208"/>
      <c r="Q431" s="208"/>
      <c r="R431" s="208"/>
      <c r="S431" s="208"/>
      <c r="T431" s="208"/>
      <c r="U431" s="208"/>
      <c r="V431" s="208"/>
      <c r="W431" s="208"/>
      <c r="X431" s="208"/>
      <c r="Y431" s="208"/>
    </row>
    <row r="432" ht="25.5" customHeight="1">
      <c r="A432" s="208"/>
      <c r="B432" s="208"/>
      <c r="C432" s="208"/>
      <c r="D432" s="208"/>
      <c r="E432" s="102"/>
      <c r="F432" s="208"/>
      <c r="G432" s="208"/>
      <c r="H432" s="208"/>
      <c r="I432" s="102"/>
      <c r="J432" s="208"/>
      <c r="K432" s="208"/>
      <c r="L432" s="225"/>
      <c r="M432" s="208"/>
      <c r="N432" s="208"/>
      <c r="O432" s="208"/>
      <c r="P432" s="208"/>
      <c r="Q432" s="208"/>
      <c r="R432" s="208"/>
      <c r="S432" s="208"/>
      <c r="T432" s="208"/>
      <c r="U432" s="208"/>
      <c r="V432" s="208"/>
      <c r="W432" s="208"/>
      <c r="X432" s="208"/>
      <c r="Y432" s="208"/>
    </row>
    <row r="433" ht="25.5" customHeight="1">
      <c r="A433" s="208"/>
      <c r="B433" s="208"/>
      <c r="C433" s="208"/>
      <c r="D433" s="208"/>
      <c r="E433" s="102"/>
      <c r="F433" s="208"/>
      <c r="G433" s="208"/>
      <c r="H433" s="208"/>
      <c r="I433" s="102"/>
      <c r="J433" s="208"/>
      <c r="K433" s="208"/>
      <c r="L433" s="225"/>
      <c r="M433" s="208"/>
      <c r="N433" s="208"/>
      <c r="O433" s="208"/>
      <c r="P433" s="208"/>
      <c r="Q433" s="208"/>
      <c r="R433" s="208"/>
      <c r="S433" s="208"/>
      <c r="T433" s="208"/>
      <c r="U433" s="208"/>
      <c r="V433" s="208"/>
      <c r="W433" s="208"/>
      <c r="X433" s="208"/>
      <c r="Y433" s="208"/>
    </row>
    <row r="434" ht="25.5" customHeight="1">
      <c r="A434" s="208"/>
      <c r="B434" s="208"/>
      <c r="C434" s="208"/>
      <c r="D434" s="208"/>
      <c r="E434" s="102"/>
      <c r="F434" s="208"/>
      <c r="G434" s="208"/>
      <c r="H434" s="208"/>
      <c r="I434" s="102"/>
      <c r="J434" s="208"/>
      <c r="K434" s="208"/>
      <c r="L434" s="225"/>
      <c r="M434" s="208"/>
      <c r="N434" s="208"/>
      <c r="O434" s="208"/>
      <c r="P434" s="208"/>
      <c r="Q434" s="208"/>
      <c r="R434" s="208"/>
      <c r="S434" s="208"/>
      <c r="T434" s="208"/>
      <c r="U434" s="208"/>
      <c r="V434" s="208"/>
      <c r="W434" s="208"/>
      <c r="X434" s="208"/>
      <c r="Y434" s="208"/>
    </row>
    <row r="435" ht="25.5" customHeight="1">
      <c r="A435" s="208"/>
      <c r="B435" s="208"/>
      <c r="C435" s="208"/>
      <c r="D435" s="208"/>
      <c r="E435" s="102"/>
      <c r="F435" s="208"/>
      <c r="G435" s="208"/>
      <c r="H435" s="208"/>
      <c r="I435" s="102"/>
      <c r="J435" s="208"/>
      <c r="K435" s="208"/>
      <c r="L435" s="225"/>
      <c r="M435" s="208"/>
      <c r="N435" s="208"/>
      <c r="O435" s="208"/>
      <c r="P435" s="208"/>
      <c r="Q435" s="208"/>
      <c r="R435" s="208"/>
      <c r="S435" s="208"/>
      <c r="T435" s="208"/>
      <c r="U435" s="208"/>
      <c r="V435" s="208"/>
      <c r="W435" s="208"/>
      <c r="X435" s="208"/>
      <c r="Y435" s="208"/>
    </row>
    <row r="436" ht="25.5" customHeight="1">
      <c r="A436" s="208"/>
      <c r="B436" s="208"/>
      <c r="C436" s="208"/>
      <c r="D436" s="208"/>
      <c r="E436" s="102"/>
      <c r="F436" s="208"/>
      <c r="G436" s="208"/>
      <c r="H436" s="208"/>
      <c r="I436" s="102"/>
      <c r="J436" s="208"/>
      <c r="K436" s="208"/>
      <c r="L436" s="225"/>
      <c r="M436" s="208"/>
      <c r="N436" s="208"/>
      <c r="O436" s="208"/>
      <c r="P436" s="208"/>
      <c r="Q436" s="208"/>
      <c r="R436" s="208"/>
      <c r="S436" s="208"/>
      <c r="T436" s="208"/>
      <c r="U436" s="208"/>
      <c r="V436" s="208"/>
      <c r="W436" s="208"/>
      <c r="X436" s="208"/>
      <c r="Y436" s="208"/>
    </row>
    <row r="437" ht="25.5" customHeight="1">
      <c r="A437" s="208"/>
      <c r="B437" s="208"/>
      <c r="C437" s="208"/>
      <c r="D437" s="208"/>
      <c r="E437" s="102"/>
      <c r="F437" s="208"/>
      <c r="G437" s="208"/>
      <c r="H437" s="208"/>
      <c r="I437" s="102"/>
      <c r="J437" s="208"/>
      <c r="K437" s="208"/>
      <c r="L437" s="225"/>
      <c r="M437" s="208"/>
      <c r="N437" s="208"/>
      <c r="O437" s="208"/>
      <c r="P437" s="208"/>
      <c r="Q437" s="208"/>
      <c r="R437" s="208"/>
      <c r="S437" s="208"/>
      <c r="T437" s="208"/>
      <c r="U437" s="208"/>
      <c r="V437" s="208"/>
      <c r="W437" s="208"/>
      <c r="X437" s="208"/>
      <c r="Y437" s="208"/>
    </row>
    <row r="438" ht="25.5" customHeight="1">
      <c r="A438" s="208"/>
      <c r="B438" s="208"/>
      <c r="C438" s="208"/>
      <c r="D438" s="208"/>
      <c r="E438" s="102"/>
      <c r="F438" s="208"/>
      <c r="G438" s="208"/>
      <c r="H438" s="208"/>
      <c r="I438" s="102"/>
      <c r="J438" s="208"/>
      <c r="K438" s="208"/>
      <c r="L438" s="225"/>
      <c r="M438" s="208"/>
      <c r="N438" s="208"/>
      <c r="O438" s="208"/>
      <c r="P438" s="208"/>
      <c r="Q438" s="208"/>
      <c r="R438" s="208"/>
      <c r="S438" s="208"/>
      <c r="T438" s="208"/>
      <c r="U438" s="208"/>
      <c r="V438" s="208"/>
      <c r="W438" s="208"/>
      <c r="X438" s="208"/>
      <c r="Y438" s="208"/>
    </row>
    <row r="439" ht="25.5" customHeight="1">
      <c r="A439" s="208"/>
      <c r="B439" s="208"/>
      <c r="C439" s="208"/>
      <c r="D439" s="208"/>
      <c r="E439" s="102"/>
      <c r="F439" s="208"/>
      <c r="G439" s="208"/>
      <c r="H439" s="208"/>
      <c r="I439" s="102"/>
      <c r="J439" s="208"/>
      <c r="K439" s="208"/>
      <c r="L439" s="225"/>
      <c r="M439" s="208"/>
      <c r="N439" s="208"/>
      <c r="O439" s="208"/>
      <c r="P439" s="208"/>
      <c r="Q439" s="208"/>
      <c r="R439" s="208"/>
      <c r="S439" s="208"/>
      <c r="T439" s="208"/>
      <c r="U439" s="208"/>
      <c r="V439" s="208"/>
      <c r="W439" s="208"/>
      <c r="X439" s="208"/>
      <c r="Y439" s="208"/>
    </row>
    <row r="440" ht="25.5" customHeight="1">
      <c r="A440" s="208"/>
      <c r="B440" s="208"/>
      <c r="C440" s="208"/>
      <c r="D440" s="208"/>
      <c r="E440" s="102"/>
      <c r="F440" s="208"/>
      <c r="G440" s="208"/>
      <c r="H440" s="208"/>
      <c r="I440" s="102"/>
      <c r="J440" s="208"/>
      <c r="K440" s="208"/>
      <c r="L440" s="225"/>
      <c r="M440" s="208"/>
      <c r="N440" s="208"/>
      <c r="O440" s="208"/>
      <c r="P440" s="208"/>
      <c r="Q440" s="208"/>
      <c r="R440" s="208"/>
      <c r="S440" s="208"/>
      <c r="T440" s="208"/>
      <c r="U440" s="208"/>
      <c r="V440" s="208"/>
      <c r="W440" s="208"/>
      <c r="X440" s="208"/>
      <c r="Y440" s="208"/>
    </row>
    <row r="441" ht="25.5" customHeight="1">
      <c r="A441" s="208"/>
      <c r="B441" s="208"/>
      <c r="C441" s="208"/>
      <c r="D441" s="208"/>
      <c r="E441" s="102"/>
      <c r="F441" s="208"/>
      <c r="G441" s="208"/>
      <c r="H441" s="208"/>
      <c r="I441" s="102"/>
      <c r="J441" s="208"/>
      <c r="K441" s="208"/>
      <c r="L441" s="225"/>
      <c r="M441" s="208"/>
      <c r="N441" s="208"/>
      <c r="O441" s="208"/>
      <c r="P441" s="208"/>
      <c r="Q441" s="208"/>
      <c r="R441" s="208"/>
      <c r="S441" s="208"/>
      <c r="T441" s="208"/>
      <c r="U441" s="208"/>
      <c r="V441" s="208"/>
      <c r="W441" s="208"/>
      <c r="X441" s="208"/>
      <c r="Y441" s="208"/>
    </row>
    <row r="442" ht="25.5" customHeight="1">
      <c r="A442" s="208"/>
      <c r="B442" s="208"/>
      <c r="C442" s="208"/>
      <c r="D442" s="208"/>
      <c r="E442" s="102"/>
      <c r="F442" s="208"/>
      <c r="G442" s="208"/>
      <c r="H442" s="208"/>
      <c r="I442" s="102"/>
      <c r="J442" s="208"/>
      <c r="K442" s="208"/>
      <c r="L442" s="225"/>
      <c r="M442" s="208"/>
      <c r="N442" s="208"/>
      <c r="O442" s="208"/>
      <c r="P442" s="208"/>
      <c r="Q442" s="208"/>
      <c r="R442" s="208"/>
      <c r="S442" s="208"/>
      <c r="T442" s="208"/>
      <c r="U442" s="208"/>
      <c r="V442" s="208"/>
      <c r="W442" s="208"/>
      <c r="X442" s="208"/>
      <c r="Y442" s="208"/>
    </row>
    <row r="443" ht="25.5" customHeight="1">
      <c r="A443" s="208"/>
      <c r="B443" s="208"/>
      <c r="C443" s="208"/>
      <c r="D443" s="208"/>
      <c r="E443" s="102"/>
      <c r="F443" s="208"/>
      <c r="G443" s="208"/>
      <c r="H443" s="208"/>
      <c r="I443" s="102"/>
      <c r="J443" s="208"/>
      <c r="K443" s="208"/>
      <c r="L443" s="225"/>
      <c r="M443" s="208"/>
      <c r="N443" s="208"/>
      <c r="O443" s="208"/>
      <c r="P443" s="208"/>
      <c r="Q443" s="208"/>
      <c r="R443" s="208"/>
      <c r="S443" s="208"/>
      <c r="T443" s="208"/>
      <c r="U443" s="208"/>
      <c r="V443" s="208"/>
      <c r="W443" s="208"/>
      <c r="X443" s="208"/>
      <c r="Y443" s="208"/>
    </row>
    <row r="444" ht="25.5" customHeight="1">
      <c r="A444" s="208"/>
      <c r="B444" s="208"/>
      <c r="C444" s="208"/>
      <c r="D444" s="208"/>
      <c r="E444" s="102"/>
      <c r="F444" s="208"/>
      <c r="G444" s="208"/>
      <c r="H444" s="208"/>
      <c r="I444" s="102"/>
      <c r="J444" s="208"/>
      <c r="K444" s="208"/>
      <c r="L444" s="225"/>
      <c r="M444" s="208"/>
      <c r="N444" s="208"/>
      <c r="O444" s="208"/>
      <c r="P444" s="208"/>
      <c r="Q444" s="208"/>
      <c r="R444" s="208"/>
      <c r="S444" s="208"/>
      <c r="T444" s="208"/>
      <c r="U444" s="208"/>
      <c r="V444" s="208"/>
      <c r="W444" s="208"/>
      <c r="X444" s="208"/>
      <c r="Y444" s="208"/>
    </row>
    <row r="445" ht="25.5" customHeight="1">
      <c r="A445" s="208"/>
      <c r="B445" s="208"/>
      <c r="C445" s="208"/>
      <c r="D445" s="208"/>
      <c r="E445" s="102"/>
      <c r="F445" s="208"/>
      <c r="G445" s="208"/>
      <c r="H445" s="208"/>
      <c r="I445" s="102"/>
      <c r="J445" s="208"/>
      <c r="K445" s="208"/>
      <c r="L445" s="225"/>
      <c r="M445" s="208"/>
      <c r="N445" s="208"/>
      <c r="O445" s="208"/>
      <c r="P445" s="208"/>
      <c r="Q445" s="208"/>
      <c r="R445" s="208"/>
      <c r="S445" s="208"/>
      <c r="T445" s="208"/>
      <c r="U445" s="208"/>
      <c r="V445" s="208"/>
      <c r="W445" s="208"/>
      <c r="X445" s="208"/>
      <c r="Y445" s="208"/>
    </row>
    <row r="446" ht="25.5" customHeight="1">
      <c r="A446" s="208"/>
      <c r="B446" s="208"/>
      <c r="C446" s="208"/>
      <c r="D446" s="208"/>
      <c r="E446" s="102"/>
      <c r="F446" s="208"/>
      <c r="G446" s="208"/>
      <c r="H446" s="208"/>
      <c r="I446" s="102"/>
      <c r="J446" s="208"/>
      <c r="K446" s="208"/>
      <c r="L446" s="225"/>
      <c r="M446" s="208"/>
      <c r="N446" s="208"/>
      <c r="O446" s="208"/>
      <c r="P446" s="208"/>
      <c r="Q446" s="208"/>
      <c r="R446" s="208"/>
      <c r="S446" s="208"/>
      <c r="T446" s="208"/>
      <c r="U446" s="208"/>
      <c r="V446" s="208"/>
      <c r="W446" s="208"/>
      <c r="X446" s="208"/>
      <c r="Y446" s="208"/>
    </row>
    <row r="447" ht="25.5" customHeight="1">
      <c r="A447" s="208"/>
      <c r="B447" s="208"/>
      <c r="C447" s="208"/>
      <c r="D447" s="208"/>
      <c r="E447" s="102"/>
      <c r="F447" s="208"/>
      <c r="G447" s="208"/>
      <c r="H447" s="208"/>
      <c r="I447" s="102"/>
      <c r="J447" s="208"/>
      <c r="K447" s="208"/>
      <c r="L447" s="225"/>
      <c r="M447" s="208"/>
      <c r="N447" s="208"/>
      <c r="O447" s="208"/>
      <c r="P447" s="208"/>
      <c r="Q447" s="208"/>
      <c r="R447" s="208"/>
      <c r="S447" s="208"/>
      <c r="T447" s="208"/>
      <c r="U447" s="208"/>
      <c r="V447" s="208"/>
      <c r="W447" s="208"/>
      <c r="X447" s="208"/>
      <c r="Y447" s="208"/>
    </row>
    <row r="448" ht="25.5" customHeight="1">
      <c r="A448" s="208"/>
      <c r="B448" s="208"/>
      <c r="C448" s="208"/>
      <c r="D448" s="208"/>
      <c r="E448" s="102"/>
      <c r="F448" s="208"/>
      <c r="G448" s="208"/>
      <c r="H448" s="208"/>
      <c r="I448" s="102"/>
      <c r="J448" s="208"/>
      <c r="K448" s="208"/>
      <c r="L448" s="225"/>
      <c r="M448" s="208"/>
      <c r="N448" s="208"/>
      <c r="O448" s="208"/>
      <c r="P448" s="208"/>
      <c r="Q448" s="208"/>
      <c r="R448" s="208"/>
      <c r="S448" s="208"/>
      <c r="T448" s="208"/>
      <c r="U448" s="208"/>
      <c r="V448" s="208"/>
      <c r="W448" s="208"/>
      <c r="X448" s="208"/>
      <c r="Y448" s="208"/>
    </row>
    <row r="449" ht="25.5" customHeight="1">
      <c r="A449" s="208"/>
      <c r="B449" s="208"/>
      <c r="C449" s="208"/>
      <c r="D449" s="208"/>
      <c r="E449" s="102"/>
      <c r="F449" s="208"/>
      <c r="G449" s="208"/>
      <c r="H449" s="208"/>
      <c r="I449" s="102"/>
      <c r="J449" s="208"/>
      <c r="K449" s="208"/>
      <c r="L449" s="225"/>
      <c r="M449" s="208"/>
      <c r="N449" s="208"/>
      <c r="O449" s="208"/>
      <c r="P449" s="208"/>
      <c r="Q449" s="208"/>
      <c r="R449" s="208"/>
      <c r="S449" s="208"/>
      <c r="T449" s="208"/>
      <c r="U449" s="208"/>
      <c r="V449" s="208"/>
      <c r="W449" s="208"/>
      <c r="X449" s="208"/>
      <c r="Y449" s="208"/>
    </row>
    <row r="450" ht="25.5" customHeight="1">
      <c r="A450" s="208"/>
      <c r="B450" s="208"/>
      <c r="C450" s="208"/>
      <c r="D450" s="208"/>
      <c r="E450" s="102"/>
      <c r="F450" s="208"/>
      <c r="G450" s="208"/>
      <c r="H450" s="208"/>
      <c r="I450" s="102"/>
      <c r="J450" s="208"/>
      <c r="K450" s="208"/>
      <c r="L450" s="225"/>
      <c r="M450" s="208"/>
      <c r="N450" s="208"/>
      <c r="O450" s="208"/>
      <c r="P450" s="208"/>
      <c r="Q450" s="208"/>
      <c r="R450" s="208"/>
      <c r="S450" s="208"/>
      <c r="T450" s="208"/>
      <c r="U450" s="208"/>
      <c r="V450" s="208"/>
      <c r="W450" s="208"/>
      <c r="X450" s="208"/>
      <c r="Y450" s="208"/>
    </row>
    <row r="451" ht="25.5" customHeight="1">
      <c r="A451" s="208"/>
      <c r="B451" s="208"/>
      <c r="C451" s="208"/>
      <c r="D451" s="208"/>
      <c r="E451" s="102"/>
      <c r="F451" s="208"/>
      <c r="G451" s="208"/>
      <c r="H451" s="208"/>
      <c r="I451" s="102"/>
      <c r="J451" s="208"/>
      <c r="K451" s="208"/>
      <c r="L451" s="225"/>
      <c r="M451" s="208"/>
      <c r="N451" s="208"/>
      <c r="O451" s="208"/>
      <c r="P451" s="208"/>
      <c r="Q451" s="208"/>
      <c r="R451" s="208"/>
      <c r="S451" s="208"/>
      <c r="T451" s="208"/>
      <c r="U451" s="208"/>
      <c r="V451" s="208"/>
      <c r="W451" s="208"/>
      <c r="X451" s="208"/>
      <c r="Y451" s="208"/>
    </row>
    <row r="452" ht="25.5" customHeight="1">
      <c r="A452" s="208"/>
      <c r="B452" s="208"/>
      <c r="C452" s="208"/>
      <c r="D452" s="208"/>
      <c r="E452" s="102"/>
      <c r="F452" s="208"/>
      <c r="G452" s="208"/>
      <c r="H452" s="208"/>
      <c r="I452" s="102"/>
      <c r="J452" s="208"/>
      <c r="K452" s="208"/>
      <c r="L452" s="225"/>
      <c r="M452" s="208"/>
      <c r="N452" s="208"/>
      <c r="O452" s="208"/>
      <c r="P452" s="208"/>
      <c r="Q452" s="208"/>
      <c r="R452" s="208"/>
      <c r="S452" s="208"/>
      <c r="T452" s="208"/>
      <c r="U452" s="208"/>
      <c r="V452" s="208"/>
      <c r="W452" s="208"/>
      <c r="X452" s="208"/>
      <c r="Y452" s="208"/>
    </row>
    <row r="453" ht="25.5" customHeight="1">
      <c r="A453" s="208"/>
      <c r="B453" s="208"/>
      <c r="C453" s="208"/>
      <c r="D453" s="208"/>
      <c r="E453" s="102"/>
      <c r="F453" s="208"/>
      <c r="G453" s="208"/>
      <c r="H453" s="208"/>
      <c r="I453" s="102"/>
      <c r="J453" s="208"/>
      <c r="K453" s="208"/>
      <c r="L453" s="225"/>
      <c r="M453" s="208"/>
      <c r="N453" s="208"/>
      <c r="O453" s="208"/>
      <c r="P453" s="208"/>
      <c r="Q453" s="208"/>
      <c r="R453" s="208"/>
      <c r="S453" s="208"/>
      <c r="T453" s="208"/>
      <c r="U453" s="208"/>
      <c r="V453" s="208"/>
      <c r="W453" s="208"/>
      <c r="X453" s="208"/>
      <c r="Y453" s="208"/>
    </row>
    <row r="454" ht="25.5" customHeight="1">
      <c r="A454" s="208"/>
      <c r="B454" s="208"/>
      <c r="C454" s="208"/>
      <c r="D454" s="208"/>
      <c r="E454" s="102"/>
      <c r="F454" s="208"/>
      <c r="G454" s="208"/>
      <c r="H454" s="208"/>
      <c r="I454" s="102"/>
      <c r="J454" s="208"/>
      <c r="K454" s="208"/>
      <c r="L454" s="225"/>
      <c r="M454" s="208"/>
      <c r="N454" s="208"/>
      <c r="O454" s="208"/>
      <c r="P454" s="208"/>
      <c r="Q454" s="208"/>
      <c r="R454" s="208"/>
      <c r="S454" s="208"/>
      <c r="T454" s="208"/>
      <c r="U454" s="208"/>
      <c r="V454" s="208"/>
      <c r="W454" s="208"/>
      <c r="X454" s="208"/>
      <c r="Y454" s="208"/>
    </row>
    <row r="455" ht="25.5" customHeight="1">
      <c r="A455" s="208"/>
      <c r="B455" s="208"/>
      <c r="C455" s="208"/>
      <c r="D455" s="208"/>
      <c r="E455" s="102"/>
      <c r="F455" s="208"/>
      <c r="G455" s="208"/>
      <c r="H455" s="208"/>
      <c r="I455" s="102"/>
      <c r="J455" s="208"/>
      <c r="K455" s="208"/>
      <c r="L455" s="225"/>
      <c r="M455" s="208"/>
      <c r="N455" s="208"/>
      <c r="O455" s="208"/>
      <c r="P455" s="208"/>
      <c r="Q455" s="208"/>
      <c r="R455" s="208"/>
      <c r="S455" s="208"/>
      <c r="T455" s="208"/>
      <c r="U455" s="208"/>
      <c r="V455" s="208"/>
      <c r="W455" s="208"/>
      <c r="X455" s="208"/>
      <c r="Y455" s="208"/>
    </row>
    <row r="456" ht="25.5" customHeight="1">
      <c r="A456" s="208"/>
      <c r="B456" s="208"/>
      <c r="C456" s="208"/>
      <c r="D456" s="208"/>
      <c r="E456" s="102"/>
      <c r="F456" s="208"/>
      <c r="G456" s="208"/>
      <c r="H456" s="208"/>
      <c r="I456" s="102"/>
      <c r="J456" s="208"/>
      <c r="K456" s="208"/>
      <c r="L456" s="225"/>
      <c r="M456" s="208"/>
      <c r="N456" s="208"/>
      <c r="O456" s="208"/>
      <c r="P456" s="208"/>
      <c r="Q456" s="208"/>
      <c r="R456" s="208"/>
      <c r="S456" s="208"/>
      <c r="T456" s="208"/>
      <c r="U456" s="208"/>
      <c r="V456" s="208"/>
      <c r="W456" s="208"/>
      <c r="X456" s="208"/>
      <c r="Y456" s="208"/>
    </row>
    <row r="457" ht="25.5" customHeight="1">
      <c r="A457" s="208"/>
      <c r="B457" s="208"/>
      <c r="C457" s="208"/>
      <c r="D457" s="208"/>
      <c r="E457" s="102"/>
      <c r="F457" s="208"/>
      <c r="G457" s="208"/>
      <c r="H457" s="208"/>
      <c r="I457" s="102"/>
      <c r="J457" s="208"/>
      <c r="K457" s="208"/>
      <c r="L457" s="225"/>
      <c r="M457" s="208"/>
      <c r="N457" s="208"/>
      <c r="O457" s="208"/>
      <c r="P457" s="208"/>
      <c r="Q457" s="208"/>
      <c r="R457" s="208"/>
      <c r="S457" s="208"/>
      <c r="T457" s="208"/>
      <c r="U457" s="208"/>
      <c r="V457" s="208"/>
      <c r="W457" s="208"/>
      <c r="X457" s="208"/>
      <c r="Y457" s="208"/>
    </row>
    <row r="458" ht="25.5" customHeight="1">
      <c r="A458" s="208"/>
      <c r="B458" s="208"/>
      <c r="C458" s="208"/>
      <c r="D458" s="208"/>
      <c r="E458" s="102"/>
      <c r="F458" s="208"/>
      <c r="G458" s="208"/>
      <c r="H458" s="208"/>
      <c r="I458" s="102"/>
      <c r="J458" s="208"/>
      <c r="K458" s="208"/>
      <c r="L458" s="225"/>
      <c r="M458" s="208"/>
      <c r="N458" s="208"/>
      <c r="O458" s="208"/>
      <c r="P458" s="208"/>
      <c r="Q458" s="208"/>
      <c r="R458" s="208"/>
      <c r="S458" s="208"/>
      <c r="T458" s="208"/>
      <c r="U458" s="208"/>
      <c r="V458" s="208"/>
      <c r="W458" s="208"/>
      <c r="X458" s="208"/>
      <c r="Y458" s="208"/>
    </row>
    <row r="459" ht="25.5" customHeight="1">
      <c r="A459" s="208"/>
      <c r="B459" s="208"/>
      <c r="C459" s="208"/>
      <c r="D459" s="208"/>
      <c r="E459" s="102"/>
      <c r="F459" s="208"/>
      <c r="G459" s="208"/>
      <c r="H459" s="208"/>
      <c r="I459" s="102"/>
      <c r="J459" s="208"/>
      <c r="K459" s="208"/>
      <c r="L459" s="225"/>
      <c r="M459" s="208"/>
      <c r="N459" s="208"/>
      <c r="O459" s="208"/>
      <c r="P459" s="208"/>
      <c r="Q459" s="208"/>
      <c r="R459" s="208"/>
      <c r="S459" s="208"/>
      <c r="T459" s="208"/>
      <c r="U459" s="208"/>
      <c r="V459" s="208"/>
      <c r="W459" s="208"/>
      <c r="X459" s="208"/>
      <c r="Y459" s="208"/>
    </row>
    <row r="460" ht="25.5" customHeight="1">
      <c r="A460" s="208"/>
      <c r="B460" s="208"/>
      <c r="C460" s="208"/>
      <c r="D460" s="208"/>
      <c r="E460" s="102"/>
      <c r="F460" s="208"/>
      <c r="G460" s="208"/>
      <c r="H460" s="208"/>
      <c r="I460" s="102"/>
      <c r="J460" s="208"/>
      <c r="K460" s="208"/>
      <c r="L460" s="225"/>
      <c r="M460" s="208"/>
      <c r="N460" s="208"/>
      <c r="O460" s="208"/>
      <c r="P460" s="208"/>
      <c r="Q460" s="208"/>
      <c r="R460" s="208"/>
      <c r="S460" s="208"/>
      <c r="T460" s="208"/>
      <c r="U460" s="208"/>
      <c r="V460" s="208"/>
      <c r="W460" s="208"/>
      <c r="X460" s="208"/>
      <c r="Y460" s="208"/>
    </row>
    <row r="461" ht="25.5" customHeight="1">
      <c r="A461" s="208"/>
      <c r="B461" s="208"/>
      <c r="C461" s="208"/>
      <c r="D461" s="208"/>
      <c r="E461" s="102"/>
      <c r="F461" s="208"/>
      <c r="G461" s="208"/>
      <c r="H461" s="208"/>
      <c r="I461" s="102"/>
      <c r="J461" s="208"/>
      <c r="K461" s="208"/>
      <c r="L461" s="225"/>
      <c r="M461" s="208"/>
      <c r="N461" s="208"/>
      <c r="O461" s="208"/>
      <c r="P461" s="208"/>
      <c r="Q461" s="208"/>
      <c r="R461" s="208"/>
      <c r="S461" s="208"/>
      <c r="T461" s="208"/>
      <c r="U461" s="208"/>
      <c r="V461" s="208"/>
      <c r="W461" s="208"/>
      <c r="X461" s="208"/>
      <c r="Y461" s="208"/>
    </row>
    <row r="462" ht="25.5" customHeight="1">
      <c r="A462" s="208"/>
      <c r="B462" s="208"/>
      <c r="C462" s="208"/>
      <c r="D462" s="208"/>
      <c r="E462" s="102"/>
      <c r="F462" s="208"/>
      <c r="G462" s="208"/>
      <c r="H462" s="208"/>
      <c r="I462" s="102"/>
      <c r="J462" s="208"/>
      <c r="K462" s="208"/>
      <c r="L462" s="225"/>
      <c r="M462" s="208"/>
      <c r="N462" s="208"/>
      <c r="O462" s="208"/>
      <c r="P462" s="208"/>
      <c r="Q462" s="208"/>
      <c r="R462" s="208"/>
      <c r="S462" s="208"/>
      <c r="T462" s="208"/>
      <c r="U462" s="208"/>
      <c r="V462" s="208"/>
      <c r="W462" s="208"/>
      <c r="X462" s="208"/>
      <c r="Y462" s="208"/>
    </row>
    <row r="463" ht="25.5" customHeight="1">
      <c r="A463" s="208"/>
      <c r="B463" s="208"/>
      <c r="C463" s="208"/>
      <c r="D463" s="208"/>
      <c r="E463" s="102"/>
      <c r="F463" s="208"/>
      <c r="G463" s="208"/>
      <c r="H463" s="208"/>
      <c r="I463" s="102"/>
      <c r="J463" s="208"/>
      <c r="K463" s="208"/>
      <c r="L463" s="225"/>
      <c r="M463" s="208"/>
      <c r="N463" s="208"/>
      <c r="O463" s="208"/>
      <c r="P463" s="208"/>
      <c r="Q463" s="208"/>
      <c r="R463" s="208"/>
      <c r="S463" s="208"/>
      <c r="T463" s="208"/>
      <c r="U463" s="208"/>
      <c r="V463" s="208"/>
      <c r="W463" s="208"/>
      <c r="X463" s="208"/>
      <c r="Y463" s="208"/>
    </row>
    <row r="464" ht="25.5" customHeight="1">
      <c r="A464" s="208"/>
      <c r="B464" s="208"/>
      <c r="C464" s="208"/>
      <c r="D464" s="208"/>
      <c r="E464" s="102"/>
      <c r="F464" s="208"/>
      <c r="G464" s="208"/>
      <c r="H464" s="208"/>
      <c r="I464" s="102"/>
      <c r="J464" s="208"/>
      <c r="K464" s="208"/>
      <c r="L464" s="225"/>
      <c r="M464" s="208"/>
      <c r="N464" s="208"/>
      <c r="O464" s="208"/>
      <c r="P464" s="208"/>
      <c r="Q464" s="208"/>
      <c r="R464" s="208"/>
      <c r="S464" s="208"/>
      <c r="T464" s="208"/>
      <c r="U464" s="208"/>
      <c r="V464" s="208"/>
      <c r="W464" s="208"/>
      <c r="X464" s="208"/>
      <c r="Y464" s="208"/>
    </row>
    <row r="465" ht="25.5" customHeight="1">
      <c r="A465" s="208"/>
      <c r="B465" s="208"/>
      <c r="C465" s="208"/>
      <c r="D465" s="208"/>
      <c r="E465" s="102"/>
      <c r="F465" s="208"/>
      <c r="G465" s="208"/>
      <c r="H465" s="208"/>
      <c r="I465" s="102"/>
      <c r="J465" s="208"/>
      <c r="K465" s="208"/>
      <c r="L465" s="225"/>
      <c r="M465" s="208"/>
      <c r="N465" s="208"/>
      <c r="O465" s="208"/>
      <c r="P465" s="208"/>
      <c r="Q465" s="208"/>
      <c r="R465" s="208"/>
      <c r="S465" s="208"/>
      <c r="T465" s="208"/>
      <c r="U465" s="208"/>
      <c r="V465" s="208"/>
      <c r="W465" s="208"/>
      <c r="X465" s="208"/>
      <c r="Y465" s="208"/>
    </row>
    <row r="466" ht="25.5" customHeight="1">
      <c r="A466" s="208"/>
      <c r="B466" s="208"/>
      <c r="C466" s="208"/>
      <c r="D466" s="208"/>
      <c r="E466" s="102"/>
      <c r="F466" s="208"/>
      <c r="G466" s="208"/>
      <c r="H466" s="208"/>
      <c r="I466" s="102"/>
      <c r="J466" s="208"/>
      <c r="K466" s="208"/>
      <c r="L466" s="225"/>
      <c r="M466" s="208"/>
      <c r="N466" s="208"/>
      <c r="O466" s="208"/>
      <c r="P466" s="208"/>
      <c r="Q466" s="208"/>
      <c r="R466" s="208"/>
      <c r="S466" s="208"/>
      <c r="T466" s="208"/>
      <c r="U466" s="208"/>
      <c r="V466" s="208"/>
      <c r="W466" s="208"/>
      <c r="X466" s="208"/>
      <c r="Y466" s="208"/>
    </row>
    <row r="467" ht="25.5" customHeight="1">
      <c r="A467" s="208"/>
      <c r="B467" s="208"/>
      <c r="C467" s="208"/>
      <c r="D467" s="208"/>
      <c r="E467" s="102"/>
      <c r="F467" s="208"/>
      <c r="G467" s="208"/>
      <c r="H467" s="208"/>
      <c r="I467" s="102"/>
      <c r="J467" s="208"/>
      <c r="K467" s="208"/>
      <c r="L467" s="225"/>
      <c r="M467" s="208"/>
      <c r="N467" s="208"/>
      <c r="O467" s="208"/>
      <c r="P467" s="208"/>
      <c r="Q467" s="208"/>
      <c r="R467" s="208"/>
      <c r="S467" s="208"/>
      <c r="T467" s="208"/>
      <c r="U467" s="208"/>
      <c r="V467" s="208"/>
      <c r="W467" s="208"/>
      <c r="X467" s="208"/>
      <c r="Y467" s="208"/>
    </row>
    <row r="468" ht="25.5" customHeight="1">
      <c r="A468" s="208"/>
      <c r="B468" s="208"/>
      <c r="C468" s="208"/>
      <c r="D468" s="208"/>
      <c r="E468" s="102"/>
      <c r="F468" s="208"/>
      <c r="G468" s="208"/>
      <c r="H468" s="208"/>
      <c r="I468" s="102"/>
      <c r="J468" s="208"/>
      <c r="K468" s="208"/>
      <c r="L468" s="225"/>
      <c r="M468" s="208"/>
      <c r="N468" s="208"/>
      <c r="O468" s="208"/>
      <c r="P468" s="208"/>
      <c r="Q468" s="208"/>
      <c r="R468" s="208"/>
      <c r="S468" s="208"/>
      <c r="T468" s="208"/>
      <c r="U468" s="208"/>
      <c r="V468" s="208"/>
      <c r="W468" s="208"/>
      <c r="X468" s="208"/>
      <c r="Y468" s="208"/>
    </row>
    <row r="469" ht="25.5" customHeight="1">
      <c r="A469" s="208"/>
      <c r="B469" s="208"/>
      <c r="C469" s="208"/>
      <c r="D469" s="208"/>
      <c r="E469" s="102"/>
      <c r="F469" s="208"/>
      <c r="G469" s="208"/>
      <c r="H469" s="208"/>
      <c r="I469" s="102"/>
      <c r="J469" s="208"/>
      <c r="K469" s="208"/>
      <c r="L469" s="225"/>
      <c r="M469" s="208"/>
      <c r="N469" s="208"/>
      <c r="O469" s="208"/>
      <c r="P469" s="208"/>
      <c r="Q469" s="208"/>
      <c r="R469" s="208"/>
      <c r="S469" s="208"/>
      <c r="T469" s="208"/>
      <c r="U469" s="208"/>
      <c r="V469" s="208"/>
      <c r="W469" s="208"/>
      <c r="X469" s="208"/>
      <c r="Y469" s="208"/>
    </row>
    <row r="470" ht="25.5" customHeight="1">
      <c r="A470" s="208"/>
      <c r="B470" s="208"/>
      <c r="C470" s="208"/>
      <c r="D470" s="208"/>
      <c r="E470" s="102"/>
      <c r="F470" s="208"/>
      <c r="G470" s="208"/>
      <c r="H470" s="208"/>
      <c r="I470" s="102"/>
      <c r="J470" s="208"/>
      <c r="K470" s="208"/>
      <c r="L470" s="225"/>
      <c r="M470" s="208"/>
      <c r="N470" s="208"/>
      <c r="O470" s="208"/>
      <c r="P470" s="208"/>
      <c r="Q470" s="208"/>
      <c r="R470" s="208"/>
      <c r="S470" s="208"/>
      <c r="T470" s="208"/>
      <c r="U470" s="208"/>
      <c r="V470" s="208"/>
      <c r="W470" s="208"/>
      <c r="X470" s="208"/>
      <c r="Y470" s="208"/>
    </row>
    <row r="471" ht="25.5" customHeight="1">
      <c r="A471" s="208"/>
      <c r="B471" s="208"/>
      <c r="C471" s="208"/>
      <c r="D471" s="208"/>
      <c r="E471" s="102"/>
      <c r="F471" s="208"/>
      <c r="G471" s="208"/>
      <c r="H471" s="208"/>
      <c r="I471" s="102"/>
      <c r="J471" s="208"/>
      <c r="K471" s="208"/>
      <c r="L471" s="225"/>
      <c r="M471" s="208"/>
      <c r="N471" s="208"/>
      <c r="O471" s="208"/>
      <c r="P471" s="208"/>
      <c r="Q471" s="208"/>
      <c r="R471" s="208"/>
      <c r="S471" s="208"/>
      <c r="T471" s="208"/>
      <c r="U471" s="208"/>
      <c r="V471" s="208"/>
      <c r="W471" s="208"/>
      <c r="X471" s="208"/>
      <c r="Y471" s="208"/>
    </row>
    <row r="472" ht="25.5" customHeight="1">
      <c r="A472" s="208"/>
      <c r="B472" s="208"/>
      <c r="C472" s="208"/>
      <c r="D472" s="208"/>
      <c r="E472" s="102"/>
      <c r="F472" s="208"/>
      <c r="G472" s="208"/>
      <c r="H472" s="208"/>
      <c r="I472" s="102"/>
      <c r="J472" s="208"/>
      <c r="K472" s="208"/>
      <c r="L472" s="225"/>
      <c r="M472" s="208"/>
      <c r="N472" s="208"/>
      <c r="O472" s="208"/>
      <c r="P472" s="208"/>
      <c r="Q472" s="208"/>
      <c r="R472" s="208"/>
      <c r="S472" s="208"/>
      <c r="T472" s="208"/>
      <c r="U472" s="208"/>
      <c r="V472" s="208"/>
      <c r="W472" s="208"/>
      <c r="X472" s="208"/>
      <c r="Y472" s="208"/>
    </row>
    <row r="473" ht="25.5" customHeight="1">
      <c r="A473" s="208"/>
      <c r="B473" s="208"/>
      <c r="C473" s="208"/>
      <c r="D473" s="208"/>
      <c r="E473" s="102"/>
      <c r="F473" s="208"/>
      <c r="G473" s="208"/>
      <c r="H473" s="208"/>
      <c r="I473" s="102"/>
      <c r="J473" s="208"/>
      <c r="K473" s="208"/>
      <c r="L473" s="225"/>
      <c r="M473" s="208"/>
      <c r="N473" s="208"/>
      <c r="O473" s="208"/>
      <c r="P473" s="208"/>
      <c r="Q473" s="208"/>
      <c r="R473" s="208"/>
      <c r="S473" s="208"/>
      <c r="T473" s="208"/>
      <c r="U473" s="208"/>
      <c r="V473" s="208"/>
      <c r="W473" s="208"/>
      <c r="X473" s="208"/>
      <c r="Y473" s="208"/>
    </row>
    <row r="474" ht="25.5" customHeight="1">
      <c r="A474" s="208"/>
      <c r="B474" s="208"/>
      <c r="C474" s="208"/>
      <c r="D474" s="208"/>
      <c r="E474" s="102"/>
      <c r="F474" s="208"/>
      <c r="G474" s="208"/>
      <c r="H474" s="208"/>
      <c r="I474" s="102"/>
      <c r="J474" s="208"/>
      <c r="K474" s="208"/>
      <c r="L474" s="225"/>
      <c r="M474" s="208"/>
      <c r="N474" s="208"/>
      <c r="O474" s="208"/>
      <c r="P474" s="208"/>
      <c r="Q474" s="208"/>
      <c r="R474" s="208"/>
      <c r="S474" s="208"/>
      <c r="T474" s="208"/>
      <c r="U474" s="208"/>
      <c r="V474" s="208"/>
      <c r="W474" s="208"/>
      <c r="X474" s="208"/>
      <c r="Y474" s="208"/>
    </row>
    <row r="475" ht="25.5" customHeight="1">
      <c r="A475" s="208"/>
      <c r="B475" s="208"/>
      <c r="C475" s="208"/>
      <c r="D475" s="208"/>
      <c r="E475" s="102"/>
      <c r="F475" s="208"/>
      <c r="G475" s="208"/>
      <c r="H475" s="208"/>
      <c r="I475" s="102"/>
      <c r="J475" s="208"/>
      <c r="K475" s="208"/>
      <c r="L475" s="225"/>
      <c r="M475" s="208"/>
      <c r="N475" s="208"/>
      <c r="O475" s="208"/>
      <c r="P475" s="208"/>
      <c r="Q475" s="208"/>
      <c r="R475" s="208"/>
      <c r="S475" s="208"/>
      <c r="T475" s="208"/>
      <c r="U475" s="208"/>
      <c r="V475" s="208"/>
      <c r="W475" s="208"/>
      <c r="X475" s="208"/>
      <c r="Y475" s="208"/>
    </row>
    <row r="476" ht="25.5" customHeight="1">
      <c r="A476" s="208"/>
      <c r="B476" s="208"/>
      <c r="C476" s="208"/>
      <c r="D476" s="208"/>
      <c r="E476" s="102"/>
      <c r="F476" s="208"/>
      <c r="G476" s="208"/>
      <c r="H476" s="208"/>
      <c r="I476" s="102"/>
      <c r="J476" s="208"/>
      <c r="K476" s="208"/>
      <c r="L476" s="225"/>
      <c r="M476" s="208"/>
      <c r="N476" s="208"/>
      <c r="O476" s="208"/>
      <c r="P476" s="208"/>
      <c r="Q476" s="208"/>
      <c r="R476" s="208"/>
      <c r="S476" s="208"/>
      <c r="T476" s="208"/>
      <c r="U476" s="208"/>
      <c r="V476" s="208"/>
      <c r="W476" s="208"/>
      <c r="X476" s="208"/>
      <c r="Y476" s="208"/>
    </row>
    <row r="477" ht="25.5" customHeight="1">
      <c r="A477" s="208"/>
      <c r="B477" s="208"/>
      <c r="C477" s="208"/>
      <c r="D477" s="208"/>
      <c r="E477" s="102"/>
      <c r="F477" s="208"/>
      <c r="G477" s="208"/>
      <c r="H477" s="208"/>
      <c r="I477" s="102"/>
      <c r="J477" s="208"/>
      <c r="K477" s="208"/>
      <c r="L477" s="225"/>
      <c r="M477" s="208"/>
      <c r="N477" s="208"/>
      <c r="O477" s="208"/>
      <c r="P477" s="208"/>
      <c r="Q477" s="208"/>
      <c r="R477" s="208"/>
      <c r="S477" s="208"/>
      <c r="T477" s="208"/>
      <c r="U477" s="208"/>
      <c r="V477" s="208"/>
      <c r="W477" s="208"/>
      <c r="X477" s="208"/>
      <c r="Y477" s="208"/>
    </row>
    <row r="478" ht="25.5" customHeight="1">
      <c r="A478" s="208"/>
      <c r="B478" s="208"/>
      <c r="C478" s="208"/>
      <c r="D478" s="208"/>
      <c r="E478" s="102"/>
      <c r="F478" s="208"/>
      <c r="G478" s="208"/>
      <c r="H478" s="208"/>
      <c r="I478" s="102"/>
      <c r="J478" s="208"/>
      <c r="K478" s="208"/>
      <c r="L478" s="225"/>
      <c r="M478" s="208"/>
      <c r="N478" s="208"/>
      <c r="O478" s="208"/>
      <c r="P478" s="208"/>
      <c r="Q478" s="208"/>
      <c r="R478" s="208"/>
      <c r="S478" s="208"/>
      <c r="T478" s="208"/>
      <c r="U478" s="208"/>
      <c r="V478" s="208"/>
      <c r="W478" s="208"/>
      <c r="X478" s="208"/>
      <c r="Y478" s="208"/>
    </row>
    <row r="479" ht="25.5" customHeight="1">
      <c r="A479" s="208"/>
      <c r="B479" s="208"/>
      <c r="C479" s="208"/>
      <c r="D479" s="208"/>
      <c r="E479" s="102"/>
      <c r="F479" s="208"/>
      <c r="G479" s="208"/>
      <c r="H479" s="208"/>
      <c r="I479" s="102"/>
      <c r="J479" s="208"/>
      <c r="K479" s="208"/>
      <c r="L479" s="225"/>
      <c r="M479" s="208"/>
      <c r="N479" s="208"/>
      <c r="O479" s="208"/>
      <c r="P479" s="208"/>
      <c r="Q479" s="208"/>
      <c r="R479" s="208"/>
      <c r="S479" s="208"/>
      <c r="T479" s="208"/>
      <c r="U479" s="208"/>
      <c r="V479" s="208"/>
      <c r="W479" s="208"/>
      <c r="X479" s="208"/>
      <c r="Y479" s="208"/>
    </row>
    <row r="480" ht="25.5" customHeight="1">
      <c r="A480" s="208"/>
      <c r="B480" s="208"/>
      <c r="C480" s="208"/>
      <c r="D480" s="208"/>
      <c r="E480" s="102"/>
      <c r="F480" s="208"/>
      <c r="G480" s="208"/>
      <c r="H480" s="208"/>
      <c r="I480" s="102"/>
      <c r="J480" s="208"/>
      <c r="K480" s="208"/>
      <c r="L480" s="225"/>
      <c r="M480" s="208"/>
      <c r="N480" s="208"/>
      <c r="O480" s="208"/>
      <c r="P480" s="208"/>
      <c r="Q480" s="208"/>
      <c r="R480" s="208"/>
      <c r="S480" s="208"/>
      <c r="T480" s="208"/>
      <c r="U480" s="208"/>
      <c r="V480" s="208"/>
      <c r="W480" s="208"/>
      <c r="X480" s="208"/>
      <c r="Y480" s="208"/>
    </row>
    <row r="481" ht="25.5" customHeight="1">
      <c r="A481" s="208"/>
      <c r="B481" s="208"/>
      <c r="C481" s="208"/>
      <c r="D481" s="208"/>
      <c r="E481" s="102"/>
      <c r="F481" s="208"/>
      <c r="G481" s="208"/>
      <c r="H481" s="208"/>
      <c r="I481" s="102"/>
      <c r="J481" s="208"/>
      <c r="K481" s="208"/>
      <c r="L481" s="225"/>
      <c r="M481" s="208"/>
      <c r="N481" s="208"/>
      <c r="O481" s="208"/>
      <c r="P481" s="208"/>
      <c r="Q481" s="208"/>
      <c r="R481" s="208"/>
      <c r="S481" s="208"/>
      <c r="T481" s="208"/>
      <c r="U481" s="208"/>
      <c r="V481" s="208"/>
      <c r="W481" s="208"/>
      <c r="X481" s="208"/>
      <c r="Y481" s="208"/>
    </row>
    <row r="482" ht="25.5" customHeight="1">
      <c r="A482" s="208"/>
      <c r="B482" s="208"/>
      <c r="C482" s="208"/>
      <c r="D482" s="208"/>
      <c r="E482" s="102"/>
      <c r="F482" s="208"/>
      <c r="G482" s="208"/>
      <c r="H482" s="208"/>
      <c r="I482" s="102"/>
      <c r="J482" s="208"/>
      <c r="K482" s="208"/>
      <c r="L482" s="225"/>
      <c r="M482" s="208"/>
      <c r="N482" s="208"/>
      <c r="O482" s="208"/>
      <c r="P482" s="208"/>
      <c r="Q482" s="208"/>
      <c r="R482" s="208"/>
      <c r="S482" s="208"/>
      <c r="T482" s="208"/>
      <c r="U482" s="208"/>
      <c r="V482" s="208"/>
      <c r="W482" s="208"/>
      <c r="X482" s="208"/>
      <c r="Y482" s="208"/>
    </row>
    <row r="483" ht="25.5" customHeight="1">
      <c r="A483" s="208"/>
      <c r="B483" s="208"/>
      <c r="C483" s="208"/>
      <c r="D483" s="208"/>
      <c r="E483" s="102"/>
      <c r="F483" s="208"/>
      <c r="G483" s="208"/>
      <c r="H483" s="208"/>
      <c r="I483" s="102"/>
      <c r="J483" s="208"/>
      <c r="K483" s="208"/>
      <c r="L483" s="225"/>
      <c r="M483" s="208"/>
      <c r="N483" s="208"/>
      <c r="O483" s="208"/>
      <c r="P483" s="208"/>
      <c r="Q483" s="208"/>
      <c r="R483" s="208"/>
      <c r="S483" s="208"/>
      <c r="T483" s="208"/>
      <c r="U483" s="208"/>
      <c r="V483" s="208"/>
      <c r="W483" s="208"/>
      <c r="X483" s="208"/>
      <c r="Y483" s="208"/>
    </row>
    <row r="484" ht="25.5" customHeight="1">
      <c r="A484" s="208"/>
      <c r="B484" s="208"/>
      <c r="C484" s="208"/>
      <c r="D484" s="208"/>
      <c r="E484" s="102"/>
      <c r="F484" s="208"/>
      <c r="G484" s="208"/>
      <c r="H484" s="208"/>
      <c r="I484" s="102"/>
      <c r="J484" s="208"/>
      <c r="K484" s="208"/>
      <c r="L484" s="225"/>
      <c r="M484" s="208"/>
      <c r="N484" s="208"/>
      <c r="O484" s="208"/>
      <c r="P484" s="208"/>
      <c r="Q484" s="208"/>
      <c r="R484" s="208"/>
      <c r="S484" s="208"/>
      <c r="T484" s="208"/>
      <c r="U484" s="208"/>
      <c r="V484" s="208"/>
      <c r="W484" s="208"/>
      <c r="X484" s="208"/>
      <c r="Y484" s="208"/>
    </row>
    <row r="485" ht="25.5" customHeight="1">
      <c r="A485" s="208"/>
      <c r="B485" s="208"/>
      <c r="C485" s="208"/>
      <c r="D485" s="208"/>
      <c r="E485" s="102"/>
      <c r="F485" s="208"/>
      <c r="G485" s="208"/>
      <c r="H485" s="208"/>
      <c r="I485" s="102"/>
      <c r="J485" s="208"/>
      <c r="K485" s="208"/>
      <c r="L485" s="225"/>
      <c r="M485" s="208"/>
      <c r="N485" s="208"/>
      <c r="O485" s="208"/>
      <c r="P485" s="208"/>
      <c r="Q485" s="208"/>
      <c r="R485" s="208"/>
      <c r="S485" s="208"/>
      <c r="T485" s="208"/>
      <c r="U485" s="208"/>
      <c r="V485" s="208"/>
      <c r="W485" s="208"/>
      <c r="X485" s="208"/>
      <c r="Y485" s="208"/>
    </row>
    <row r="486" ht="25.5" customHeight="1">
      <c r="A486" s="208"/>
      <c r="B486" s="208"/>
      <c r="C486" s="208"/>
      <c r="D486" s="208"/>
      <c r="E486" s="102"/>
      <c r="F486" s="208"/>
      <c r="G486" s="208"/>
      <c r="H486" s="208"/>
      <c r="I486" s="102"/>
      <c r="J486" s="208"/>
      <c r="K486" s="208"/>
      <c r="L486" s="225"/>
      <c r="M486" s="208"/>
      <c r="N486" s="208"/>
      <c r="O486" s="208"/>
      <c r="P486" s="208"/>
      <c r="Q486" s="208"/>
      <c r="R486" s="208"/>
      <c r="S486" s="208"/>
      <c r="T486" s="208"/>
      <c r="U486" s="208"/>
      <c r="V486" s="208"/>
      <c r="W486" s="208"/>
      <c r="X486" s="208"/>
      <c r="Y486" s="208"/>
    </row>
    <row r="487" ht="25.5" customHeight="1">
      <c r="A487" s="208"/>
      <c r="B487" s="208"/>
      <c r="C487" s="208"/>
      <c r="D487" s="208"/>
      <c r="E487" s="102"/>
      <c r="F487" s="208"/>
      <c r="G487" s="208"/>
      <c r="H487" s="208"/>
      <c r="I487" s="102"/>
      <c r="J487" s="208"/>
      <c r="K487" s="208"/>
      <c r="L487" s="225"/>
      <c r="M487" s="208"/>
      <c r="N487" s="208"/>
      <c r="O487" s="208"/>
      <c r="P487" s="208"/>
      <c r="Q487" s="208"/>
      <c r="R487" s="208"/>
      <c r="S487" s="208"/>
      <c r="T487" s="208"/>
      <c r="U487" s="208"/>
      <c r="V487" s="208"/>
      <c r="W487" s="208"/>
      <c r="X487" s="208"/>
      <c r="Y487" s="208"/>
    </row>
    <row r="488" ht="25.5" customHeight="1">
      <c r="A488" s="208"/>
      <c r="B488" s="208"/>
      <c r="C488" s="208"/>
      <c r="D488" s="208"/>
      <c r="E488" s="102"/>
      <c r="F488" s="208"/>
      <c r="G488" s="208"/>
      <c r="H488" s="208"/>
      <c r="I488" s="102"/>
      <c r="J488" s="208"/>
      <c r="K488" s="208"/>
      <c r="L488" s="225"/>
      <c r="M488" s="208"/>
      <c r="N488" s="208"/>
      <c r="O488" s="208"/>
      <c r="P488" s="208"/>
      <c r="Q488" s="208"/>
      <c r="R488" s="208"/>
      <c r="S488" s="208"/>
      <c r="T488" s="208"/>
      <c r="U488" s="208"/>
      <c r="V488" s="208"/>
      <c r="W488" s="208"/>
      <c r="X488" s="208"/>
      <c r="Y488" s="208"/>
    </row>
    <row r="489" ht="25.5" customHeight="1">
      <c r="A489" s="208"/>
      <c r="B489" s="208"/>
      <c r="C489" s="208"/>
      <c r="D489" s="208"/>
      <c r="E489" s="102"/>
      <c r="F489" s="208"/>
      <c r="G489" s="208"/>
      <c r="H489" s="208"/>
      <c r="I489" s="102"/>
      <c r="J489" s="208"/>
      <c r="K489" s="208"/>
      <c r="L489" s="225"/>
      <c r="M489" s="208"/>
      <c r="N489" s="208"/>
      <c r="O489" s="208"/>
      <c r="P489" s="208"/>
      <c r="Q489" s="208"/>
      <c r="R489" s="208"/>
      <c r="S489" s="208"/>
      <c r="T489" s="208"/>
      <c r="U489" s="208"/>
      <c r="V489" s="208"/>
      <c r="W489" s="208"/>
      <c r="X489" s="208"/>
      <c r="Y489" s="208"/>
    </row>
    <row r="490" ht="25.5" customHeight="1">
      <c r="A490" s="208"/>
      <c r="B490" s="208"/>
      <c r="C490" s="208"/>
      <c r="D490" s="208"/>
      <c r="E490" s="102"/>
      <c r="F490" s="208"/>
      <c r="G490" s="208"/>
      <c r="H490" s="208"/>
      <c r="I490" s="102"/>
      <c r="J490" s="208"/>
      <c r="K490" s="208"/>
      <c r="L490" s="225"/>
      <c r="M490" s="208"/>
      <c r="N490" s="208"/>
      <c r="O490" s="208"/>
      <c r="P490" s="208"/>
      <c r="Q490" s="208"/>
      <c r="R490" s="208"/>
      <c r="S490" s="208"/>
      <c r="T490" s="208"/>
      <c r="U490" s="208"/>
      <c r="V490" s="208"/>
      <c r="W490" s="208"/>
      <c r="X490" s="208"/>
      <c r="Y490" s="208"/>
    </row>
    <row r="491" ht="25.5" customHeight="1">
      <c r="A491" s="208"/>
      <c r="B491" s="208"/>
      <c r="C491" s="208"/>
      <c r="D491" s="208"/>
      <c r="E491" s="102"/>
      <c r="F491" s="208"/>
      <c r="G491" s="208"/>
      <c r="H491" s="208"/>
      <c r="I491" s="102"/>
      <c r="J491" s="208"/>
      <c r="K491" s="208"/>
      <c r="L491" s="225"/>
      <c r="M491" s="208"/>
      <c r="N491" s="208"/>
      <c r="O491" s="208"/>
      <c r="P491" s="208"/>
      <c r="Q491" s="208"/>
      <c r="R491" s="208"/>
      <c r="S491" s="208"/>
      <c r="T491" s="208"/>
      <c r="U491" s="208"/>
      <c r="V491" s="208"/>
      <c r="W491" s="208"/>
      <c r="X491" s="208"/>
      <c r="Y491" s="208"/>
    </row>
    <row r="492" ht="25.5" customHeight="1">
      <c r="A492" s="208"/>
      <c r="B492" s="208"/>
      <c r="C492" s="208"/>
      <c r="D492" s="208"/>
      <c r="E492" s="102"/>
      <c r="F492" s="208"/>
      <c r="G492" s="208"/>
      <c r="H492" s="208"/>
      <c r="I492" s="102"/>
      <c r="J492" s="208"/>
      <c r="K492" s="208"/>
      <c r="L492" s="225"/>
      <c r="M492" s="208"/>
      <c r="N492" s="208"/>
      <c r="O492" s="208"/>
      <c r="P492" s="208"/>
      <c r="Q492" s="208"/>
      <c r="R492" s="208"/>
      <c r="S492" s="208"/>
      <c r="T492" s="208"/>
      <c r="U492" s="208"/>
      <c r="V492" s="208"/>
      <c r="W492" s="208"/>
      <c r="X492" s="208"/>
      <c r="Y492" s="208"/>
    </row>
    <row r="493" ht="25.5" customHeight="1">
      <c r="A493" s="208"/>
      <c r="B493" s="208"/>
      <c r="C493" s="208"/>
      <c r="D493" s="208"/>
      <c r="E493" s="102"/>
      <c r="F493" s="208"/>
      <c r="G493" s="208"/>
      <c r="H493" s="208"/>
      <c r="I493" s="102"/>
      <c r="J493" s="208"/>
      <c r="K493" s="208"/>
      <c r="L493" s="225"/>
      <c r="M493" s="208"/>
      <c r="N493" s="208"/>
      <c r="O493" s="208"/>
      <c r="P493" s="208"/>
      <c r="Q493" s="208"/>
      <c r="R493" s="208"/>
      <c r="S493" s="208"/>
      <c r="T493" s="208"/>
      <c r="U493" s="208"/>
      <c r="V493" s="208"/>
      <c r="W493" s="208"/>
      <c r="X493" s="208"/>
      <c r="Y493" s="208"/>
    </row>
    <row r="494" ht="25.5" customHeight="1">
      <c r="A494" s="208"/>
      <c r="B494" s="208"/>
      <c r="C494" s="208"/>
      <c r="D494" s="208"/>
      <c r="E494" s="102"/>
      <c r="F494" s="208"/>
      <c r="G494" s="208"/>
      <c r="H494" s="208"/>
      <c r="I494" s="102"/>
      <c r="J494" s="208"/>
      <c r="K494" s="208"/>
      <c r="L494" s="225"/>
      <c r="M494" s="208"/>
      <c r="N494" s="208"/>
      <c r="O494" s="208"/>
      <c r="P494" s="208"/>
      <c r="Q494" s="208"/>
      <c r="R494" s="208"/>
      <c r="S494" s="208"/>
      <c r="T494" s="208"/>
      <c r="U494" s="208"/>
      <c r="V494" s="208"/>
      <c r="W494" s="208"/>
      <c r="X494" s="208"/>
      <c r="Y494" s="208"/>
    </row>
    <row r="495" ht="25.5" customHeight="1">
      <c r="A495" s="208"/>
      <c r="B495" s="208"/>
      <c r="C495" s="208"/>
      <c r="D495" s="208"/>
      <c r="E495" s="102"/>
      <c r="F495" s="208"/>
      <c r="G495" s="208"/>
      <c r="H495" s="208"/>
      <c r="I495" s="102"/>
      <c r="J495" s="208"/>
      <c r="K495" s="208"/>
      <c r="L495" s="225"/>
      <c r="M495" s="208"/>
      <c r="N495" s="208"/>
      <c r="O495" s="208"/>
      <c r="P495" s="208"/>
      <c r="Q495" s="208"/>
      <c r="R495" s="208"/>
      <c r="S495" s="208"/>
      <c r="T495" s="208"/>
      <c r="U495" s="208"/>
      <c r="V495" s="208"/>
      <c r="W495" s="208"/>
      <c r="X495" s="208"/>
      <c r="Y495" s="208"/>
    </row>
    <row r="496" ht="25.5" customHeight="1">
      <c r="A496" s="208"/>
      <c r="B496" s="208"/>
      <c r="C496" s="208"/>
      <c r="D496" s="208"/>
      <c r="E496" s="102"/>
      <c r="F496" s="208"/>
      <c r="G496" s="208"/>
      <c r="H496" s="208"/>
      <c r="I496" s="102"/>
      <c r="J496" s="208"/>
      <c r="K496" s="208"/>
      <c r="L496" s="225"/>
      <c r="M496" s="208"/>
      <c r="N496" s="208"/>
      <c r="O496" s="208"/>
      <c r="P496" s="208"/>
      <c r="Q496" s="208"/>
      <c r="R496" s="208"/>
      <c r="S496" s="208"/>
      <c r="T496" s="208"/>
      <c r="U496" s="208"/>
      <c r="V496" s="208"/>
      <c r="W496" s="208"/>
      <c r="X496" s="208"/>
      <c r="Y496" s="208"/>
    </row>
    <row r="497" ht="25.5" customHeight="1">
      <c r="A497" s="208"/>
      <c r="B497" s="208"/>
      <c r="C497" s="208"/>
      <c r="D497" s="208"/>
      <c r="E497" s="102"/>
      <c r="F497" s="208"/>
      <c r="G497" s="208"/>
      <c r="H497" s="208"/>
      <c r="I497" s="102"/>
      <c r="J497" s="208"/>
      <c r="K497" s="208"/>
      <c r="L497" s="225"/>
      <c r="M497" s="208"/>
      <c r="N497" s="208"/>
      <c r="O497" s="208"/>
      <c r="P497" s="208"/>
      <c r="Q497" s="208"/>
      <c r="R497" s="208"/>
      <c r="S497" s="208"/>
      <c r="T497" s="208"/>
      <c r="U497" s="208"/>
      <c r="V497" s="208"/>
      <c r="W497" s="208"/>
      <c r="X497" s="208"/>
      <c r="Y497" s="208"/>
    </row>
    <row r="498" ht="25.5" customHeight="1">
      <c r="A498" s="208"/>
      <c r="B498" s="208"/>
      <c r="C498" s="208"/>
      <c r="D498" s="208"/>
      <c r="E498" s="102"/>
      <c r="F498" s="208"/>
      <c r="G498" s="208"/>
      <c r="H498" s="208"/>
      <c r="I498" s="102"/>
      <c r="J498" s="208"/>
      <c r="K498" s="208"/>
      <c r="L498" s="225"/>
      <c r="M498" s="208"/>
      <c r="N498" s="208"/>
      <c r="O498" s="208"/>
      <c r="P498" s="208"/>
      <c r="Q498" s="208"/>
      <c r="R498" s="208"/>
      <c r="S498" s="208"/>
      <c r="T498" s="208"/>
      <c r="U498" s="208"/>
      <c r="V498" s="208"/>
      <c r="W498" s="208"/>
      <c r="X498" s="208"/>
      <c r="Y498" s="208"/>
    </row>
    <row r="499" ht="25.5" customHeight="1">
      <c r="A499" s="208"/>
      <c r="B499" s="208"/>
      <c r="C499" s="208"/>
      <c r="D499" s="208"/>
      <c r="E499" s="102"/>
      <c r="F499" s="208"/>
      <c r="G499" s="208"/>
      <c r="H499" s="208"/>
      <c r="I499" s="102"/>
      <c r="J499" s="208"/>
      <c r="K499" s="208"/>
      <c r="L499" s="225"/>
      <c r="M499" s="208"/>
      <c r="N499" s="208"/>
      <c r="O499" s="208"/>
      <c r="P499" s="208"/>
      <c r="Q499" s="208"/>
      <c r="R499" s="208"/>
      <c r="S499" s="208"/>
      <c r="T499" s="208"/>
      <c r="U499" s="208"/>
      <c r="V499" s="208"/>
      <c r="W499" s="208"/>
      <c r="X499" s="208"/>
      <c r="Y499" s="208"/>
    </row>
    <row r="500" ht="25.5" customHeight="1">
      <c r="A500" s="208"/>
      <c r="B500" s="208"/>
      <c r="C500" s="208"/>
      <c r="D500" s="208"/>
      <c r="E500" s="102"/>
      <c r="F500" s="208"/>
      <c r="G500" s="208"/>
      <c r="H500" s="208"/>
      <c r="I500" s="102"/>
      <c r="J500" s="208"/>
      <c r="K500" s="208"/>
      <c r="L500" s="225"/>
      <c r="M500" s="208"/>
      <c r="N500" s="208"/>
      <c r="O500" s="208"/>
      <c r="P500" s="208"/>
      <c r="Q500" s="208"/>
      <c r="R500" s="208"/>
      <c r="S500" s="208"/>
      <c r="T500" s="208"/>
      <c r="U500" s="208"/>
      <c r="V500" s="208"/>
      <c r="W500" s="208"/>
      <c r="X500" s="208"/>
      <c r="Y500" s="208"/>
    </row>
    <row r="501" ht="25.5" customHeight="1">
      <c r="A501" s="208"/>
      <c r="B501" s="208"/>
      <c r="C501" s="208"/>
      <c r="D501" s="208"/>
      <c r="E501" s="102"/>
      <c r="F501" s="208"/>
      <c r="G501" s="208"/>
      <c r="H501" s="208"/>
      <c r="I501" s="102"/>
      <c r="J501" s="208"/>
      <c r="K501" s="208"/>
      <c r="L501" s="225"/>
      <c r="M501" s="208"/>
      <c r="N501" s="208"/>
      <c r="O501" s="208"/>
      <c r="P501" s="208"/>
      <c r="Q501" s="208"/>
      <c r="R501" s="208"/>
      <c r="S501" s="208"/>
      <c r="T501" s="208"/>
      <c r="U501" s="208"/>
      <c r="V501" s="208"/>
      <c r="W501" s="208"/>
      <c r="X501" s="208"/>
      <c r="Y501" s="208"/>
    </row>
    <row r="502" ht="25.5" customHeight="1">
      <c r="A502" s="208"/>
      <c r="B502" s="208"/>
      <c r="C502" s="208"/>
      <c r="D502" s="208"/>
      <c r="E502" s="102"/>
      <c r="F502" s="208"/>
      <c r="G502" s="208"/>
      <c r="H502" s="208"/>
      <c r="I502" s="102"/>
      <c r="J502" s="208"/>
      <c r="K502" s="208"/>
      <c r="L502" s="225"/>
      <c r="M502" s="208"/>
      <c r="N502" s="208"/>
      <c r="O502" s="208"/>
      <c r="P502" s="208"/>
      <c r="Q502" s="208"/>
      <c r="R502" s="208"/>
      <c r="S502" s="208"/>
      <c r="T502" s="208"/>
      <c r="U502" s="208"/>
      <c r="V502" s="208"/>
      <c r="W502" s="208"/>
      <c r="X502" s="208"/>
      <c r="Y502" s="208"/>
    </row>
    <row r="503" ht="25.5" customHeight="1">
      <c r="A503" s="208"/>
      <c r="B503" s="208"/>
      <c r="C503" s="208"/>
      <c r="D503" s="208"/>
      <c r="E503" s="102"/>
      <c r="F503" s="208"/>
      <c r="G503" s="208"/>
      <c r="H503" s="208"/>
      <c r="I503" s="102"/>
      <c r="J503" s="208"/>
      <c r="K503" s="208"/>
      <c r="L503" s="225"/>
      <c r="M503" s="208"/>
      <c r="N503" s="208"/>
      <c r="O503" s="208"/>
      <c r="P503" s="208"/>
      <c r="Q503" s="208"/>
      <c r="R503" s="208"/>
      <c r="S503" s="208"/>
      <c r="T503" s="208"/>
      <c r="U503" s="208"/>
      <c r="V503" s="208"/>
      <c r="W503" s="208"/>
      <c r="X503" s="208"/>
      <c r="Y503" s="208"/>
    </row>
    <row r="504" ht="25.5" customHeight="1">
      <c r="A504" s="208"/>
      <c r="B504" s="208"/>
      <c r="C504" s="208"/>
      <c r="D504" s="208"/>
      <c r="E504" s="102"/>
      <c r="F504" s="208"/>
      <c r="G504" s="208"/>
      <c r="H504" s="208"/>
      <c r="I504" s="102"/>
      <c r="J504" s="208"/>
      <c r="K504" s="208"/>
      <c r="L504" s="225"/>
      <c r="M504" s="208"/>
      <c r="N504" s="208"/>
      <c r="O504" s="208"/>
      <c r="P504" s="208"/>
      <c r="Q504" s="208"/>
      <c r="R504" s="208"/>
      <c r="S504" s="208"/>
      <c r="T504" s="208"/>
      <c r="U504" s="208"/>
      <c r="V504" s="208"/>
      <c r="W504" s="208"/>
      <c r="X504" s="208"/>
      <c r="Y504" s="208"/>
    </row>
    <row r="505" ht="25.5" customHeight="1">
      <c r="A505" s="208"/>
      <c r="B505" s="208"/>
      <c r="C505" s="208"/>
      <c r="D505" s="208"/>
      <c r="E505" s="102"/>
      <c r="F505" s="208"/>
      <c r="G505" s="208"/>
      <c r="H505" s="208"/>
      <c r="I505" s="102"/>
      <c r="J505" s="208"/>
      <c r="K505" s="208"/>
      <c r="L505" s="225"/>
      <c r="M505" s="208"/>
      <c r="N505" s="208"/>
      <c r="O505" s="208"/>
      <c r="P505" s="208"/>
      <c r="Q505" s="208"/>
      <c r="R505" s="208"/>
      <c r="S505" s="208"/>
      <c r="T505" s="208"/>
      <c r="U505" s="208"/>
      <c r="V505" s="208"/>
      <c r="W505" s="208"/>
      <c r="X505" s="208"/>
      <c r="Y505" s="208"/>
    </row>
    <row r="506" ht="25.5" customHeight="1">
      <c r="A506" s="208"/>
      <c r="B506" s="208"/>
      <c r="C506" s="208"/>
      <c r="D506" s="208"/>
      <c r="E506" s="102"/>
      <c r="F506" s="208"/>
      <c r="G506" s="208"/>
      <c r="H506" s="208"/>
      <c r="I506" s="102"/>
      <c r="J506" s="208"/>
      <c r="K506" s="208"/>
      <c r="L506" s="225"/>
      <c r="M506" s="208"/>
      <c r="N506" s="208"/>
      <c r="O506" s="208"/>
      <c r="P506" s="208"/>
      <c r="Q506" s="208"/>
      <c r="R506" s="208"/>
      <c r="S506" s="208"/>
      <c r="T506" s="208"/>
      <c r="U506" s="208"/>
      <c r="V506" s="208"/>
      <c r="W506" s="208"/>
      <c r="X506" s="208"/>
      <c r="Y506" s="208"/>
    </row>
    <row r="507" ht="25.5" customHeight="1">
      <c r="A507" s="208"/>
      <c r="B507" s="208"/>
      <c r="C507" s="208"/>
      <c r="D507" s="208"/>
      <c r="E507" s="102"/>
      <c r="F507" s="208"/>
      <c r="G507" s="208"/>
      <c r="H507" s="208"/>
      <c r="I507" s="102"/>
      <c r="J507" s="208"/>
      <c r="K507" s="208"/>
      <c r="L507" s="225"/>
      <c r="M507" s="208"/>
      <c r="N507" s="208"/>
      <c r="O507" s="208"/>
      <c r="P507" s="208"/>
      <c r="Q507" s="208"/>
      <c r="R507" s="208"/>
      <c r="S507" s="208"/>
      <c r="T507" s="208"/>
      <c r="U507" s="208"/>
      <c r="V507" s="208"/>
      <c r="W507" s="208"/>
      <c r="X507" s="208"/>
      <c r="Y507" s="208"/>
    </row>
    <row r="508" ht="25.5" customHeight="1">
      <c r="A508" s="208"/>
      <c r="B508" s="208"/>
      <c r="C508" s="208"/>
      <c r="D508" s="208"/>
      <c r="E508" s="102"/>
      <c r="F508" s="208"/>
      <c r="G508" s="208"/>
      <c r="H508" s="208"/>
      <c r="I508" s="102"/>
      <c r="J508" s="208"/>
      <c r="K508" s="208"/>
      <c r="L508" s="225"/>
      <c r="M508" s="208"/>
      <c r="N508" s="208"/>
      <c r="O508" s="208"/>
      <c r="P508" s="208"/>
      <c r="Q508" s="208"/>
      <c r="R508" s="208"/>
      <c r="S508" s="208"/>
      <c r="T508" s="208"/>
      <c r="U508" s="208"/>
      <c r="V508" s="208"/>
      <c r="W508" s="208"/>
      <c r="X508" s="208"/>
      <c r="Y508" s="208"/>
    </row>
    <row r="509" ht="25.5" customHeight="1">
      <c r="A509" s="208"/>
      <c r="B509" s="208"/>
      <c r="C509" s="208"/>
      <c r="D509" s="208"/>
      <c r="E509" s="102"/>
      <c r="F509" s="208"/>
      <c r="G509" s="208"/>
      <c r="H509" s="208"/>
      <c r="I509" s="102"/>
      <c r="J509" s="208"/>
      <c r="K509" s="208"/>
      <c r="L509" s="225"/>
      <c r="M509" s="208"/>
      <c r="N509" s="208"/>
      <c r="O509" s="208"/>
      <c r="P509" s="208"/>
      <c r="Q509" s="208"/>
      <c r="R509" s="208"/>
      <c r="S509" s="208"/>
      <c r="T509" s="208"/>
      <c r="U509" s="208"/>
      <c r="V509" s="208"/>
      <c r="W509" s="208"/>
      <c r="X509" s="208"/>
      <c r="Y509" s="208"/>
    </row>
    <row r="510" ht="25.5" customHeight="1">
      <c r="A510" s="208"/>
      <c r="B510" s="208"/>
      <c r="C510" s="208"/>
      <c r="D510" s="208"/>
      <c r="E510" s="102"/>
      <c r="F510" s="208"/>
      <c r="G510" s="208"/>
      <c r="H510" s="208"/>
      <c r="I510" s="102"/>
      <c r="J510" s="208"/>
      <c r="K510" s="208"/>
      <c r="L510" s="225"/>
      <c r="M510" s="208"/>
      <c r="N510" s="208"/>
      <c r="O510" s="208"/>
      <c r="P510" s="208"/>
      <c r="Q510" s="208"/>
      <c r="R510" s="208"/>
      <c r="S510" s="208"/>
      <c r="T510" s="208"/>
      <c r="U510" s="208"/>
      <c r="V510" s="208"/>
      <c r="W510" s="208"/>
      <c r="X510" s="208"/>
      <c r="Y510" s="208"/>
    </row>
    <row r="511" ht="25.5" customHeight="1">
      <c r="A511" s="208"/>
      <c r="B511" s="208"/>
      <c r="C511" s="208"/>
      <c r="D511" s="208"/>
      <c r="E511" s="102"/>
      <c r="F511" s="208"/>
      <c r="G511" s="208"/>
      <c r="H511" s="208"/>
      <c r="I511" s="102"/>
      <c r="J511" s="208"/>
      <c r="K511" s="208"/>
      <c r="L511" s="225"/>
      <c r="M511" s="208"/>
      <c r="N511" s="208"/>
      <c r="O511" s="208"/>
      <c r="P511" s="208"/>
      <c r="Q511" s="208"/>
      <c r="R511" s="208"/>
      <c r="S511" s="208"/>
      <c r="T511" s="208"/>
      <c r="U511" s="208"/>
      <c r="V511" s="208"/>
      <c r="W511" s="208"/>
      <c r="X511" s="208"/>
      <c r="Y511" s="208"/>
    </row>
    <row r="512" ht="25.5" customHeight="1">
      <c r="A512" s="208"/>
      <c r="B512" s="208"/>
      <c r="C512" s="208"/>
      <c r="D512" s="208"/>
      <c r="E512" s="102"/>
      <c r="F512" s="208"/>
      <c r="G512" s="208"/>
      <c r="H512" s="208"/>
      <c r="I512" s="102"/>
      <c r="J512" s="208"/>
      <c r="K512" s="208"/>
      <c r="L512" s="225"/>
      <c r="M512" s="208"/>
      <c r="N512" s="208"/>
      <c r="O512" s="208"/>
      <c r="P512" s="208"/>
      <c r="Q512" s="208"/>
      <c r="R512" s="208"/>
      <c r="S512" s="208"/>
      <c r="T512" s="208"/>
      <c r="U512" s="208"/>
      <c r="V512" s="208"/>
      <c r="W512" s="208"/>
      <c r="X512" s="208"/>
      <c r="Y512" s="208"/>
    </row>
    <row r="513" ht="25.5" customHeight="1">
      <c r="A513" s="208"/>
      <c r="B513" s="208"/>
      <c r="C513" s="208"/>
      <c r="D513" s="208"/>
      <c r="E513" s="102"/>
      <c r="F513" s="208"/>
      <c r="G513" s="208"/>
      <c r="H513" s="208"/>
      <c r="I513" s="102"/>
      <c r="J513" s="208"/>
      <c r="K513" s="208"/>
      <c r="L513" s="225"/>
      <c r="M513" s="208"/>
      <c r="N513" s="208"/>
      <c r="O513" s="208"/>
      <c r="P513" s="208"/>
      <c r="Q513" s="208"/>
      <c r="R513" s="208"/>
      <c r="S513" s="208"/>
      <c r="T513" s="208"/>
      <c r="U513" s="208"/>
      <c r="V513" s="208"/>
      <c r="W513" s="208"/>
      <c r="X513" s="208"/>
      <c r="Y513" s="208"/>
    </row>
    <row r="514" ht="25.5" customHeight="1">
      <c r="A514" s="208"/>
      <c r="B514" s="208"/>
      <c r="C514" s="208"/>
      <c r="D514" s="208"/>
      <c r="E514" s="102"/>
      <c r="F514" s="208"/>
      <c r="G514" s="208"/>
      <c r="H514" s="208"/>
      <c r="I514" s="102"/>
      <c r="J514" s="208"/>
      <c r="K514" s="208"/>
      <c r="L514" s="225"/>
      <c r="M514" s="208"/>
      <c r="N514" s="208"/>
      <c r="O514" s="208"/>
      <c r="P514" s="208"/>
      <c r="Q514" s="208"/>
      <c r="R514" s="208"/>
      <c r="S514" s="208"/>
      <c r="T514" s="208"/>
      <c r="U514" s="208"/>
      <c r="V514" s="208"/>
      <c r="W514" s="208"/>
      <c r="X514" s="208"/>
      <c r="Y514" s="208"/>
    </row>
    <row r="515" ht="25.5" customHeight="1">
      <c r="A515" s="208"/>
      <c r="B515" s="208"/>
      <c r="C515" s="208"/>
      <c r="D515" s="208"/>
      <c r="E515" s="102"/>
      <c r="F515" s="208"/>
      <c r="G515" s="208"/>
      <c r="H515" s="208"/>
      <c r="I515" s="102"/>
      <c r="J515" s="208"/>
      <c r="K515" s="208"/>
      <c r="L515" s="225"/>
      <c r="M515" s="208"/>
      <c r="N515" s="208"/>
      <c r="O515" s="208"/>
      <c r="P515" s="208"/>
      <c r="Q515" s="208"/>
      <c r="R515" s="208"/>
      <c r="S515" s="208"/>
      <c r="T515" s="208"/>
      <c r="U515" s="208"/>
      <c r="V515" s="208"/>
      <c r="W515" s="208"/>
      <c r="X515" s="208"/>
      <c r="Y515" s="208"/>
    </row>
    <row r="516" ht="25.5" customHeight="1">
      <c r="A516" s="208"/>
      <c r="B516" s="208"/>
      <c r="C516" s="208"/>
      <c r="D516" s="208"/>
      <c r="E516" s="102"/>
      <c r="F516" s="208"/>
      <c r="G516" s="208"/>
      <c r="H516" s="208"/>
      <c r="I516" s="102"/>
      <c r="J516" s="208"/>
      <c r="K516" s="208"/>
      <c r="L516" s="225"/>
      <c r="M516" s="208"/>
      <c r="N516" s="208"/>
      <c r="O516" s="208"/>
      <c r="P516" s="208"/>
      <c r="Q516" s="208"/>
      <c r="R516" s="208"/>
      <c r="S516" s="208"/>
      <c r="T516" s="208"/>
      <c r="U516" s="208"/>
      <c r="V516" s="208"/>
      <c r="W516" s="208"/>
      <c r="X516" s="208"/>
      <c r="Y516" s="208"/>
    </row>
    <row r="517" ht="25.5" customHeight="1">
      <c r="A517" s="208"/>
      <c r="B517" s="208"/>
      <c r="C517" s="208"/>
      <c r="D517" s="208"/>
      <c r="E517" s="102"/>
      <c r="F517" s="208"/>
      <c r="G517" s="208"/>
      <c r="H517" s="208"/>
      <c r="I517" s="102"/>
      <c r="J517" s="208"/>
      <c r="K517" s="208"/>
      <c r="L517" s="225"/>
      <c r="M517" s="208"/>
      <c r="N517" s="208"/>
      <c r="O517" s="208"/>
      <c r="P517" s="208"/>
      <c r="Q517" s="208"/>
      <c r="R517" s="208"/>
      <c r="S517" s="208"/>
      <c r="T517" s="208"/>
      <c r="U517" s="208"/>
      <c r="V517" s="208"/>
      <c r="W517" s="208"/>
      <c r="X517" s="208"/>
      <c r="Y517" s="208"/>
    </row>
    <row r="518" ht="25.5" customHeight="1">
      <c r="A518" s="208"/>
      <c r="B518" s="208"/>
      <c r="C518" s="208"/>
      <c r="D518" s="208"/>
      <c r="E518" s="102"/>
      <c r="F518" s="208"/>
      <c r="G518" s="208"/>
      <c r="H518" s="208"/>
      <c r="I518" s="102"/>
      <c r="J518" s="208"/>
      <c r="K518" s="208"/>
      <c r="L518" s="225"/>
      <c r="M518" s="208"/>
      <c r="N518" s="208"/>
      <c r="O518" s="208"/>
      <c r="P518" s="208"/>
      <c r="Q518" s="208"/>
      <c r="R518" s="208"/>
      <c r="S518" s="208"/>
      <c r="T518" s="208"/>
      <c r="U518" s="208"/>
      <c r="V518" s="208"/>
      <c r="W518" s="208"/>
      <c r="X518" s="208"/>
      <c r="Y518" s="208"/>
    </row>
    <row r="519" ht="25.5" customHeight="1">
      <c r="A519" s="208"/>
      <c r="B519" s="208"/>
      <c r="C519" s="208"/>
      <c r="D519" s="208"/>
      <c r="E519" s="102"/>
      <c r="F519" s="208"/>
      <c r="G519" s="208"/>
      <c r="H519" s="208"/>
      <c r="I519" s="102"/>
      <c r="J519" s="208"/>
      <c r="K519" s="208"/>
      <c r="L519" s="225"/>
      <c r="M519" s="208"/>
      <c r="N519" s="208"/>
      <c r="O519" s="208"/>
      <c r="P519" s="208"/>
      <c r="Q519" s="208"/>
      <c r="R519" s="208"/>
      <c r="S519" s="208"/>
      <c r="T519" s="208"/>
      <c r="U519" s="208"/>
      <c r="V519" s="208"/>
      <c r="W519" s="208"/>
      <c r="X519" s="208"/>
      <c r="Y519" s="208"/>
    </row>
    <row r="520" ht="25.5" customHeight="1">
      <c r="A520" s="208"/>
      <c r="B520" s="208"/>
      <c r="C520" s="208"/>
      <c r="D520" s="208"/>
      <c r="E520" s="102"/>
      <c r="F520" s="208"/>
      <c r="G520" s="208"/>
      <c r="H520" s="208"/>
      <c r="I520" s="102"/>
      <c r="J520" s="208"/>
      <c r="K520" s="208"/>
      <c r="L520" s="225"/>
      <c r="M520" s="208"/>
      <c r="N520" s="208"/>
      <c r="O520" s="208"/>
      <c r="P520" s="208"/>
      <c r="Q520" s="208"/>
      <c r="R520" s="208"/>
      <c r="S520" s="208"/>
      <c r="T520" s="208"/>
      <c r="U520" s="208"/>
      <c r="V520" s="208"/>
      <c r="W520" s="208"/>
      <c r="X520" s="208"/>
      <c r="Y520" s="208"/>
    </row>
    <row r="521" ht="25.5" customHeight="1">
      <c r="A521" s="208"/>
      <c r="B521" s="208"/>
      <c r="C521" s="208"/>
      <c r="D521" s="208"/>
      <c r="E521" s="102"/>
      <c r="F521" s="208"/>
      <c r="G521" s="208"/>
      <c r="H521" s="208"/>
      <c r="I521" s="102"/>
      <c r="J521" s="208"/>
      <c r="K521" s="208"/>
      <c r="L521" s="225"/>
      <c r="M521" s="208"/>
      <c r="N521" s="208"/>
      <c r="O521" s="208"/>
      <c r="P521" s="208"/>
      <c r="Q521" s="208"/>
      <c r="R521" s="208"/>
      <c r="S521" s="208"/>
      <c r="T521" s="208"/>
      <c r="U521" s="208"/>
      <c r="V521" s="208"/>
      <c r="W521" s="208"/>
      <c r="X521" s="208"/>
      <c r="Y521" s="208"/>
    </row>
    <row r="522" ht="25.5" customHeight="1">
      <c r="A522" s="208"/>
      <c r="B522" s="208"/>
      <c r="C522" s="208"/>
      <c r="D522" s="208"/>
      <c r="E522" s="102"/>
      <c r="F522" s="208"/>
      <c r="G522" s="208"/>
      <c r="H522" s="208"/>
      <c r="I522" s="102"/>
      <c r="J522" s="208"/>
      <c r="K522" s="208"/>
      <c r="L522" s="225"/>
      <c r="M522" s="208"/>
      <c r="N522" s="208"/>
      <c r="O522" s="208"/>
      <c r="P522" s="208"/>
      <c r="Q522" s="208"/>
      <c r="R522" s="208"/>
      <c r="S522" s="208"/>
      <c r="T522" s="208"/>
      <c r="U522" s="208"/>
      <c r="V522" s="208"/>
      <c r="W522" s="208"/>
      <c r="X522" s="208"/>
      <c r="Y522" s="208"/>
    </row>
    <row r="523" ht="25.5" customHeight="1">
      <c r="A523" s="208"/>
      <c r="B523" s="208"/>
      <c r="C523" s="208"/>
      <c r="D523" s="208"/>
      <c r="E523" s="102"/>
      <c r="F523" s="208"/>
      <c r="G523" s="208"/>
      <c r="H523" s="208"/>
      <c r="I523" s="102"/>
      <c r="J523" s="208"/>
      <c r="K523" s="208"/>
      <c r="L523" s="225"/>
      <c r="M523" s="208"/>
      <c r="N523" s="208"/>
      <c r="O523" s="208"/>
      <c r="P523" s="208"/>
      <c r="Q523" s="208"/>
      <c r="R523" s="208"/>
      <c r="S523" s="208"/>
      <c r="T523" s="208"/>
      <c r="U523" s="208"/>
      <c r="V523" s="208"/>
      <c r="W523" s="208"/>
      <c r="X523" s="208"/>
      <c r="Y523" s="208"/>
    </row>
    <row r="524" ht="25.5" customHeight="1">
      <c r="A524" s="208"/>
      <c r="B524" s="208"/>
      <c r="C524" s="208"/>
      <c r="D524" s="208"/>
      <c r="E524" s="102"/>
      <c r="F524" s="208"/>
      <c r="G524" s="208"/>
      <c r="H524" s="208"/>
      <c r="I524" s="102"/>
      <c r="J524" s="208"/>
      <c r="K524" s="208"/>
      <c r="L524" s="225"/>
      <c r="M524" s="208"/>
      <c r="N524" s="208"/>
      <c r="O524" s="208"/>
      <c r="P524" s="208"/>
      <c r="Q524" s="208"/>
      <c r="R524" s="208"/>
      <c r="S524" s="208"/>
      <c r="T524" s="208"/>
      <c r="U524" s="208"/>
      <c r="V524" s="208"/>
      <c r="W524" s="208"/>
      <c r="X524" s="208"/>
      <c r="Y524" s="208"/>
    </row>
    <row r="525" ht="25.5" customHeight="1">
      <c r="A525" s="208"/>
      <c r="B525" s="208"/>
      <c r="C525" s="208"/>
      <c r="D525" s="208"/>
      <c r="E525" s="102"/>
      <c r="F525" s="208"/>
      <c r="G525" s="208"/>
      <c r="H525" s="208"/>
      <c r="I525" s="102"/>
      <c r="J525" s="208"/>
      <c r="K525" s="208"/>
      <c r="L525" s="225"/>
      <c r="M525" s="208"/>
      <c r="N525" s="208"/>
      <c r="O525" s="208"/>
      <c r="P525" s="208"/>
      <c r="Q525" s="208"/>
      <c r="R525" s="208"/>
      <c r="S525" s="208"/>
      <c r="T525" s="208"/>
      <c r="U525" s="208"/>
      <c r="V525" s="208"/>
      <c r="W525" s="208"/>
      <c r="X525" s="208"/>
      <c r="Y525" s="208"/>
    </row>
    <row r="526" ht="25.5" customHeight="1">
      <c r="A526" s="208"/>
      <c r="B526" s="208"/>
      <c r="C526" s="208"/>
      <c r="D526" s="208"/>
      <c r="E526" s="102"/>
      <c r="F526" s="208"/>
      <c r="G526" s="208"/>
      <c r="H526" s="208"/>
      <c r="I526" s="102"/>
      <c r="J526" s="208"/>
      <c r="K526" s="208"/>
      <c r="L526" s="225"/>
      <c r="M526" s="208"/>
      <c r="N526" s="208"/>
      <c r="O526" s="208"/>
      <c r="P526" s="208"/>
      <c r="Q526" s="208"/>
      <c r="R526" s="208"/>
      <c r="S526" s="208"/>
      <c r="T526" s="208"/>
      <c r="U526" s="208"/>
      <c r="V526" s="208"/>
      <c r="W526" s="208"/>
      <c r="X526" s="208"/>
      <c r="Y526" s="208"/>
    </row>
    <row r="527" ht="25.5" customHeight="1">
      <c r="A527" s="208"/>
      <c r="B527" s="208"/>
      <c r="C527" s="208"/>
      <c r="D527" s="208"/>
      <c r="E527" s="102"/>
      <c r="F527" s="208"/>
      <c r="G527" s="208"/>
      <c r="H527" s="208"/>
      <c r="I527" s="102"/>
      <c r="J527" s="208"/>
      <c r="K527" s="208"/>
      <c r="L527" s="225"/>
      <c r="M527" s="208"/>
      <c r="N527" s="208"/>
      <c r="O527" s="208"/>
      <c r="P527" s="208"/>
      <c r="Q527" s="208"/>
      <c r="R527" s="208"/>
      <c r="S527" s="208"/>
      <c r="T527" s="208"/>
      <c r="U527" s="208"/>
      <c r="V527" s="208"/>
      <c r="W527" s="208"/>
      <c r="X527" s="208"/>
      <c r="Y527" s="208"/>
    </row>
    <row r="528" ht="25.5" customHeight="1">
      <c r="A528" s="208"/>
      <c r="B528" s="208"/>
      <c r="C528" s="208"/>
      <c r="D528" s="208"/>
      <c r="E528" s="102"/>
      <c r="F528" s="208"/>
      <c r="G528" s="208"/>
      <c r="H528" s="208"/>
      <c r="I528" s="102"/>
      <c r="J528" s="208"/>
      <c r="K528" s="208"/>
      <c r="L528" s="225"/>
      <c r="M528" s="208"/>
      <c r="N528" s="208"/>
      <c r="O528" s="208"/>
      <c r="P528" s="208"/>
      <c r="Q528" s="208"/>
      <c r="R528" s="208"/>
      <c r="S528" s="208"/>
      <c r="T528" s="208"/>
      <c r="U528" s="208"/>
      <c r="V528" s="208"/>
      <c r="W528" s="208"/>
      <c r="X528" s="208"/>
      <c r="Y528" s="208"/>
    </row>
    <row r="529" ht="25.5" customHeight="1">
      <c r="A529" s="208"/>
      <c r="B529" s="208"/>
      <c r="C529" s="208"/>
      <c r="D529" s="208"/>
      <c r="E529" s="102"/>
      <c r="F529" s="208"/>
      <c r="G529" s="208"/>
      <c r="H529" s="208"/>
      <c r="I529" s="102"/>
      <c r="J529" s="208"/>
      <c r="K529" s="208"/>
      <c r="L529" s="225"/>
      <c r="M529" s="208"/>
      <c r="N529" s="208"/>
      <c r="O529" s="208"/>
      <c r="P529" s="208"/>
      <c r="Q529" s="208"/>
      <c r="R529" s="208"/>
      <c r="S529" s="208"/>
      <c r="T529" s="208"/>
      <c r="U529" s="208"/>
      <c r="V529" s="208"/>
      <c r="W529" s="208"/>
      <c r="X529" s="208"/>
      <c r="Y529" s="208"/>
    </row>
    <row r="530" ht="25.5" customHeight="1">
      <c r="A530" s="208"/>
      <c r="B530" s="208"/>
      <c r="C530" s="208"/>
      <c r="D530" s="208"/>
      <c r="E530" s="102"/>
      <c r="F530" s="208"/>
      <c r="G530" s="208"/>
      <c r="H530" s="208"/>
      <c r="I530" s="102"/>
      <c r="J530" s="208"/>
      <c r="K530" s="208"/>
      <c r="L530" s="225"/>
      <c r="M530" s="208"/>
      <c r="N530" s="208"/>
      <c r="O530" s="208"/>
      <c r="P530" s="208"/>
      <c r="Q530" s="208"/>
      <c r="R530" s="208"/>
      <c r="S530" s="208"/>
      <c r="T530" s="208"/>
      <c r="U530" s="208"/>
      <c r="V530" s="208"/>
      <c r="W530" s="208"/>
      <c r="X530" s="208"/>
      <c r="Y530" s="208"/>
    </row>
    <row r="531" ht="25.5" customHeight="1">
      <c r="A531" s="208"/>
      <c r="B531" s="208"/>
      <c r="C531" s="208"/>
      <c r="D531" s="208"/>
      <c r="E531" s="102"/>
      <c r="F531" s="208"/>
      <c r="G531" s="208"/>
      <c r="H531" s="208"/>
      <c r="I531" s="102"/>
      <c r="J531" s="208"/>
      <c r="K531" s="208"/>
      <c r="L531" s="225"/>
      <c r="M531" s="208"/>
      <c r="N531" s="208"/>
      <c r="O531" s="208"/>
      <c r="P531" s="208"/>
      <c r="Q531" s="208"/>
      <c r="R531" s="208"/>
      <c r="S531" s="208"/>
      <c r="T531" s="208"/>
      <c r="U531" s="208"/>
      <c r="V531" s="208"/>
      <c r="W531" s="208"/>
      <c r="X531" s="208"/>
      <c r="Y531" s="208"/>
    </row>
    <row r="532" ht="25.5" customHeight="1">
      <c r="A532" s="208"/>
      <c r="B532" s="208"/>
      <c r="C532" s="208"/>
      <c r="D532" s="208"/>
      <c r="E532" s="102"/>
      <c r="F532" s="208"/>
      <c r="G532" s="208"/>
      <c r="H532" s="208"/>
      <c r="I532" s="102"/>
      <c r="J532" s="208"/>
      <c r="K532" s="208"/>
      <c r="L532" s="225"/>
      <c r="M532" s="208"/>
      <c r="N532" s="208"/>
      <c r="O532" s="208"/>
      <c r="P532" s="208"/>
      <c r="Q532" s="208"/>
      <c r="R532" s="208"/>
      <c r="S532" s="208"/>
      <c r="T532" s="208"/>
      <c r="U532" s="208"/>
      <c r="V532" s="208"/>
      <c r="W532" s="208"/>
      <c r="X532" s="208"/>
      <c r="Y532" s="208"/>
    </row>
    <row r="533" ht="25.5" customHeight="1">
      <c r="A533" s="208"/>
      <c r="B533" s="208"/>
      <c r="C533" s="208"/>
      <c r="D533" s="208"/>
      <c r="E533" s="102"/>
      <c r="F533" s="208"/>
      <c r="G533" s="208"/>
      <c r="H533" s="208"/>
      <c r="I533" s="102"/>
      <c r="J533" s="208"/>
      <c r="K533" s="208"/>
      <c r="L533" s="225"/>
      <c r="M533" s="208"/>
      <c r="N533" s="208"/>
      <c r="O533" s="208"/>
      <c r="P533" s="208"/>
      <c r="Q533" s="208"/>
      <c r="R533" s="208"/>
      <c r="S533" s="208"/>
      <c r="T533" s="208"/>
      <c r="U533" s="208"/>
      <c r="V533" s="208"/>
      <c r="W533" s="208"/>
      <c r="X533" s="208"/>
      <c r="Y533" s="208"/>
    </row>
    <row r="534" ht="25.5" customHeight="1">
      <c r="A534" s="208"/>
      <c r="B534" s="208"/>
      <c r="C534" s="208"/>
      <c r="D534" s="208"/>
      <c r="E534" s="102"/>
      <c r="F534" s="208"/>
      <c r="G534" s="208"/>
      <c r="H534" s="208"/>
      <c r="I534" s="102"/>
      <c r="J534" s="208"/>
      <c r="K534" s="208"/>
      <c r="L534" s="225"/>
      <c r="M534" s="208"/>
      <c r="N534" s="208"/>
      <c r="O534" s="208"/>
      <c r="P534" s="208"/>
      <c r="Q534" s="208"/>
      <c r="R534" s="208"/>
      <c r="S534" s="208"/>
      <c r="T534" s="208"/>
      <c r="U534" s="208"/>
      <c r="V534" s="208"/>
      <c r="W534" s="208"/>
      <c r="X534" s="208"/>
      <c r="Y534" s="208"/>
    </row>
    <row r="535" ht="25.5" customHeight="1">
      <c r="A535" s="208"/>
      <c r="B535" s="208"/>
      <c r="C535" s="208"/>
      <c r="D535" s="208"/>
      <c r="E535" s="102"/>
      <c r="F535" s="208"/>
      <c r="G535" s="208"/>
      <c r="H535" s="208"/>
      <c r="I535" s="102"/>
      <c r="J535" s="208"/>
      <c r="K535" s="208"/>
      <c r="L535" s="225"/>
      <c r="M535" s="208"/>
      <c r="N535" s="208"/>
      <c r="O535" s="208"/>
      <c r="P535" s="208"/>
      <c r="Q535" s="208"/>
      <c r="R535" s="208"/>
      <c r="S535" s="208"/>
      <c r="T535" s="208"/>
      <c r="U535" s="208"/>
      <c r="V535" s="208"/>
      <c r="W535" s="208"/>
      <c r="X535" s="208"/>
      <c r="Y535" s="208"/>
    </row>
    <row r="536" ht="25.5" customHeight="1">
      <c r="A536" s="208"/>
      <c r="B536" s="208"/>
      <c r="C536" s="208"/>
      <c r="D536" s="208"/>
      <c r="E536" s="102"/>
      <c r="F536" s="208"/>
      <c r="G536" s="208"/>
      <c r="H536" s="208"/>
      <c r="I536" s="102"/>
      <c r="J536" s="208"/>
      <c r="K536" s="208"/>
      <c r="L536" s="225"/>
      <c r="M536" s="208"/>
      <c r="N536" s="208"/>
      <c r="O536" s="208"/>
      <c r="P536" s="208"/>
      <c r="Q536" s="208"/>
      <c r="R536" s="208"/>
      <c r="S536" s="208"/>
      <c r="T536" s="208"/>
      <c r="U536" s="208"/>
      <c r="V536" s="208"/>
      <c r="W536" s="208"/>
      <c r="X536" s="208"/>
      <c r="Y536" s="208"/>
    </row>
    <row r="537" ht="25.5" customHeight="1">
      <c r="A537" s="208"/>
      <c r="B537" s="208"/>
      <c r="C537" s="208"/>
      <c r="D537" s="208"/>
      <c r="E537" s="102"/>
      <c r="F537" s="208"/>
      <c r="G537" s="208"/>
      <c r="H537" s="208"/>
      <c r="I537" s="102"/>
      <c r="J537" s="208"/>
      <c r="K537" s="208"/>
      <c r="L537" s="225"/>
      <c r="M537" s="208"/>
      <c r="N537" s="208"/>
      <c r="O537" s="208"/>
      <c r="P537" s="208"/>
      <c r="Q537" s="208"/>
      <c r="R537" s="208"/>
      <c r="S537" s="208"/>
      <c r="T537" s="208"/>
      <c r="U537" s="208"/>
      <c r="V537" s="208"/>
      <c r="W537" s="208"/>
      <c r="X537" s="208"/>
      <c r="Y537" s="208"/>
    </row>
    <row r="538" ht="25.5" customHeight="1">
      <c r="A538" s="208"/>
      <c r="B538" s="208"/>
      <c r="C538" s="208"/>
      <c r="D538" s="208"/>
      <c r="E538" s="102"/>
      <c r="F538" s="208"/>
      <c r="G538" s="208"/>
      <c r="H538" s="208"/>
      <c r="I538" s="102"/>
      <c r="J538" s="208"/>
      <c r="K538" s="208"/>
      <c r="L538" s="225"/>
      <c r="M538" s="208"/>
      <c r="N538" s="208"/>
      <c r="O538" s="208"/>
      <c r="P538" s="208"/>
      <c r="Q538" s="208"/>
      <c r="R538" s="208"/>
      <c r="S538" s="208"/>
      <c r="T538" s="208"/>
      <c r="U538" s="208"/>
      <c r="V538" s="208"/>
      <c r="W538" s="208"/>
      <c r="X538" s="208"/>
      <c r="Y538" s="208"/>
    </row>
    <row r="539" ht="25.5" customHeight="1">
      <c r="A539" s="208"/>
      <c r="B539" s="208"/>
      <c r="C539" s="208"/>
      <c r="D539" s="208"/>
      <c r="E539" s="102"/>
      <c r="F539" s="208"/>
      <c r="G539" s="208"/>
      <c r="H539" s="208"/>
      <c r="I539" s="102"/>
      <c r="J539" s="208"/>
      <c r="K539" s="208"/>
      <c r="L539" s="225"/>
      <c r="M539" s="208"/>
      <c r="N539" s="208"/>
      <c r="O539" s="208"/>
      <c r="P539" s="208"/>
      <c r="Q539" s="208"/>
      <c r="R539" s="208"/>
      <c r="S539" s="208"/>
      <c r="T539" s="208"/>
      <c r="U539" s="208"/>
      <c r="V539" s="208"/>
      <c r="W539" s="208"/>
      <c r="X539" s="208"/>
      <c r="Y539" s="208"/>
    </row>
    <row r="540" ht="25.5" customHeight="1">
      <c r="A540" s="208"/>
      <c r="B540" s="208"/>
      <c r="C540" s="208"/>
      <c r="D540" s="208"/>
      <c r="E540" s="102"/>
      <c r="F540" s="208"/>
      <c r="G540" s="208"/>
      <c r="H540" s="208"/>
      <c r="I540" s="102"/>
      <c r="J540" s="208"/>
      <c r="K540" s="208"/>
      <c r="L540" s="225"/>
      <c r="M540" s="208"/>
      <c r="N540" s="208"/>
      <c r="O540" s="208"/>
      <c r="P540" s="208"/>
      <c r="Q540" s="208"/>
      <c r="R540" s="208"/>
      <c r="S540" s="208"/>
      <c r="T540" s="208"/>
      <c r="U540" s="208"/>
      <c r="V540" s="208"/>
      <c r="W540" s="208"/>
      <c r="X540" s="208"/>
      <c r="Y540" s="208"/>
    </row>
    <row r="541" ht="25.5" customHeight="1">
      <c r="A541" s="208"/>
      <c r="B541" s="208"/>
      <c r="C541" s="208"/>
      <c r="D541" s="208"/>
      <c r="E541" s="102"/>
      <c r="F541" s="208"/>
      <c r="G541" s="208"/>
      <c r="H541" s="208"/>
      <c r="I541" s="102"/>
      <c r="J541" s="208"/>
      <c r="K541" s="208"/>
      <c r="L541" s="225"/>
      <c r="M541" s="208"/>
      <c r="N541" s="208"/>
      <c r="O541" s="208"/>
      <c r="P541" s="208"/>
      <c r="Q541" s="208"/>
      <c r="R541" s="208"/>
      <c r="S541" s="208"/>
      <c r="T541" s="208"/>
      <c r="U541" s="208"/>
      <c r="V541" s="208"/>
      <c r="W541" s="208"/>
      <c r="X541" s="208"/>
      <c r="Y541" s="208"/>
    </row>
    <row r="542" ht="25.5" customHeight="1">
      <c r="A542" s="208"/>
      <c r="B542" s="208"/>
      <c r="C542" s="208"/>
      <c r="D542" s="208"/>
      <c r="E542" s="102"/>
      <c r="F542" s="208"/>
      <c r="G542" s="208"/>
      <c r="H542" s="208"/>
      <c r="I542" s="102"/>
      <c r="J542" s="208"/>
      <c r="K542" s="208"/>
      <c r="L542" s="225"/>
      <c r="M542" s="208"/>
      <c r="N542" s="208"/>
      <c r="O542" s="208"/>
      <c r="P542" s="208"/>
      <c r="Q542" s="208"/>
      <c r="R542" s="208"/>
      <c r="S542" s="208"/>
      <c r="T542" s="208"/>
      <c r="U542" s="208"/>
      <c r="V542" s="208"/>
      <c r="W542" s="208"/>
      <c r="X542" s="208"/>
      <c r="Y542" s="208"/>
    </row>
    <row r="543" ht="25.5" customHeight="1">
      <c r="A543" s="208"/>
      <c r="B543" s="208"/>
      <c r="C543" s="208"/>
      <c r="D543" s="208"/>
      <c r="E543" s="102"/>
      <c r="F543" s="208"/>
      <c r="G543" s="208"/>
      <c r="H543" s="208"/>
      <c r="I543" s="102"/>
      <c r="J543" s="208"/>
      <c r="K543" s="208"/>
      <c r="L543" s="225"/>
      <c r="M543" s="208"/>
      <c r="N543" s="208"/>
      <c r="O543" s="208"/>
      <c r="P543" s="208"/>
      <c r="Q543" s="208"/>
      <c r="R543" s="208"/>
      <c r="S543" s="208"/>
      <c r="T543" s="208"/>
      <c r="U543" s="208"/>
      <c r="V543" s="208"/>
      <c r="W543" s="208"/>
      <c r="X543" s="208"/>
      <c r="Y543" s="208"/>
    </row>
    <row r="544" ht="25.5" customHeight="1">
      <c r="A544" s="208"/>
      <c r="B544" s="208"/>
      <c r="C544" s="208"/>
      <c r="D544" s="208"/>
      <c r="E544" s="102"/>
      <c r="F544" s="208"/>
      <c r="G544" s="208"/>
      <c r="H544" s="208"/>
      <c r="I544" s="102"/>
      <c r="J544" s="208"/>
      <c r="K544" s="208"/>
      <c r="L544" s="225"/>
      <c r="M544" s="208"/>
      <c r="N544" s="208"/>
      <c r="O544" s="208"/>
      <c r="P544" s="208"/>
      <c r="Q544" s="208"/>
      <c r="R544" s="208"/>
      <c r="S544" s="208"/>
      <c r="T544" s="208"/>
      <c r="U544" s="208"/>
      <c r="V544" s="208"/>
      <c r="W544" s="208"/>
      <c r="X544" s="208"/>
      <c r="Y544" s="208"/>
    </row>
    <row r="545" ht="25.5" customHeight="1">
      <c r="A545" s="208"/>
      <c r="B545" s="208"/>
      <c r="C545" s="208"/>
      <c r="D545" s="208"/>
      <c r="E545" s="102"/>
      <c r="F545" s="208"/>
      <c r="G545" s="208"/>
      <c r="H545" s="208"/>
      <c r="I545" s="102"/>
      <c r="J545" s="208"/>
      <c r="K545" s="208"/>
      <c r="L545" s="225"/>
      <c r="M545" s="208"/>
      <c r="N545" s="208"/>
      <c r="O545" s="208"/>
      <c r="P545" s="208"/>
      <c r="Q545" s="208"/>
      <c r="R545" s="208"/>
      <c r="S545" s="208"/>
      <c r="T545" s="208"/>
      <c r="U545" s="208"/>
      <c r="V545" s="208"/>
      <c r="W545" s="208"/>
      <c r="X545" s="208"/>
      <c r="Y545" s="208"/>
    </row>
    <row r="546" ht="25.5" customHeight="1">
      <c r="A546" s="208"/>
      <c r="B546" s="208"/>
      <c r="C546" s="208"/>
      <c r="D546" s="208"/>
      <c r="E546" s="102"/>
      <c r="F546" s="208"/>
      <c r="G546" s="208"/>
      <c r="H546" s="208"/>
      <c r="I546" s="102"/>
      <c r="J546" s="208"/>
      <c r="K546" s="208"/>
      <c r="L546" s="225"/>
      <c r="M546" s="208"/>
      <c r="N546" s="208"/>
      <c r="O546" s="208"/>
      <c r="P546" s="208"/>
      <c r="Q546" s="208"/>
      <c r="R546" s="208"/>
      <c r="S546" s="208"/>
      <c r="T546" s="208"/>
      <c r="U546" s="208"/>
      <c r="V546" s="208"/>
      <c r="W546" s="208"/>
      <c r="X546" s="208"/>
      <c r="Y546" s="208"/>
    </row>
    <row r="547" ht="25.5" customHeight="1">
      <c r="A547" s="208"/>
      <c r="B547" s="208"/>
      <c r="C547" s="208"/>
      <c r="D547" s="208"/>
      <c r="E547" s="102"/>
      <c r="F547" s="208"/>
      <c r="G547" s="208"/>
      <c r="H547" s="208"/>
      <c r="I547" s="102"/>
      <c r="J547" s="208"/>
      <c r="K547" s="208"/>
      <c r="L547" s="225"/>
      <c r="M547" s="208"/>
      <c r="N547" s="208"/>
      <c r="O547" s="208"/>
      <c r="P547" s="208"/>
      <c r="Q547" s="208"/>
      <c r="R547" s="208"/>
      <c r="S547" s="208"/>
      <c r="T547" s="208"/>
      <c r="U547" s="208"/>
      <c r="V547" s="208"/>
      <c r="W547" s="208"/>
      <c r="X547" s="208"/>
      <c r="Y547" s="208"/>
    </row>
    <row r="548" ht="25.5" customHeight="1">
      <c r="A548" s="208"/>
      <c r="B548" s="208"/>
      <c r="C548" s="208"/>
      <c r="D548" s="208"/>
      <c r="E548" s="102"/>
      <c r="F548" s="208"/>
      <c r="G548" s="208"/>
      <c r="H548" s="208"/>
      <c r="I548" s="102"/>
      <c r="J548" s="208"/>
      <c r="K548" s="208"/>
      <c r="L548" s="225"/>
      <c r="M548" s="208"/>
      <c r="N548" s="208"/>
      <c r="O548" s="208"/>
      <c r="P548" s="208"/>
      <c r="Q548" s="208"/>
      <c r="R548" s="208"/>
      <c r="S548" s="208"/>
      <c r="T548" s="208"/>
      <c r="U548" s="208"/>
      <c r="V548" s="208"/>
      <c r="W548" s="208"/>
      <c r="X548" s="208"/>
      <c r="Y548" s="208"/>
    </row>
    <row r="549" ht="25.5" customHeight="1">
      <c r="A549" s="208"/>
      <c r="B549" s="208"/>
      <c r="C549" s="208"/>
      <c r="D549" s="208"/>
      <c r="E549" s="102"/>
      <c r="F549" s="208"/>
      <c r="G549" s="208"/>
      <c r="H549" s="208"/>
      <c r="I549" s="102"/>
      <c r="J549" s="208"/>
      <c r="K549" s="208"/>
      <c r="L549" s="225"/>
      <c r="M549" s="208"/>
      <c r="N549" s="208"/>
      <c r="O549" s="208"/>
      <c r="P549" s="208"/>
      <c r="Q549" s="208"/>
      <c r="R549" s="208"/>
      <c r="S549" s="208"/>
      <c r="T549" s="208"/>
      <c r="U549" s="208"/>
      <c r="V549" s="208"/>
      <c r="W549" s="208"/>
      <c r="X549" s="208"/>
      <c r="Y549" s="208"/>
    </row>
    <row r="550" ht="25.5" customHeight="1">
      <c r="A550" s="208"/>
      <c r="B550" s="208"/>
      <c r="C550" s="208"/>
      <c r="D550" s="208"/>
      <c r="E550" s="102"/>
      <c r="F550" s="208"/>
      <c r="G550" s="208"/>
      <c r="H550" s="208"/>
      <c r="I550" s="102"/>
      <c r="J550" s="208"/>
      <c r="K550" s="208"/>
      <c r="L550" s="225"/>
      <c r="M550" s="208"/>
      <c r="N550" s="208"/>
      <c r="O550" s="208"/>
      <c r="P550" s="208"/>
      <c r="Q550" s="208"/>
      <c r="R550" s="208"/>
      <c r="S550" s="208"/>
      <c r="T550" s="208"/>
      <c r="U550" s="208"/>
      <c r="V550" s="208"/>
      <c r="W550" s="208"/>
      <c r="X550" s="208"/>
      <c r="Y550" s="208"/>
    </row>
    <row r="551" ht="25.5" customHeight="1">
      <c r="A551" s="208"/>
      <c r="B551" s="208"/>
      <c r="C551" s="208"/>
      <c r="D551" s="208"/>
      <c r="E551" s="102"/>
      <c r="F551" s="208"/>
      <c r="G551" s="208"/>
      <c r="H551" s="208"/>
      <c r="I551" s="102"/>
      <c r="J551" s="208"/>
      <c r="K551" s="208"/>
      <c r="L551" s="225"/>
      <c r="M551" s="208"/>
      <c r="N551" s="208"/>
      <c r="O551" s="208"/>
      <c r="P551" s="208"/>
      <c r="Q551" s="208"/>
      <c r="R551" s="208"/>
      <c r="S551" s="208"/>
      <c r="T551" s="208"/>
      <c r="U551" s="208"/>
      <c r="V551" s="208"/>
      <c r="W551" s="208"/>
      <c r="X551" s="208"/>
      <c r="Y551" s="208"/>
    </row>
    <row r="552" ht="25.5" customHeight="1">
      <c r="A552" s="208"/>
      <c r="B552" s="208"/>
      <c r="C552" s="208"/>
      <c r="D552" s="208"/>
      <c r="E552" s="102"/>
      <c r="F552" s="208"/>
      <c r="G552" s="208"/>
      <c r="H552" s="208"/>
      <c r="I552" s="102"/>
      <c r="J552" s="208"/>
      <c r="K552" s="208"/>
      <c r="L552" s="225"/>
      <c r="M552" s="208"/>
      <c r="N552" s="208"/>
      <c r="O552" s="208"/>
      <c r="P552" s="208"/>
      <c r="Q552" s="208"/>
      <c r="R552" s="208"/>
      <c r="S552" s="208"/>
      <c r="T552" s="208"/>
      <c r="U552" s="208"/>
      <c r="V552" s="208"/>
      <c r="W552" s="208"/>
      <c r="X552" s="208"/>
      <c r="Y552" s="208"/>
    </row>
    <row r="553" ht="25.5" customHeight="1">
      <c r="A553" s="208"/>
      <c r="B553" s="208"/>
      <c r="C553" s="208"/>
      <c r="D553" s="208"/>
      <c r="E553" s="102"/>
      <c r="F553" s="208"/>
      <c r="G553" s="208"/>
      <c r="H553" s="208"/>
      <c r="I553" s="102"/>
      <c r="J553" s="208"/>
      <c r="K553" s="208"/>
      <c r="L553" s="225"/>
      <c r="M553" s="208"/>
      <c r="N553" s="208"/>
      <c r="O553" s="208"/>
      <c r="P553" s="208"/>
      <c r="Q553" s="208"/>
      <c r="R553" s="208"/>
      <c r="S553" s="208"/>
      <c r="T553" s="208"/>
      <c r="U553" s="208"/>
      <c r="V553" s="208"/>
      <c r="W553" s="208"/>
      <c r="X553" s="208"/>
      <c r="Y553" s="208"/>
    </row>
    <row r="554" ht="25.5" customHeight="1">
      <c r="A554" s="208"/>
      <c r="B554" s="208"/>
      <c r="C554" s="208"/>
      <c r="D554" s="208"/>
      <c r="E554" s="102"/>
      <c r="F554" s="208"/>
      <c r="G554" s="208"/>
      <c r="H554" s="208"/>
      <c r="I554" s="102"/>
      <c r="J554" s="208"/>
      <c r="K554" s="208"/>
      <c r="L554" s="225"/>
      <c r="M554" s="208"/>
      <c r="N554" s="208"/>
      <c r="O554" s="208"/>
      <c r="P554" s="208"/>
      <c r="Q554" s="208"/>
      <c r="R554" s="208"/>
      <c r="S554" s="208"/>
      <c r="T554" s="208"/>
      <c r="U554" s="208"/>
      <c r="V554" s="208"/>
      <c r="W554" s="208"/>
      <c r="X554" s="208"/>
      <c r="Y554" s="208"/>
    </row>
    <row r="555" ht="25.5" customHeight="1">
      <c r="A555" s="208"/>
      <c r="B555" s="208"/>
      <c r="C555" s="208"/>
      <c r="D555" s="208"/>
      <c r="E555" s="102"/>
      <c r="F555" s="208"/>
      <c r="G555" s="208"/>
      <c r="H555" s="208"/>
      <c r="I555" s="102"/>
      <c r="J555" s="208"/>
      <c r="K555" s="208"/>
      <c r="L555" s="225"/>
      <c r="M555" s="208"/>
      <c r="N555" s="208"/>
      <c r="O555" s="208"/>
      <c r="P555" s="208"/>
      <c r="Q555" s="208"/>
      <c r="R555" s="208"/>
      <c r="S555" s="208"/>
      <c r="T555" s="208"/>
      <c r="U555" s="208"/>
      <c r="V555" s="208"/>
      <c r="W555" s="208"/>
      <c r="X555" s="208"/>
      <c r="Y555" s="208"/>
    </row>
    <row r="556" ht="25.5" customHeight="1">
      <c r="A556" s="208"/>
      <c r="B556" s="208"/>
      <c r="C556" s="208"/>
      <c r="D556" s="208"/>
      <c r="E556" s="102"/>
      <c r="F556" s="208"/>
      <c r="G556" s="208"/>
      <c r="H556" s="208"/>
      <c r="I556" s="102"/>
      <c r="J556" s="208"/>
      <c r="K556" s="208"/>
      <c r="L556" s="225"/>
      <c r="M556" s="208"/>
      <c r="N556" s="208"/>
      <c r="O556" s="208"/>
      <c r="P556" s="208"/>
      <c r="Q556" s="208"/>
      <c r="R556" s="208"/>
      <c r="S556" s="208"/>
      <c r="T556" s="208"/>
      <c r="U556" s="208"/>
      <c r="V556" s="208"/>
      <c r="W556" s="208"/>
      <c r="X556" s="208"/>
      <c r="Y556" s="208"/>
    </row>
    <row r="557" ht="25.5" customHeight="1">
      <c r="A557" s="208"/>
      <c r="B557" s="208"/>
      <c r="C557" s="208"/>
      <c r="D557" s="208"/>
      <c r="E557" s="102"/>
      <c r="F557" s="208"/>
      <c r="G557" s="208"/>
      <c r="H557" s="208"/>
      <c r="I557" s="102"/>
      <c r="J557" s="208"/>
      <c r="K557" s="208"/>
      <c r="L557" s="225"/>
      <c r="M557" s="208"/>
      <c r="N557" s="208"/>
      <c r="O557" s="208"/>
      <c r="P557" s="208"/>
      <c r="Q557" s="208"/>
      <c r="R557" s="208"/>
      <c r="S557" s="208"/>
      <c r="T557" s="208"/>
      <c r="U557" s="208"/>
      <c r="V557" s="208"/>
      <c r="W557" s="208"/>
      <c r="X557" s="208"/>
      <c r="Y557" s="208"/>
    </row>
    <row r="558" ht="25.5" customHeight="1">
      <c r="A558" s="208"/>
      <c r="B558" s="208"/>
      <c r="C558" s="208"/>
      <c r="D558" s="208"/>
      <c r="E558" s="102"/>
      <c r="F558" s="208"/>
      <c r="G558" s="208"/>
      <c r="H558" s="208"/>
      <c r="I558" s="102"/>
      <c r="J558" s="208"/>
      <c r="K558" s="208"/>
      <c r="L558" s="225"/>
      <c r="M558" s="208"/>
      <c r="N558" s="208"/>
      <c r="O558" s="208"/>
      <c r="P558" s="208"/>
      <c r="Q558" s="208"/>
      <c r="R558" s="208"/>
      <c r="S558" s="208"/>
      <c r="T558" s="208"/>
      <c r="U558" s="208"/>
      <c r="V558" s="208"/>
      <c r="W558" s="208"/>
      <c r="X558" s="208"/>
      <c r="Y558" s="208"/>
    </row>
    <row r="559" ht="25.5" customHeight="1">
      <c r="A559" s="208"/>
      <c r="B559" s="208"/>
      <c r="C559" s="208"/>
      <c r="D559" s="208"/>
      <c r="E559" s="102"/>
      <c r="F559" s="208"/>
      <c r="G559" s="208"/>
      <c r="H559" s="208"/>
      <c r="I559" s="102"/>
      <c r="J559" s="208"/>
      <c r="K559" s="208"/>
      <c r="L559" s="225"/>
      <c r="M559" s="208"/>
      <c r="N559" s="208"/>
      <c r="O559" s="208"/>
      <c r="P559" s="208"/>
      <c r="Q559" s="208"/>
      <c r="R559" s="208"/>
      <c r="S559" s="208"/>
      <c r="T559" s="208"/>
      <c r="U559" s="208"/>
      <c r="V559" s="208"/>
      <c r="W559" s="208"/>
      <c r="X559" s="208"/>
      <c r="Y559" s="208"/>
    </row>
    <row r="560" ht="25.5" customHeight="1">
      <c r="A560" s="208"/>
      <c r="B560" s="208"/>
      <c r="C560" s="208"/>
      <c r="D560" s="208"/>
      <c r="E560" s="102"/>
      <c r="F560" s="208"/>
      <c r="G560" s="208"/>
      <c r="H560" s="208"/>
      <c r="I560" s="102"/>
      <c r="J560" s="208"/>
      <c r="K560" s="208"/>
      <c r="L560" s="225"/>
      <c r="M560" s="208"/>
      <c r="N560" s="208"/>
      <c r="O560" s="208"/>
      <c r="P560" s="208"/>
      <c r="Q560" s="208"/>
      <c r="R560" s="208"/>
      <c r="S560" s="208"/>
      <c r="T560" s="208"/>
      <c r="U560" s="208"/>
      <c r="V560" s="208"/>
      <c r="W560" s="208"/>
      <c r="X560" s="208"/>
      <c r="Y560" s="208"/>
    </row>
    <row r="561" ht="25.5" customHeight="1">
      <c r="A561" s="208"/>
      <c r="B561" s="208"/>
      <c r="C561" s="208"/>
      <c r="D561" s="208"/>
      <c r="E561" s="102"/>
      <c r="F561" s="208"/>
      <c r="G561" s="208"/>
      <c r="H561" s="208"/>
      <c r="I561" s="102"/>
      <c r="J561" s="208"/>
      <c r="K561" s="208"/>
      <c r="L561" s="225"/>
      <c r="M561" s="208"/>
      <c r="N561" s="208"/>
      <c r="O561" s="208"/>
      <c r="P561" s="208"/>
      <c r="Q561" s="208"/>
      <c r="R561" s="208"/>
      <c r="S561" s="208"/>
      <c r="T561" s="208"/>
      <c r="U561" s="208"/>
      <c r="V561" s="208"/>
      <c r="W561" s="208"/>
      <c r="X561" s="208"/>
      <c r="Y561" s="208"/>
    </row>
    <row r="562" ht="25.5" customHeight="1">
      <c r="A562" s="208"/>
      <c r="B562" s="208"/>
      <c r="C562" s="208"/>
      <c r="D562" s="208"/>
      <c r="E562" s="102"/>
      <c r="F562" s="208"/>
      <c r="G562" s="208"/>
      <c r="H562" s="208"/>
      <c r="I562" s="102"/>
      <c r="J562" s="208"/>
      <c r="K562" s="208"/>
      <c r="L562" s="225"/>
      <c r="M562" s="208"/>
      <c r="N562" s="208"/>
      <c r="O562" s="208"/>
      <c r="P562" s="208"/>
      <c r="Q562" s="208"/>
      <c r="R562" s="208"/>
      <c r="S562" s="208"/>
      <c r="T562" s="208"/>
      <c r="U562" s="208"/>
      <c r="V562" s="208"/>
      <c r="W562" s="208"/>
      <c r="X562" s="208"/>
      <c r="Y562" s="208"/>
    </row>
    <row r="563" ht="25.5" customHeight="1">
      <c r="A563" s="208"/>
      <c r="B563" s="208"/>
      <c r="C563" s="208"/>
      <c r="D563" s="208"/>
      <c r="E563" s="102"/>
      <c r="F563" s="208"/>
      <c r="G563" s="208"/>
      <c r="H563" s="208"/>
      <c r="I563" s="102"/>
      <c r="J563" s="208"/>
      <c r="K563" s="208"/>
      <c r="L563" s="225"/>
      <c r="M563" s="208"/>
      <c r="N563" s="208"/>
      <c r="O563" s="208"/>
      <c r="P563" s="208"/>
      <c r="Q563" s="208"/>
      <c r="R563" s="208"/>
      <c r="S563" s="208"/>
      <c r="T563" s="208"/>
      <c r="U563" s="208"/>
      <c r="V563" s="208"/>
      <c r="W563" s="208"/>
      <c r="X563" s="208"/>
      <c r="Y563" s="208"/>
    </row>
    <row r="564" ht="25.5" customHeight="1">
      <c r="A564" s="208"/>
      <c r="B564" s="208"/>
      <c r="C564" s="208"/>
      <c r="D564" s="208"/>
      <c r="E564" s="102"/>
      <c r="F564" s="208"/>
      <c r="G564" s="208"/>
      <c r="H564" s="208"/>
      <c r="I564" s="102"/>
      <c r="J564" s="208"/>
      <c r="K564" s="208"/>
      <c r="L564" s="225"/>
      <c r="M564" s="208"/>
      <c r="N564" s="208"/>
      <c r="O564" s="208"/>
      <c r="P564" s="208"/>
      <c r="Q564" s="208"/>
      <c r="R564" s="208"/>
      <c r="S564" s="208"/>
      <c r="T564" s="208"/>
      <c r="U564" s="208"/>
      <c r="V564" s="208"/>
      <c r="W564" s="208"/>
      <c r="X564" s="208"/>
      <c r="Y564" s="208"/>
    </row>
    <row r="565" ht="25.5" customHeight="1">
      <c r="A565" s="208"/>
      <c r="B565" s="208"/>
      <c r="C565" s="208"/>
      <c r="D565" s="208"/>
      <c r="E565" s="102"/>
      <c r="F565" s="208"/>
      <c r="G565" s="208"/>
      <c r="H565" s="208"/>
      <c r="I565" s="102"/>
      <c r="J565" s="208"/>
      <c r="K565" s="208"/>
      <c r="L565" s="225"/>
      <c r="M565" s="208"/>
      <c r="N565" s="208"/>
      <c r="O565" s="208"/>
      <c r="P565" s="208"/>
      <c r="Q565" s="208"/>
      <c r="R565" s="208"/>
      <c r="S565" s="208"/>
      <c r="T565" s="208"/>
      <c r="U565" s="208"/>
      <c r="V565" s="208"/>
      <c r="W565" s="208"/>
      <c r="X565" s="208"/>
      <c r="Y565" s="208"/>
    </row>
    <row r="566" ht="25.5" customHeight="1">
      <c r="A566" s="208"/>
      <c r="B566" s="208"/>
      <c r="C566" s="208"/>
      <c r="D566" s="208"/>
      <c r="E566" s="102"/>
      <c r="F566" s="208"/>
      <c r="G566" s="208"/>
      <c r="H566" s="208"/>
      <c r="I566" s="102"/>
      <c r="J566" s="208"/>
      <c r="K566" s="208"/>
      <c r="L566" s="225"/>
      <c r="M566" s="208"/>
      <c r="N566" s="208"/>
      <c r="O566" s="208"/>
      <c r="P566" s="208"/>
      <c r="Q566" s="208"/>
      <c r="R566" s="208"/>
      <c r="S566" s="208"/>
      <c r="T566" s="208"/>
      <c r="U566" s="208"/>
      <c r="V566" s="208"/>
      <c r="W566" s="208"/>
      <c r="X566" s="208"/>
      <c r="Y566" s="208"/>
    </row>
    <row r="567" ht="25.5" customHeight="1">
      <c r="A567" s="208"/>
      <c r="B567" s="208"/>
      <c r="C567" s="208"/>
      <c r="D567" s="208"/>
      <c r="E567" s="102"/>
      <c r="F567" s="208"/>
      <c r="G567" s="208"/>
      <c r="H567" s="208"/>
      <c r="I567" s="102"/>
      <c r="J567" s="208"/>
      <c r="K567" s="208"/>
      <c r="L567" s="225"/>
      <c r="M567" s="208"/>
      <c r="N567" s="208"/>
      <c r="O567" s="208"/>
      <c r="P567" s="208"/>
      <c r="Q567" s="208"/>
      <c r="R567" s="208"/>
      <c r="S567" s="208"/>
      <c r="T567" s="208"/>
      <c r="U567" s="208"/>
      <c r="V567" s="208"/>
      <c r="W567" s="208"/>
      <c r="X567" s="208"/>
      <c r="Y567" s="208"/>
    </row>
    <row r="568" ht="25.5" customHeight="1">
      <c r="A568" s="208"/>
      <c r="B568" s="208"/>
      <c r="C568" s="208"/>
      <c r="D568" s="208"/>
      <c r="E568" s="102"/>
      <c r="F568" s="208"/>
      <c r="G568" s="208"/>
      <c r="H568" s="208"/>
      <c r="I568" s="102"/>
      <c r="J568" s="208"/>
      <c r="K568" s="208"/>
      <c r="L568" s="225"/>
      <c r="M568" s="208"/>
      <c r="N568" s="208"/>
      <c r="O568" s="208"/>
      <c r="P568" s="208"/>
      <c r="Q568" s="208"/>
      <c r="R568" s="208"/>
      <c r="S568" s="208"/>
      <c r="T568" s="208"/>
      <c r="U568" s="208"/>
      <c r="V568" s="208"/>
      <c r="W568" s="208"/>
      <c r="X568" s="208"/>
      <c r="Y568" s="208"/>
    </row>
    <row r="569" ht="25.5" customHeight="1">
      <c r="A569" s="208"/>
      <c r="B569" s="208"/>
      <c r="C569" s="208"/>
      <c r="D569" s="208"/>
      <c r="E569" s="102"/>
      <c r="F569" s="208"/>
      <c r="G569" s="208"/>
      <c r="H569" s="208"/>
      <c r="I569" s="102"/>
      <c r="J569" s="208"/>
      <c r="K569" s="208"/>
      <c r="L569" s="225"/>
      <c r="M569" s="208"/>
      <c r="N569" s="208"/>
      <c r="O569" s="208"/>
      <c r="P569" s="208"/>
      <c r="Q569" s="208"/>
      <c r="R569" s="208"/>
      <c r="S569" s="208"/>
      <c r="T569" s="208"/>
      <c r="U569" s="208"/>
      <c r="V569" s="208"/>
      <c r="W569" s="208"/>
      <c r="X569" s="208"/>
      <c r="Y569" s="208"/>
    </row>
    <row r="570" ht="25.5" customHeight="1">
      <c r="A570" s="208"/>
      <c r="B570" s="208"/>
      <c r="C570" s="208"/>
      <c r="D570" s="208"/>
      <c r="E570" s="102"/>
      <c r="F570" s="208"/>
      <c r="G570" s="208"/>
      <c r="H570" s="208"/>
      <c r="I570" s="102"/>
      <c r="J570" s="208"/>
      <c r="K570" s="208"/>
      <c r="L570" s="225"/>
      <c r="M570" s="208"/>
      <c r="N570" s="208"/>
      <c r="O570" s="208"/>
      <c r="P570" s="208"/>
      <c r="Q570" s="208"/>
      <c r="R570" s="208"/>
      <c r="S570" s="208"/>
      <c r="T570" s="208"/>
      <c r="U570" s="208"/>
      <c r="V570" s="208"/>
      <c r="W570" s="208"/>
      <c r="X570" s="208"/>
      <c r="Y570" s="208"/>
    </row>
    <row r="571" ht="25.5" customHeight="1">
      <c r="A571" s="208"/>
      <c r="B571" s="208"/>
      <c r="C571" s="208"/>
      <c r="D571" s="208"/>
      <c r="E571" s="102"/>
      <c r="F571" s="208"/>
      <c r="G571" s="208"/>
      <c r="H571" s="208"/>
      <c r="I571" s="102"/>
      <c r="J571" s="208"/>
      <c r="K571" s="208"/>
      <c r="L571" s="225"/>
      <c r="M571" s="208"/>
      <c r="N571" s="208"/>
      <c r="O571" s="208"/>
      <c r="P571" s="208"/>
      <c r="Q571" s="208"/>
      <c r="R571" s="208"/>
      <c r="S571" s="208"/>
      <c r="T571" s="208"/>
      <c r="U571" s="208"/>
      <c r="V571" s="208"/>
      <c r="W571" s="208"/>
      <c r="X571" s="208"/>
      <c r="Y571" s="208"/>
    </row>
    <row r="572" ht="25.5" customHeight="1">
      <c r="A572" s="208"/>
      <c r="B572" s="208"/>
      <c r="C572" s="208"/>
      <c r="D572" s="208"/>
      <c r="E572" s="102"/>
      <c r="F572" s="208"/>
      <c r="G572" s="208"/>
      <c r="H572" s="208"/>
      <c r="I572" s="102"/>
      <c r="J572" s="208"/>
      <c r="K572" s="208"/>
      <c r="L572" s="225"/>
      <c r="M572" s="208"/>
      <c r="N572" s="208"/>
      <c r="O572" s="208"/>
      <c r="P572" s="208"/>
      <c r="Q572" s="208"/>
      <c r="R572" s="208"/>
      <c r="S572" s="208"/>
      <c r="T572" s="208"/>
      <c r="U572" s="208"/>
      <c r="V572" s="208"/>
      <c r="W572" s="208"/>
      <c r="X572" s="208"/>
      <c r="Y572" s="208"/>
    </row>
    <row r="573" ht="25.5" customHeight="1">
      <c r="A573" s="208"/>
      <c r="B573" s="208"/>
      <c r="C573" s="208"/>
      <c r="D573" s="208"/>
      <c r="E573" s="102"/>
      <c r="F573" s="208"/>
      <c r="G573" s="208"/>
      <c r="H573" s="208"/>
      <c r="I573" s="102"/>
      <c r="J573" s="208"/>
      <c r="K573" s="208"/>
      <c r="L573" s="225"/>
      <c r="M573" s="208"/>
      <c r="N573" s="208"/>
      <c r="O573" s="208"/>
      <c r="P573" s="208"/>
      <c r="Q573" s="208"/>
      <c r="R573" s="208"/>
      <c r="S573" s="208"/>
      <c r="T573" s="208"/>
      <c r="U573" s="208"/>
      <c r="V573" s="208"/>
      <c r="W573" s="208"/>
      <c r="X573" s="208"/>
      <c r="Y573" s="208"/>
    </row>
    <row r="574" ht="25.5" customHeight="1">
      <c r="A574" s="208"/>
      <c r="B574" s="208"/>
      <c r="C574" s="208"/>
      <c r="D574" s="208"/>
      <c r="E574" s="102"/>
      <c r="F574" s="208"/>
      <c r="G574" s="208"/>
      <c r="H574" s="208"/>
      <c r="I574" s="102"/>
      <c r="J574" s="208"/>
      <c r="K574" s="208"/>
      <c r="L574" s="225"/>
      <c r="M574" s="208"/>
      <c r="N574" s="208"/>
      <c r="O574" s="208"/>
      <c r="P574" s="208"/>
      <c r="Q574" s="208"/>
      <c r="R574" s="208"/>
      <c r="S574" s="208"/>
      <c r="T574" s="208"/>
      <c r="U574" s="208"/>
      <c r="V574" s="208"/>
      <c r="W574" s="208"/>
      <c r="X574" s="208"/>
      <c r="Y574" s="208"/>
    </row>
    <row r="575" ht="25.5" customHeight="1">
      <c r="A575" s="208"/>
      <c r="B575" s="208"/>
      <c r="C575" s="208"/>
      <c r="D575" s="208"/>
      <c r="E575" s="102"/>
      <c r="F575" s="208"/>
      <c r="G575" s="208"/>
      <c r="H575" s="208"/>
      <c r="I575" s="102"/>
      <c r="J575" s="208"/>
      <c r="K575" s="208"/>
      <c r="L575" s="225"/>
      <c r="M575" s="208"/>
      <c r="N575" s="208"/>
      <c r="O575" s="208"/>
      <c r="P575" s="208"/>
      <c r="Q575" s="208"/>
      <c r="R575" s="208"/>
      <c r="S575" s="208"/>
      <c r="T575" s="208"/>
      <c r="U575" s="208"/>
      <c r="V575" s="208"/>
      <c r="W575" s="208"/>
      <c r="X575" s="208"/>
      <c r="Y575" s="208"/>
    </row>
    <row r="576" ht="25.5" customHeight="1">
      <c r="A576" s="208"/>
      <c r="B576" s="208"/>
      <c r="C576" s="208"/>
      <c r="D576" s="208"/>
      <c r="E576" s="102"/>
      <c r="F576" s="208"/>
      <c r="G576" s="208"/>
      <c r="H576" s="208"/>
      <c r="I576" s="102"/>
      <c r="J576" s="208"/>
      <c r="K576" s="208"/>
      <c r="L576" s="225"/>
      <c r="M576" s="208"/>
      <c r="N576" s="208"/>
      <c r="O576" s="208"/>
      <c r="P576" s="208"/>
      <c r="Q576" s="208"/>
      <c r="R576" s="208"/>
      <c r="S576" s="208"/>
      <c r="T576" s="208"/>
      <c r="U576" s="208"/>
      <c r="V576" s="208"/>
      <c r="W576" s="208"/>
      <c r="X576" s="208"/>
      <c r="Y576" s="208"/>
    </row>
    <row r="577" ht="25.5" customHeight="1">
      <c r="A577" s="208"/>
      <c r="B577" s="208"/>
      <c r="C577" s="208"/>
      <c r="D577" s="208"/>
      <c r="E577" s="102"/>
      <c r="F577" s="208"/>
      <c r="G577" s="208"/>
      <c r="H577" s="208"/>
      <c r="I577" s="102"/>
      <c r="J577" s="208"/>
      <c r="K577" s="208"/>
      <c r="L577" s="225"/>
      <c r="M577" s="208"/>
      <c r="N577" s="208"/>
      <c r="O577" s="208"/>
      <c r="P577" s="208"/>
      <c r="Q577" s="208"/>
      <c r="R577" s="208"/>
      <c r="S577" s="208"/>
      <c r="T577" s="208"/>
      <c r="U577" s="208"/>
      <c r="V577" s="208"/>
      <c r="W577" s="208"/>
      <c r="X577" s="208"/>
      <c r="Y577" s="208"/>
    </row>
    <row r="578" ht="25.5" customHeight="1">
      <c r="A578" s="208"/>
      <c r="B578" s="208"/>
      <c r="C578" s="208"/>
      <c r="D578" s="208"/>
      <c r="E578" s="102"/>
      <c r="F578" s="208"/>
      <c r="G578" s="208"/>
      <c r="H578" s="208"/>
      <c r="I578" s="102"/>
      <c r="J578" s="208"/>
      <c r="K578" s="208"/>
      <c r="L578" s="225"/>
      <c r="M578" s="208"/>
      <c r="N578" s="208"/>
      <c r="O578" s="208"/>
      <c r="P578" s="208"/>
      <c r="Q578" s="208"/>
      <c r="R578" s="208"/>
      <c r="S578" s="208"/>
      <c r="T578" s="208"/>
      <c r="U578" s="208"/>
      <c r="V578" s="208"/>
      <c r="W578" s="208"/>
      <c r="X578" s="208"/>
      <c r="Y578" s="208"/>
    </row>
    <row r="579" ht="25.5" customHeight="1">
      <c r="A579" s="208"/>
      <c r="B579" s="208"/>
      <c r="C579" s="208"/>
      <c r="D579" s="208"/>
      <c r="E579" s="102"/>
      <c r="F579" s="208"/>
      <c r="G579" s="208"/>
      <c r="H579" s="208"/>
      <c r="I579" s="102"/>
      <c r="J579" s="208"/>
      <c r="K579" s="208"/>
      <c r="L579" s="225"/>
      <c r="M579" s="208"/>
      <c r="N579" s="208"/>
      <c r="O579" s="208"/>
      <c r="P579" s="208"/>
      <c r="Q579" s="208"/>
      <c r="R579" s="208"/>
      <c r="S579" s="208"/>
      <c r="T579" s="208"/>
      <c r="U579" s="208"/>
      <c r="V579" s="208"/>
      <c r="W579" s="208"/>
      <c r="X579" s="208"/>
      <c r="Y579" s="208"/>
    </row>
    <row r="580" ht="25.5" customHeight="1">
      <c r="A580" s="208"/>
      <c r="B580" s="208"/>
      <c r="C580" s="208"/>
      <c r="D580" s="208"/>
      <c r="E580" s="102"/>
      <c r="F580" s="208"/>
      <c r="G580" s="208"/>
      <c r="H580" s="208"/>
      <c r="I580" s="102"/>
      <c r="J580" s="208"/>
      <c r="K580" s="208"/>
      <c r="L580" s="225"/>
      <c r="M580" s="208"/>
      <c r="N580" s="208"/>
      <c r="O580" s="208"/>
      <c r="P580" s="208"/>
      <c r="Q580" s="208"/>
      <c r="R580" s="208"/>
      <c r="S580" s="208"/>
      <c r="T580" s="208"/>
      <c r="U580" s="208"/>
      <c r="V580" s="208"/>
      <c r="W580" s="208"/>
      <c r="X580" s="208"/>
      <c r="Y580" s="208"/>
    </row>
    <row r="581" ht="25.5" customHeight="1">
      <c r="A581" s="208"/>
      <c r="B581" s="208"/>
      <c r="C581" s="208"/>
      <c r="D581" s="208"/>
      <c r="E581" s="102"/>
      <c r="F581" s="208"/>
      <c r="G581" s="208"/>
      <c r="H581" s="208"/>
      <c r="I581" s="102"/>
      <c r="J581" s="208"/>
      <c r="K581" s="208"/>
      <c r="L581" s="225"/>
      <c r="M581" s="208"/>
      <c r="N581" s="208"/>
      <c r="O581" s="208"/>
      <c r="P581" s="208"/>
      <c r="Q581" s="208"/>
      <c r="R581" s="208"/>
      <c r="S581" s="208"/>
      <c r="T581" s="208"/>
      <c r="U581" s="208"/>
      <c r="V581" s="208"/>
      <c r="W581" s="208"/>
      <c r="X581" s="208"/>
      <c r="Y581" s="208"/>
    </row>
    <row r="582" ht="25.5" customHeight="1">
      <c r="A582" s="208"/>
      <c r="B582" s="208"/>
      <c r="C582" s="208"/>
      <c r="D582" s="208"/>
      <c r="E582" s="102"/>
      <c r="F582" s="208"/>
      <c r="G582" s="208"/>
      <c r="H582" s="208"/>
      <c r="I582" s="102"/>
      <c r="J582" s="208"/>
      <c r="K582" s="208"/>
      <c r="L582" s="225"/>
      <c r="M582" s="208"/>
      <c r="N582" s="208"/>
      <c r="O582" s="208"/>
      <c r="P582" s="208"/>
      <c r="Q582" s="208"/>
      <c r="R582" s="208"/>
      <c r="S582" s="208"/>
      <c r="T582" s="208"/>
      <c r="U582" s="208"/>
      <c r="V582" s="208"/>
      <c r="W582" s="208"/>
      <c r="X582" s="208"/>
      <c r="Y582" s="208"/>
    </row>
    <row r="583" ht="25.5" customHeight="1">
      <c r="A583" s="208"/>
      <c r="B583" s="208"/>
      <c r="C583" s="208"/>
      <c r="D583" s="208"/>
      <c r="E583" s="102"/>
      <c r="F583" s="208"/>
      <c r="G583" s="208"/>
      <c r="H583" s="208"/>
      <c r="I583" s="102"/>
      <c r="J583" s="208"/>
      <c r="K583" s="208"/>
      <c r="L583" s="225"/>
      <c r="M583" s="208"/>
      <c r="N583" s="208"/>
      <c r="O583" s="208"/>
      <c r="P583" s="208"/>
      <c r="Q583" s="208"/>
      <c r="R583" s="208"/>
      <c r="S583" s="208"/>
      <c r="T583" s="208"/>
      <c r="U583" s="208"/>
      <c r="V583" s="208"/>
      <c r="W583" s="208"/>
      <c r="X583" s="208"/>
      <c r="Y583" s="208"/>
    </row>
    <row r="584" ht="25.5" customHeight="1">
      <c r="A584" s="208"/>
      <c r="B584" s="208"/>
      <c r="C584" s="208"/>
      <c r="D584" s="208"/>
      <c r="E584" s="102"/>
      <c r="F584" s="208"/>
      <c r="G584" s="208"/>
      <c r="H584" s="208"/>
      <c r="I584" s="102"/>
      <c r="J584" s="208"/>
      <c r="K584" s="208"/>
      <c r="L584" s="225"/>
      <c r="M584" s="208"/>
      <c r="N584" s="208"/>
      <c r="O584" s="208"/>
      <c r="P584" s="208"/>
      <c r="Q584" s="208"/>
      <c r="R584" s="208"/>
      <c r="S584" s="208"/>
      <c r="T584" s="208"/>
      <c r="U584" s="208"/>
      <c r="V584" s="208"/>
      <c r="W584" s="208"/>
      <c r="X584" s="208"/>
      <c r="Y584" s="208"/>
    </row>
    <row r="585" ht="25.5" customHeight="1">
      <c r="A585" s="208"/>
      <c r="B585" s="208"/>
      <c r="C585" s="208"/>
      <c r="D585" s="208"/>
      <c r="E585" s="102"/>
      <c r="F585" s="208"/>
      <c r="G585" s="208"/>
      <c r="H585" s="208"/>
      <c r="I585" s="102"/>
      <c r="J585" s="208"/>
      <c r="K585" s="208"/>
      <c r="L585" s="225"/>
      <c r="M585" s="208"/>
      <c r="N585" s="208"/>
      <c r="O585" s="208"/>
      <c r="P585" s="208"/>
      <c r="Q585" s="208"/>
      <c r="R585" s="208"/>
      <c r="S585" s="208"/>
      <c r="T585" s="208"/>
      <c r="U585" s="208"/>
      <c r="V585" s="208"/>
      <c r="W585" s="208"/>
      <c r="X585" s="208"/>
      <c r="Y585" s="208"/>
    </row>
    <row r="586" ht="25.5" customHeight="1">
      <c r="A586" s="208"/>
      <c r="B586" s="208"/>
      <c r="C586" s="208"/>
      <c r="D586" s="208"/>
      <c r="E586" s="102"/>
      <c r="F586" s="208"/>
      <c r="G586" s="208"/>
      <c r="H586" s="208"/>
      <c r="I586" s="102"/>
      <c r="J586" s="208"/>
      <c r="K586" s="208"/>
      <c r="L586" s="225"/>
      <c r="M586" s="208"/>
      <c r="N586" s="208"/>
      <c r="O586" s="208"/>
      <c r="P586" s="208"/>
      <c r="Q586" s="208"/>
      <c r="R586" s="208"/>
      <c r="S586" s="208"/>
      <c r="T586" s="208"/>
      <c r="U586" s="208"/>
      <c r="V586" s="208"/>
      <c r="W586" s="208"/>
      <c r="X586" s="208"/>
      <c r="Y586" s="208"/>
    </row>
    <row r="587" ht="25.5" customHeight="1">
      <c r="A587" s="208"/>
      <c r="B587" s="208"/>
      <c r="C587" s="208"/>
      <c r="D587" s="208"/>
      <c r="E587" s="102"/>
      <c r="F587" s="208"/>
      <c r="G587" s="208"/>
      <c r="H587" s="208"/>
      <c r="I587" s="102"/>
      <c r="J587" s="208"/>
      <c r="K587" s="208"/>
      <c r="L587" s="225"/>
      <c r="M587" s="208"/>
      <c r="N587" s="208"/>
      <c r="O587" s="208"/>
      <c r="P587" s="208"/>
      <c r="Q587" s="208"/>
      <c r="R587" s="208"/>
      <c r="S587" s="208"/>
      <c r="T587" s="208"/>
      <c r="U587" s="208"/>
      <c r="V587" s="208"/>
      <c r="W587" s="208"/>
      <c r="X587" s="208"/>
      <c r="Y587" s="208"/>
    </row>
    <row r="588" ht="25.5" customHeight="1">
      <c r="A588" s="208"/>
      <c r="B588" s="208"/>
      <c r="C588" s="208"/>
      <c r="D588" s="208"/>
      <c r="E588" s="102"/>
      <c r="F588" s="208"/>
      <c r="G588" s="208"/>
      <c r="H588" s="208"/>
      <c r="I588" s="102"/>
      <c r="J588" s="208"/>
      <c r="K588" s="208"/>
      <c r="L588" s="225"/>
      <c r="M588" s="208"/>
      <c r="N588" s="208"/>
      <c r="O588" s="208"/>
      <c r="P588" s="208"/>
      <c r="Q588" s="208"/>
      <c r="R588" s="208"/>
      <c r="S588" s="208"/>
      <c r="T588" s="208"/>
      <c r="U588" s="208"/>
      <c r="V588" s="208"/>
      <c r="W588" s="208"/>
      <c r="X588" s="208"/>
      <c r="Y588" s="208"/>
    </row>
    <row r="589" ht="25.5" customHeight="1">
      <c r="A589" s="208"/>
      <c r="B589" s="208"/>
      <c r="C589" s="208"/>
      <c r="D589" s="208"/>
      <c r="E589" s="102"/>
      <c r="F589" s="208"/>
      <c r="G589" s="208"/>
      <c r="H589" s="208"/>
      <c r="I589" s="102"/>
      <c r="J589" s="208"/>
      <c r="K589" s="208"/>
      <c r="L589" s="225"/>
      <c r="M589" s="208"/>
      <c r="N589" s="208"/>
      <c r="O589" s="208"/>
      <c r="P589" s="208"/>
      <c r="Q589" s="208"/>
      <c r="R589" s="208"/>
      <c r="S589" s="208"/>
      <c r="T589" s="208"/>
      <c r="U589" s="208"/>
      <c r="V589" s="208"/>
      <c r="W589" s="208"/>
      <c r="X589" s="208"/>
      <c r="Y589" s="208"/>
    </row>
    <row r="590" ht="25.5" customHeight="1">
      <c r="A590" s="208"/>
      <c r="B590" s="208"/>
      <c r="C590" s="208"/>
      <c r="D590" s="208"/>
      <c r="E590" s="102"/>
      <c r="F590" s="208"/>
      <c r="G590" s="208"/>
      <c r="H590" s="208"/>
      <c r="I590" s="102"/>
      <c r="J590" s="208"/>
      <c r="K590" s="208"/>
      <c r="L590" s="225"/>
      <c r="M590" s="208"/>
      <c r="N590" s="208"/>
      <c r="O590" s="208"/>
      <c r="P590" s="208"/>
      <c r="Q590" s="208"/>
      <c r="R590" s="208"/>
      <c r="S590" s="208"/>
      <c r="T590" s="208"/>
      <c r="U590" s="208"/>
      <c r="V590" s="208"/>
      <c r="W590" s="208"/>
      <c r="X590" s="208"/>
      <c r="Y590" s="208"/>
    </row>
    <row r="591" ht="25.5" customHeight="1">
      <c r="A591" s="208"/>
      <c r="B591" s="208"/>
      <c r="C591" s="208"/>
      <c r="D591" s="208"/>
      <c r="E591" s="102"/>
      <c r="F591" s="208"/>
      <c r="G591" s="208"/>
      <c r="H591" s="208"/>
      <c r="I591" s="102"/>
      <c r="J591" s="208"/>
      <c r="K591" s="208"/>
      <c r="L591" s="225"/>
      <c r="M591" s="208"/>
      <c r="N591" s="208"/>
      <c r="O591" s="208"/>
      <c r="P591" s="208"/>
      <c r="Q591" s="208"/>
      <c r="R591" s="208"/>
      <c r="S591" s="208"/>
      <c r="T591" s="208"/>
      <c r="U591" s="208"/>
      <c r="V591" s="208"/>
      <c r="W591" s="208"/>
      <c r="X591" s="208"/>
      <c r="Y591" s="208"/>
    </row>
    <row r="592" ht="25.5" customHeight="1">
      <c r="A592" s="208"/>
      <c r="B592" s="208"/>
      <c r="C592" s="208"/>
      <c r="D592" s="208"/>
      <c r="E592" s="102"/>
      <c r="F592" s="208"/>
      <c r="G592" s="208"/>
      <c r="H592" s="208"/>
      <c r="I592" s="102"/>
      <c r="J592" s="208"/>
      <c r="K592" s="208"/>
      <c r="L592" s="225"/>
      <c r="M592" s="208"/>
      <c r="N592" s="208"/>
      <c r="O592" s="208"/>
      <c r="P592" s="208"/>
      <c r="Q592" s="208"/>
      <c r="R592" s="208"/>
      <c r="S592" s="208"/>
      <c r="T592" s="208"/>
      <c r="U592" s="208"/>
      <c r="V592" s="208"/>
      <c r="W592" s="208"/>
      <c r="X592" s="208"/>
      <c r="Y592" s="208"/>
    </row>
    <row r="593" ht="25.5" customHeight="1">
      <c r="A593" s="208"/>
      <c r="B593" s="208"/>
      <c r="C593" s="208"/>
      <c r="D593" s="208"/>
      <c r="E593" s="102"/>
      <c r="F593" s="208"/>
      <c r="G593" s="208"/>
      <c r="H593" s="208"/>
      <c r="I593" s="102"/>
      <c r="J593" s="208"/>
      <c r="K593" s="208"/>
      <c r="L593" s="225"/>
      <c r="M593" s="208"/>
      <c r="N593" s="208"/>
      <c r="O593" s="208"/>
      <c r="P593" s="208"/>
      <c r="Q593" s="208"/>
      <c r="R593" s="208"/>
      <c r="S593" s="208"/>
      <c r="T593" s="208"/>
      <c r="U593" s="208"/>
      <c r="V593" s="208"/>
      <c r="W593" s="208"/>
      <c r="X593" s="208"/>
      <c r="Y593" s="208"/>
    </row>
    <row r="594" ht="25.5" customHeight="1">
      <c r="A594" s="208"/>
      <c r="B594" s="208"/>
      <c r="C594" s="208"/>
      <c r="D594" s="208"/>
      <c r="E594" s="102"/>
      <c r="F594" s="208"/>
      <c r="G594" s="208"/>
      <c r="H594" s="208"/>
      <c r="I594" s="102"/>
      <c r="J594" s="208"/>
      <c r="K594" s="208"/>
      <c r="L594" s="225"/>
      <c r="M594" s="208"/>
      <c r="N594" s="208"/>
      <c r="O594" s="208"/>
      <c r="P594" s="208"/>
      <c r="Q594" s="208"/>
      <c r="R594" s="208"/>
      <c r="S594" s="208"/>
      <c r="T594" s="208"/>
      <c r="U594" s="208"/>
      <c r="V594" s="208"/>
      <c r="W594" s="208"/>
      <c r="X594" s="208"/>
      <c r="Y594" s="208"/>
    </row>
    <row r="595" ht="25.5" customHeight="1">
      <c r="A595" s="208"/>
      <c r="B595" s="208"/>
      <c r="C595" s="208"/>
      <c r="D595" s="208"/>
      <c r="E595" s="102"/>
      <c r="F595" s="208"/>
      <c r="G595" s="208"/>
      <c r="H595" s="208"/>
      <c r="I595" s="102"/>
      <c r="J595" s="208"/>
      <c r="K595" s="208"/>
      <c r="L595" s="225"/>
      <c r="M595" s="208"/>
      <c r="N595" s="208"/>
      <c r="O595" s="208"/>
      <c r="P595" s="208"/>
      <c r="Q595" s="208"/>
      <c r="R595" s="208"/>
      <c r="S595" s="208"/>
      <c r="T595" s="208"/>
      <c r="U595" s="208"/>
      <c r="V595" s="208"/>
      <c r="W595" s="208"/>
      <c r="X595" s="208"/>
      <c r="Y595" s="208"/>
    </row>
    <row r="596" ht="25.5" customHeight="1">
      <c r="A596" s="208"/>
      <c r="B596" s="208"/>
      <c r="C596" s="208"/>
      <c r="D596" s="208"/>
      <c r="E596" s="102"/>
      <c r="F596" s="208"/>
      <c r="G596" s="208"/>
      <c r="H596" s="208"/>
      <c r="I596" s="102"/>
      <c r="J596" s="208"/>
      <c r="K596" s="208"/>
      <c r="L596" s="225"/>
      <c r="M596" s="208"/>
      <c r="N596" s="208"/>
      <c r="O596" s="208"/>
      <c r="P596" s="208"/>
      <c r="Q596" s="208"/>
      <c r="R596" s="208"/>
      <c r="S596" s="208"/>
      <c r="T596" s="208"/>
      <c r="U596" s="208"/>
      <c r="V596" s="208"/>
      <c r="W596" s="208"/>
      <c r="X596" s="208"/>
      <c r="Y596" s="208"/>
    </row>
    <row r="597" ht="25.5" customHeight="1">
      <c r="A597" s="208"/>
      <c r="B597" s="208"/>
      <c r="C597" s="208"/>
      <c r="D597" s="208"/>
      <c r="E597" s="102"/>
      <c r="F597" s="208"/>
      <c r="G597" s="208"/>
      <c r="H597" s="208"/>
      <c r="I597" s="102"/>
      <c r="J597" s="208"/>
      <c r="K597" s="208"/>
      <c r="L597" s="225"/>
      <c r="M597" s="208"/>
      <c r="N597" s="208"/>
      <c r="O597" s="208"/>
      <c r="P597" s="208"/>
      <c r="Q597" s="208"/>
      <c r="R597" s="208"/>
      <c r="S597" s="208"/>
      <c r="T597" s="208"/>
      <c r="U597" s="208"/>
      <c r="V597" s="208"/>
      <c r="W597" s="208"/>
      <c r="X597" s="208"/>
      <c r="Y597" s="208"/>
    </row>
    <row r="598" ht="25.5" customHeight="1">
      <c r="A598" s="208"/>
      <c r="B598" s="208"/>
      <c r="C598" s="208"/>
      <c r="D598" s="208"/>
      <c r="E598" s="102"/>
      <c r="F598" s="208"/>
      <c r="G598" s="208"/>
      <c r="H598" s="208"/>
      <c r="I598" s="102"/>
      <c r="J598" s="208"/>
      <c r="K598" s="208"/>
      <c r="L598" s="225"/>
      <c r="M598" s="208"/>
      <c r="N598" s="208"/>
      <c r="O598" s="208"/>
      <c r="P598" s="208"/>
      <c r="Q598" s="208"/>
      <c r="R598" s="208"/>
      <c r="S598" s="208"/>
      <c r="T598" s="208"/>
      <c r="U598" s="208"/>
      <c r="V598" s="208"/>
      <c r="W598" s="208"/>
      <c r="X598" s="208"/>
      <c r="Y598" s="208"/>
    </row>
    <row r="599" ht="25.5" customHeight="1">
      <c r="A599" s="208"/>
      <c r="B599" s="208"/>
      <c r="C599" s="208"/>
      <c r="D599" s="208"/>
      <c r="E599" s="102"/>
      <c r="F599" s="208"/>
      <c r="G599" s="208"/>
      <c r="H599" s="208"/>
      <c r="I599" s="102"/>
      <c r="J599" s="208"/>
      <c r="K599" s="208"/>
      <c r="L599" s="225"/>
      <c r="M599" s="208"/>
      <c r="N599" s="208"/>
      <c r="O599" s="208"/>
      <c r="P599" s="208"/>
      <c r="Q599" s="208"/>
      <c r="R599" s="208"/>
      <c r="S599" s="208"/>
      <c r="T599" s="208"/>
      <c r="U599" s="208"/>
      <c r="V599" s="208"/>
      <c r="W599" s="208"/>
      <c r="X599" s="208"/>
      <c r="Y599" s="208"/>
    </row>
    <row r="600" ht="25.5" customHeight="1">
      <c r="A600" s="208"/>
      <c r="B600" s="208"/>
      <c r="C600" s="208"/>
      <c r="D600" s="208"/>
      <c r="E600" s="102"/>
      <c r="F600" s="208"/>
      <c r="G600" s="208"/>
      <c r="H600" s="208"/>
      <c r="I600" s="102"/>
      <c r="J600" s="208"/>
      <c r="K600" s="208"/>
      <c r="L600" s="225"/>
      <c r="M600" s="208"/>
      <c r="N600" s="208"/>
      <c r="O600" s="208"/>
      <c r="P600" s="208"/>
      <c r="Q600" s="208"/>
      <c r="R600" s="208"/>
      <c r="S600" s="208"/>
      <c r="T600" s="208"/>
      <c r="U600" s="208"/>
      <c r="V600" s="208"/>
      <c r="W600" s="208"/>
      <c r="X600" s="208"/>
      <c r="Y600" s="208"/>
    </row>
    <row r="601" ht="25.5" customHeight="1">
      <c r="A601" s="208"/>
      <c r="B601" s="208"/>
      <c r="C601" s="208"/>
      <c r="D601" s="208"/>
      <c r="E601" s="102"/>
      <c r="F601" s="208"/>
      <c r="G601" s="208"/>
      <c r="H601" s="208"/>
      <c r="I601" s="102"/>
      <c r="J601" s="208"/>
      <c r="K601" s="208"/>
      <c r="L601" s="225"/>
      <c r="M601" s="208"/>
      <c r="N601" s="208"/>
      <c r="O601" s="208"/>
      <c r="P601" s="208"/>
      <c r="Q601" s="208"/>
      <c r="R601" s="208"/>
      <c r="S601" s="208"/>
      <c r="T601" s="208"/>
      <c r="U601" s="208"/>
      <c r="V601" s="208"/>
      <c r="W601" s="208"/>
      <c r="X601" s="208"/>
      <c r="Y601" s="208"/>
    </row>
    <row r="602" ht="25.5" customHeight="1">
      <c r="A602" s="208"/>
      <c r="B602" s="208"/>
      <c r="C602" s="208"/>
      <c r="D602" s="208"/>
      <c r="E602" s="102"/>
      <c r="F602" s="208"/>
      <c r="G602" s="208"/>
      <c r="H602" s="208"/>
      <c r="I602" s="102"/>
      <c r="J602" s="208"/>
      <c r="K602" s="208"/>
      <c r="L602" s="225"/>
      <c r="M602" s="208"/>
      <c r="N602" s="208"/>
      <c r="O602" s="208"/>
      <c r="P602" s="208"/>
      <c r="Q602" s="208"/>
      <c r="R602" s="208"/>
      <c r="S602" s="208"/>
      <c r="T602" s="208"/>
      <c r="U602" s="208"/>
      <c r="V602" s="208"/>
      <c r="W602" s="208"/>
      <c r="X602" s="208"/>
      <c r="Y602" s="208"/>
    </row>
    <row r="603" ht="25.5" customHeight="1">
      <c r="A603" s="208"/>
      <c r="B603" s="208"/>
      <c r="C603" s="208"/>
      <c r="D603" s="208"/>
      <c r="E603" s="102"/>
      <c r="F603" s="208"/>
      <c r="G603" s="208"/>
      <c r="H603" s="208"/>
      <c r="I603" s="102"/>
      <c r="J603" s="208"/>
      <c r="K603" s="208"/>
      <c r="L603" s="225"/>
      <c r="M603" s="208"/>
      <c r="N603" s="208"/>
      <c r="O603" s="208"/>
      <c r="P603" s="208"/>
      <c r="Q603" s="208"/>
      <c r="R603" s="208"/>
      <c r="S603" s="208"/>
      <c r="T603" s="208"/>
      <c r="U603" s="208"/>
      <c r="V603" s="208"/>
      <c r="W603" s="208"/>
      <c r="X603" s="208"/>
      <c r="Y603" s="208"/>
    </row>
    <row r="604" ht="25.5" customHeight="1">
      <c r="A604" s="208"/>
      <c r="B604" s="208"/>
      <c r="C604" s="208"/>
      <c r="D604" s="208"/>
      <c r="E604" s="102"/>
      <c r="F604" s="208"/>
      <c r="G604" s="208"/>
      <c r="H604" s="208"/>
      <c r="I604" s="102"/>
      <c r="J604" s="208"/>
      <c r="K604" s="208"/>
      <c r="L604" s="225"/>
      <c r="M604" s="208"/>
      <c r="N604" s="208"/>
      <c r="O604" s="208"/>
      <c r="P604" s="208"/>
      <c r="Q604" s="208"/>
      <c r="R604" s="208"/>
      <c r="S604" s="208"/>
      <c r="T604" s="208"/>
      <c r="U604" s="208"/>
      <c r="V604" s="208"/>
      <c r="W604" s="208"/>
      <c r="X604" s="208"/>
      <c r="Y604" s="208"/>
    </row>
    <row r="605" ht="25.5" customHeight="1">
      <c r="A605" s="208"/>
      <c r="B605" s="208"/>
      <c r="C605" s="208"/>
      <c r="D605" s="208"/>
      <c r="E605" s="102"/>
      <c r="F605" s="208"/>
      <c r="G605" s="208"/>
      <c r="H605" s="208"/>
      <c r="I605" s="102"/>
      <c r="J605" s="208"/>
      <c r="K605" s="208"/>
      <c r="L605" s="225"/>
      <c r="M605" s="208"/>
      <c r="N605" s="208"/>
      <c r="O605" s="208"/>
      <c r="P605" s="208"/>
      <c r="Q605" s="208"/>
      <c r="R605" s="208"/>
      <c r="S605" s="208"/>
      <c r="T605" s="208"/>
      <c r="U605" s="208"/>
      <c r="V605" s="208"/>
      <c r="W605" s="208"/>
      <c r="X605" s="208"/>
      <c r="Y605" s="208"/>
    </row>
    <row r="606" ht="25.5" customHeight="1">
      <c r="A606" s="208"/>
      <c r="B606" s="208"/>
      <c r="C606" s="208"/>
      <c r="D606" s="208"/>
      <c r="E606" s="102"/>
      <c r="F606" s="208"/>
      <c r="G606" s="208"/>
      <c r="H606" s="208"/>
      <c r="I606" s="102"/>
      <c r="J606" s="208"/>
      <c r="K606" s="208"/>
      <c r="L606" s="225"/>
      <c r="M606" s="208"/>
      <c r="N606" s="208"/>
      <c r="O606" s="208"/>
      <c r="P606" s="208"/>
      <c r="Q606" s="208"/>
      <c r="R606" s="208"/>
      <c r="S606" s="208"/>
      <c r="T606" s="208"/>
      <c r="U606" s="208"/>
      <c r="V606" s="208"/>
      <c r="W606" s="208"/>
      <c r="X606" s="208"/>
      <c r="Y606" s="208"/>
    </row>
    <row r="607" ht="25.5" customHeight="1">
      <c r="A607" s="208"/>
      <c r="B607" s="208"/>
      <c r="C607" s="208"/>
      <c r="D607" s="208"/>
      <c r="E607" s="102"/>
      <c r="F607" s="208"/>
      <c r="G607" s="208"/>
      <c r="H607" s="208"/>
      <c r="I607" s="102"/>
      <c r="J607" s="208"/>
      <c r="K607" s="208"/>
      <c r="L607" s="225"/>
      <c r="M607" s="208"/>
      <c r="N607" s="208"/>
      <c r="O607" s="208"/>
      <c r="P607" s="208"/>
      <c r="Q607" s="208"/>
      <c r="R607" s="208"/>
      <c r="S607" s="208"/>
      <c r="T607" s="208"/>
      <c r="U607" s="208"/>
      <c r="V607" s="208"/>
      <c r="W607" s="208"/>
      <c r="X607" s="208"/>
      <c r="Y607" s="208"/>
    </row>
    <row r="608" ht="25.5" customHeight="1">
      <c r="A608" s="208"/>
      <c r="B608" s="208"/>
      <c r="C608" s="208"/>
      <c r="D608" s="208"/>
      <c r="E608" s="102"/>
      <c r="F608" s="208"/>
      <c r="G608" s="208"/>
      <c r="H608" s="208"/>
      <c r="I608" s="102"/>
      <c r="J608" s="208"/>
      <c r="K608" s="208"/>
      <c r="L608" s="225"/>
      <c r="M608" s="208"/>
      <c r="N608" s="208"/>
      <c r="O608" s="208"/>
      <c r="P608" s="208"/>
      <c r="Q608" s="208"/>
      <c r="R608" s="208"/>
      <c r="S608" s="208"/>
      <c r="T608" s="208"/>
      <c r="U608" s="208"/>
      <c r="V608" s="208"/>
      <c r="W608" s="208"/>
      <c r="X608" s="208"/>
      <c r="Y608" s="208"/>
    </row>
    <row r="609" ht="25.5" customHeight="1">
      <c r="A609" s="208"/>
      <c r="B609" s="208"/>
      <c r="C609" s="208"/>
      <c r="D609" s="208"/>
      <c r="E609" s="102"/>
      <c r="F609" s="208"/>
      <c r="G609" s="208"/>
      <c r="H609" s="208"/>
      <c r="I609" s="102"/>
      <c r="J609" s="208"/>
      <c r="K609" s="208"/>
      <c r="L609" s="225"/>
      <c r="M609" s="208"/>
      <c r="N609" s="208"/>
      <c r="O609" s="208"/>
      <c r="P609" s="208"/>
      <c r="Q609" s="208"/>
      <c r="R609" s="208"/>
      <c r="S609" s="208"/>
      <c r="T609" s="208"/>
      <c r="U609" s="208"/>
      <c r="V609" s="208"/>
      <c r="W609" s="208"/>
      <c r="X609" s="208"/>
      <c r="Y609" s="208"/>
    </row>
    <row r="610" ht="25.5" customHeight="1">
      <c r="A610" s="208"/>
      <c r="B610" s="208"/>
      <c r="C610" s="208"/>
      <c r="D610" s="208"/>
      <c r="E610" s="102"/>
      <c r="F610" s="208"/>
      <c r="G610" s="208"/>
      <c r="H610" s="208"/>
      <c r="I610" s="102"/>
      <c r="J610" s="208"/>
      <c r="K610" s="208"/>
      <c r="L610" s="225"/>
      <c r="M610" s="208"/>
      <c r="N610" s="208"/>
      <c r="O610" s="208"/>
      <c r="P610" s="208"/>
      <c r="Q610" s="208"/>
      <c r="R610" s="208"/>
      <c r="S610" s="208"/>
      <c r="T610" s="208"/>
      <c r="U610" s="208"/>
      <c r="V610" s="208"/>
      <c r="W610" s="208"/>
      <c r="X610" s="208"/>
      <c r="Y610" s="208"/>
    </row>
    <row r="611" ht="25.5" customHeight="1">
      <c r="A611" s="208"/>
      <c r="B611" s="208"/>
      <c r="C611" s="208"/>
      <c r="D611" s="208"/>
      <c r="E611" s="102"/>
      <c r="F611" s="208"/>
      <c r="G611" s="208"/>
      <c r="H611" s="208"/>
      <c r="I611" s="102"/>
      <c r="J611" s="208"/>
      <c r="K611" s="208"/>
      <c r="L611" s="225"/>
      <c r="M611" s="208"/>
      <c r="N611" s="208"/>
      <c r="O611" s="208"/>
      <c r="P611" s="208"/>
      <c r="Q611" s="208"/>
      <c r="R611" s="208"/>
      <c r="S611" s="208"/>
      <c r="T611" s="208"/>
      <c r="U611" s="208"/>
      <c r="V611" s="208"/>
      <c r="W611" s="208"/>
      <c r="X611" s="208"/>
      <c r="Y611" s="208"/>
    </row>
    <row r="612" ht="25.5" customHeight="1">
      <c r="A612" s="208"/>
      <c r="B612" s="208"/>
      <c r="C612" s="208"/>
      <c r="D612" s="208"/>
      <c r="E612" s="102"/>
      <c r="F612" s="208"/>
      <c r="G612" s="208"/>
      <c r="H612" s="208"/>
      <c r="I612" s="102"/>
      <c r="J612" s="208"/>
      <c r="K612" s="208"/>
      <c r="L612" s="225"/>
      <c r="M612" s="208"/>
      <c r="N612" s="208"/>
      <c r="O612" s="208"/>
      <c r="P612" s="208"/>
      <c r="Q612" s="208"/>
      <c r="R612" s="208"/>
      <c r="S612" s="208"/>
      <c r="T612" s="208"/>
      <c r="U612" s="208"/>
      <c r="V612" s="208"/>
      <c r="W612" s="208"/>
      <c r="X612" s="208"/>
      <c r="Y612" s="208"/>
    </row>
    <row r="613" ht="25.5" customHeight="1">
      <c r="A613" s="208"/>
      <c r="B613" s="208"/>
      <c r="C613" s="208"/>
      <c r="D613" s="208"/>
      <c r="E613" s="102"/>
      <c r="F613" s="208"/>
      <c r="G613" s="208"/>
      <c r="H613" s="208"/>
      <c r="I613" s="102"/>
      <c r="J613" s="208"/>
      <c r="K613" s="208"/>
      <c r="L613" s="225"/>
      <c r="M613" s="208"/>
      <c r="N613" s="208"/>
      <c r="O613" s="208"/>
      <c r="P613" s="208"/>
      <c r="Q613" s="208"/>
      <c r="R613" s="208"/>
      <c r="S613" s="208"/>
      <c r="T613" s="208"/>
      <c r="U613" s="208"/>
      <c r="V613" s="208"/>
      <c r="W613" s="208"/>
      <c r="X613" s="208"/>
      <c r="Y613" s="208"/>
    </row>
    <row r="614" ht="25.5" customHeight="1">
      <c r="A614" s="208"/>
      <c r="B614" s="208"/>
      <c r="C614" s="208"/>
      <c r="D614" s="208"/>
      <c r="E614" s="102"/>
      <c r="F614" s="208"/>
      <c r="G614" s="208"/>
      <c r="H614" s="208"/>
      <c r="I614" s="102"/>
      <c r="J614" s="208"/>
      <c r="K614" s="208"/>
      <c r="L614" s="225"/>
      <c r="M614" s="208"/>
      <c r="N614" s="208"/>
      <c r="O614" s="208"/>
      <c r="P614" s="208"/>
      <c r="Q614" s="208"/>
      <c r="R614" s="208"/>
      <c r="S614" s="208"/>
      <c r="T614" s="208"/>
      <c r="U614" s="208"/>
      <c r="V614" s="208"/>
      <c r="W614" s="208"/>
      <c r="X614" s="208"/>
      <c r="Y614" s="208"/>
    </row>
    <row r="615" ht="25.5" customHeight="1">
      <c r="A615" s="208"/>
      <c r="B615" s="208"/>
      <c r="C615" s="208"/>
      <c r="D615" s="208"/>
      <c r="E615" s="102"/>
      <c r="F615" s="208"/>
      <c r="G615" s="208"/>
      <c r="H615" s="208"/>
      <c r="I615" s="102"/>
      <c r="J615" s="208"/>
      <c r="K615" s="208"/>
      <c r="L615" s="225"/>
      <c r="M615" s="208"/>
      <c r="N615" s="208"/>
      <c r="O615" s="208"/>
      <c r="P615" s="208"/>
      <c r="Q615" s="208"/>
      <c r="R615" s="208"/>
      <c r="S615" s="208"/>
      <c r="T615" s="208"/>
      <c r="U615" s="208"/>
      <c r="V615" s="208"/>
      <c r="W615" s="208"/>
      <c r="X615" s="208"/>
      <c r="Y615" s="208"/>
    </row>
    <row r="616" ht="25.5" customHeight="1">
      <c r="A616" s="208"/>
      <c r="B616" s="208"/>
      <c r="C616" s="208"/>
      <c r="D616" s="208"/>
      <c r="E616" s="102"/>
      <c r="F616" s="208"/>
      <c r="G616" s="208"/>
      <c r="H616" s="208"/>
      <c r="I616" s="102"/>
      <c r="J616" s="208"/>
      <c r="K616" s="208"/>
      <c r="L616" s="225"/>
      <c r="M616" s="208"/>
      <c r="N616" s="208"/>
      <c r="O616" s="208"/>
      <c r="P616" s="208"/>
      <c r="Q616" s="208"/>
      <c r="R616" s="208"/>
      <c r="S616" s="208"/>
      <c r="T616" s="208"/>
      <c r="U616" s="208"/>
      <c r="V616" s="208"/>
      <c r="W616" s="208"/>
      <c r="X616" s="208"/>
      <c r="Y616" s="208"/>
    </row>
    <row r="617" ht="25.5" customHeight="1">
      <c r="A617" s="208"/>
      <c r="B617" s="208"/>
      <c r="C617" s="208"/>
      <c r="D617" s="208"/>
      <c r="E617" s="102"/>
      <c r="F617" s="208"/>
      <c r="G617" s="208"/>
      <c r="H617" s="208"/>
      <c r="I617" s="102"/>
      <c r="J617" s="208"/>
      <c r="K617" s="208"/>
      <c r="L617" s="225"/>
      <c r="M617" s="208"/>
      <c r="N617" s="208"/>
      <c r="O617" s="208"/>
      <c r="P617" s="208"/>
      <c r="Q617" s="208"/>
      <c r="R617" s="208"/>
      <c r="S617" s="208"/>
      <c r="T617" s="208"/>
      <c r="U617" s="208"/>
      <c r="V617" s="208"/>
      <c r="W617" s="208"/>
      <c r="X617" s="208"/>
      <c r="Y617" s="208"/>
    </row>
    <row r="618" ht="25.5" customHeight="1">
      <c r="A618" s="208"/>
      <c r="B618" s="208"/>
      <c r="C618" s="208"/>
      <c r="D618" s="208"/>
      <c r="E618" s="102"/>
      <c r="F618" s="208"/>
      <c r="G618" s="208"/>
      <c r="H618" s="208"/>
      <c r="I618" s="102"/>
      <c r="J618" s="208"/>
      <c r="K618" s="208"/>
      <c r="L618" s="225"/>
      <c r="M618" s="208"/>
      <c r="N618" s="208"/>
      <c r="O618" s="208"/>
      <c r="P618" s="208"/>
      <c r="Q618" s="208"/>
      <c r="R618" s="208"/>
      <c r="S618" s="208"/>
      <c r="T618" s="208"/>
      <c r="U618" s="208"/>
      <c r="V618" s="208"/>
      <c r="W618" s="208"/>
      <c r="X618" s="208"/>
      <c r="Y618" s="208"/>
    </row>
    <row r="619" ht="25.5" customHeight="1">
      <c r="A619" s="208"/>
      <c r="B619" s="208"/>
      <c r="C619" s="208"/>
      <c r="D619" s="208"/>
      <c r="E619" s="102"/>
      <c r="F619" s="208"/>
      <c r="G619" s="208"/>
      <c r="H619" s="208"/>
      <c r="I619" s="102"/>
      <c r="J619" s="208"/>
      <c r="K619" s="208"/>
      <c r="L619" s="225"/>
      <c r="M619" s="208"/>
      <c r="N619" s="208"/>
      <c r="O619" s="208"/>
      <c r="P619" s="208"/>
      <c r="Q619" s="208"/>
      <c r="R619" s="208"/>
      <c r="S619" s="208"/>
      <c r="T619" s="208"/>
      <c r="U619" s="208"/>
      <c r="V619" s="208"/>
      <c r="W619" s="208"/>
      <c r="X619" s="208"/>
      <c r="Y619" s="208"/>
    </row>
    <row r="620" ht="25.5" customHeight="1">
      <c r="A620" s="208"/>
      <c r="B620" s="208"/>
      <c r="C620" s="208"/>
      <c r="D620" s="208"/>
      <c r="E620" s="102"/>
      <c r="F620" s="208"/>
      <c r="G620" s="208"/>
      <c r="H620" s="208"/>
      <c r="I620" s="102"/>
      <c r="J620" s="208"/>
      <c r="K620" s="208"/>
      <c r="L620" s="225"/>
      <c r="M620" s="208"/>
      <c r="N620" s="208"/>
      <c r="O620" s="208"/>
      <c r="P620" s="208"/>
      <c r="Q620" s="208"/>
      <c r="R620" s="208"/>
      <c r="S620" s="208"/>
      <c r="T620" s="208"/>
      <c r="U620" s="208"/>
      <c r="V620" s="208"/>
      <c r="W620" s="208"/>
      <c r="X620" s="208"/>
      <c r="Y620" s="208"/>
    </row>
    <row r="621" ht="25.5" customHeight="1">
      <c r="A621" s="208"/>
      <c r="B621" s="208"/>
      <c r="C621" s="208"/>
      <c r="D621" s="208"/>
      <c r="E621" s="102"/>
      <c r="F621" s="208"/>
      <c r="G621" s="208"/>
      <c r="H621" s="208"/>
      <c r="I621" s="102"/>
      <c r="J621" s="208"/>
      <c r="K621" s="208"/>
      <c r="L621" s="225"/>
      <c r="M621" s="208"/>
      <c r="N621" s="208"/>
      <c r="O621" s="208"/>
      <c r="P621" s="208"/>
      <c r="Q621" s="208"/>
      <c r="R621" s="208"/>
      <c r="S621" s="208"/>
      <c r="T621" s="208"/>
      <c r="U621" s="208"/>
      <c r="V621" s="208"/>
      <c r="W621" s="208"/>
      <c r="X621" s="208"/>
      <c r="Y621" s="208"/>
    </row>
    <row r="622" ht="25.5" customHeight="1">
      <c r="A622" s="208"/>
      <c r="B622" s="208"/>
      <c r="C622" s="208"/>
      <c r="D622" s="208"/>
      <c r="E622" s="102"/>
      <c r="F622" s="208"/>
      <c r="G622" s="208"/>
      <c r="H622" s="208"/>
      <c r="I622" s="102"/>
      <c r="J622" s="208"/>
      <c r="K622" s="208"/>
      <c r="L622" s="225"/>
      <c r="M622" s="208"/>
      <c r="N622" s="208"/>
      <c r="O622" s="208"/>
      <c r="P622" s="208"/>
      <c r="Q622" s="208"/>
      <c r="R622" s="208"/>
      <c r="S622" s="208"/>
      <c r="T622" s="208"/>
      <c r="U622" s="208"/>
      <c r="V622" s="208"/>
      <c r="W622" s="208"/>
      <c r="X622" s="208"/>
      <c r="Y622" s="208"/>
    </row>
    <row r="623" ht="25.5" customHeight="1">
      <c r="A623" s="208"/>
      <c r="B623" s="208"/>
      <c r="C623" s="208"/>
      <c r="D623" s="208"/>
      <c r="E623" s="102"/>
      <c r="F623" s="208"/>
      <c r="G623" s="208"/>
      <c r="H623" s="208"/>
      <c r="I623" s="102"/>
      <c r="J623" s="208"/>
      <c r="K623" s="208"/>
      <c r="L623" s="225"/>
      <c r="M623" s="208"/>
      <c r="N623" s="208"/>
      <c r="O623" s="208"/>
      <c r="P623" s="208"/>
      <c r="Q623" s="208"/>
      <c r="R623" s="208"/>
      <c r="S623" s="208"/>
      <c r="T623" s="208"/>
      <c r="U623" s="208"/>
      <c r="V623" s="208"/>
      <c r="W623" s="208"/>
      <c r="X623" s="208"/>
      <c r="Y623" s="208"/>
    </row>
    <row r="624" ht="25.5" customHeight="1">
      <c r="A624" s="208"/>
      <c r="B624" s="208"/>
      <c r="C624" s="208"/>
      <c r="D624" s="208"/>
      <c r="E624" s="102"/>
      <c r="F624" s="208"/>
      <c r="G624" s="208"/>
      <c r="H624" s="208"/>
      <c r="I624" s="102"/>
      <c r="J624" s="208"/>
      <c r="K624" s="208"/>
      <c r="L624" s="225"/>
      <c r="M624" s="208"/>
      <c r="N624" s="208"/>
      <c r="O624" s="208"/>
      <c r="P624" s="208"/>
      <c r="Q624" s="208"/>
      <c r="R624" s="208"/>
      <c r="S624" s="208"/>
      <c r="T624" s="208"/>
      <c r="U624" s="208"/>
      <c r="V624" s="208"/>
      <c r="W624" s="208"/>
      <c r="X624" s="208"/>
      <c r="Y624" s="208"/>
    </row>
    <row r="625" ht="25.5" customHeight="1">
      <c r="A625" s="208"/>
      <c r="B625" s="208"/>
      <c r="C625" s="208"/>
      <c r="D625" s="208"/>
      <c r="E625" s="102"/>
      <c r="F625" s="208"/>
      <c r="G625" s="208"/>
      <c r="H625" s="208"/>
      <c r="I625" s="102"/>
      <c r="J625" s="208"/>
      <c r="K625" s="208"/>
      <c r="L625" s="225"/>
      <c r="M625" s="208"/>
      <c r="N625" s="208"/>
      <c r="O625" s="208"/>
      <c r="P625" s="208"/>
      <c r="Q625" s="208"/>
      <c r="R625" s="208"/>
      <c r="S625" s="208"/>
      <c r="T625" s="208"/>
      <c r="U625" s="208"/>
      <c r="V625" s="208"/>
      <c r="W625" s="208"/>
      <c r="X625" s="208"/>
      <c r="Y625" s="208"/>
    </row>
    <row r="626" ht="25.5" customHeight="1">
      <c r="A626" s="208"/>
      <c r="B626" s="208"/>
      <c r="C626" s="208"/>
      <c r="D626" s="208"/>
      <c r="E626" s="102"/>
      <c r="F626" s="208"/>
      <c r="G626" s="208"/>
      <c r="H626" s="208"/>
      <c r="I626" s="102"/>
      <c r="J626" s="208"/>
      <c r="K626" s="208"/>
      <c r="L626" s="225"/>
      <c r="M626" s="208"/>
      <c r="N626" s="208"/>
      <c r="O626" s="208"/>
      <c r="P626" s="208"/>
      <c r="Q626" s="208"/>
      <c r="R626" s="208"/>
      <c r="S626" s="208"/>
      <c r="T626" s="208"/>
      <c r="U626" s="208"/>
      <c r="V626" s="208"/>
      <c r="W626" s="208"/>
      <c r="X626" s="208"/>
      <c r="Y626" s="208"/>
    </row>
    <row r="627" ht="25.5" customHeight="1">
      <c r="A627" s="208"/>
      <c r="B627" s="208"/>
      <c r="C627" s="208"/>
      <c r="D627" s="208"/>
      <c r="E627" s="102"/>
      <c r="F627" s="208"/>
      <c r="G627" s="208"/>
      <c r="H627" s="208"/>
      <c r="I627" s="102"/>
      <c r="J627" s="208"/>
      <c r="K627" s="208"/>
      <c r="L627" s="225"/>
      <c r="M627" s="208"/>
      <c r="N627" s="208"/>
      <c r="O627" s="208"/>
      <c r="P627" s="208"/>
      <c r="Q627" s="208"/>
      <c r="R627" s="208"/>
      <c r="S627" s="208"/>
      <c r="T627" s="208"/>
      <c r="U627" s="208"/>
      <c r="V627" s="208"/>
      <c r="W627" s="208"/>
      <c r="X627" s="208"/>
      <c r="Y627" s="208"/>
    </row>
    <row r="628" ht="25.5" customHeight="1">
      <c r="A628" s="208"/>
      <c r="B628" s="208"/>
      <c r="C628" s="208"/>
      <c r="D628" s="208"/>
      <c r="E628" s="102"/>
      <c r="F628" s="208"/>
      <c r="G628" s="208"/>
      <c r="H628" s="208"/>
      <c r="I628" s="102"/>
      <c r="J628" s="208"/>
      <c r="K628" s="208"/>
      <c r="L628" s="225"/>
      <c r="M628" s="208"/>
      <c r="N628" s="208"/>
      <c r="O628" s="208"/>
      <c r="P628" s="208"/>
      <c r="Q628" s="208"/>
      <c r="R628" s="208"/>
      <c r="S628" s="208"/>
      <c r="T628" s="208"/>
      <c r="U628" s="208"/>
      <c r="V628" s="208"/>
      <c r="W628" s="208"/>
      <c r="X628" s="208"/>
      <c r="Y628" s="208"/>
    </row>
    <row r="629" ht="25.5" customHeight="1">
      <c r="A629" s="208"/>
      <c r="B629" s="208"/>
      <c r="C629" s="208"/>
      <c r="D629" s="208"/>
      <c r="E629" s="102"/>
      <c r="F629" s="208"/>
      <c r="G629" s="208"/>
      <c r="H629" s="208"/>
      <c r="I629" s="102"/>
      <c r="J629" s="208"/>
      <c r="K629" s="208"/>
      <c r="L629" s="225"/>
      <c r="M629" s="208"/>
      <c r="N629" s="208"/>
      <c r="O629" s="208"/>
      <c r="P629" s="208"/>
      <c r="Q629" s="208"/>
      <c r="R629" s="208"/>
      <c r="S629" s="208"/>
      <c r="T629" s="208"/>
      <c r="U629" s="208"/>
      <c r="V629" s="208"/>
      <c r="W629" s="208"/>
      <c r="X629" s="208"/>
      <c r="Y629" s="208"/>
    </row>
    <row r="630" ht="25.5" customHeight="1">
      <c r="A630" s="208"/>
      <c r="B630" s="208"/>
      <c r="C630" s="208"/>
      <c r="D630" s="208"/>
      <c r="E630" s="102"/>
      <c r="F630" s="208"/>
      <c r="G630" s="208"/>
      <c r="H630" s="208"/>
      <c r="I630" s="102"/>
      <c r="J630" s="208"/>
      <c r="K630" s="208"/>
      <c r="L630" s="225"/>
      <c r="M630" s="208"/>
      <c r="N630" s="208"/>
      <c r="O630" s="208"/>
      <c r="P630" s="208"/>
      <c r="Q630" s="208"/>
      <c r="R630" s="208"/>
      <c r="S630" s="208"/>
      <c r="T630" s="208"/>
      <c r="U630" s="208"/>
      <c r="V630" s="208"/>
      <c r="W630" s="208"/>
      <c r="X630" s="208"/>
      <c r="Y630" s="208"/>
    </row>
    <row r="631" ht="25.5" customHeight="1">
      <c r="A631" s="208"/>
      <c r="B631" s="208"/>
      <c r="C631" s="208"/>
      <c r="D631" s="208"/>
      <c r="E631" s="102"/>
      <c r="F631" s="208"/>
      <c r="G631" s="208"/>
      <c r="H631" s="208"/>
      <c r="I631" s="102"/>
      <c r="J631" s="208"/>
      <c r="K631" s="208"/>
      <c r="L631" s="225"/>
      <c r="M631" s="208"/>
      <c r="N631" s="208"/>
      <c r="O631" s="208"/>
      <c r="P631" s="208"/>
      <c r="Q631" s="208"/>
      <c r="R631" s="208"/>
      <c r="S631" s="208"/>
      <c r="T631" s="208"/>
      <c r="U631" s="208"/>
      <c r="V631" s="208"/>
      <c r="W631" s="208"/>
      <c r="X631" s="208"/>
      <c r="Y631" s="208"/>
    </row>
    <row r="632" ht="25.5" customHeight="1">
      <c r="A632" s="208"/>
      <c r="B632" s="208"/>
      <c r="C632" s="208"/>
      <c r="D632" s="208"/>
      <c r="E632" s="102"/>
      <c r="F632" s="208"/>
      <c r="G632" s="208"/>
      <c r="H632" s="208"/>
      <c r="I632" s="102"/>
      <c r="J632" s="208"/>
      <c r="K632" s="208"/>
      <c r="L632" s="225"/>
      <c r="M632" s="208"/>
      <c r="N632" s="208"/>
      <c r="O632" s="208"/>
      <c r="P632" s="208"/>
      <c r="Q632" s="208"/>
      <c r="R632" s="208"/>
      <c r="S632" s="208"/>
      <c r="T632" s="208"/>
      <c r="U632" s="208"/>
      <c r="V632" s="208"/>
      <c r="W632" s="208"/>
      <c r="X632" s="208"/>
      <c r="Y632" s="208"/>
    </row>
    <row r="633" ht="25.5" customHeight="1">
      <c r="A633" s="208"/>
      <c r="B633" s="208"/>
      <c r="C633" s="208"/>
      <c r="D633" s="208"/>
      <c r="E633" s="102"/>
      <c r="F633" s="208"/>
      <c r="G633" s="208"/>
      <c r="H633" s="208"/>
      <c r="I633" s="102"/>
      <c r="J633" s="208"/>
      <c r="K633" s="208"/>
      <c r="L633" s="225"/>
      <c r="M633" s="208"/>
      <c r="N633" s="208"/>
      <c r="O633" s="208"/>
      <c r="P633" s="208"/>
      <c r="Q633" s="208"/>
      <c r="R633" s="208"/>
      <c r="S633" s="208"/>
      <c r="T633" s="208"/>
      <c r="U633" s="208"/>
      <c r="V633" s="208"/>
      <c r="W633" s="208"/>
      <c r="X633" s="208"/>
      <c r="Y633" s="208"/>
    </row>
    <row r="634" ht="25.5" customHeight="1">
      <c r="A634" s="208"/>
      <c r="B634" s="208"/>
      <c r="C634" s="208"/>
      <c r="D634" s="208"/>
      <c r="E634" s="102"/>
      <c r="F634" s="208"/>
      <c r="G634" s="208"/>
      <c r="H634" s="208"/>
      <c r="I634" s="102"/>
      <c r="J634" s="208"/>
      <c r="K634" s="208"/>
      <c r="L634" s="225"/>
      <c r="M634" s="208"/>
      <c r="N634" s="208"/>
      <c r="O634" s="208"/>
      <c r="P634" s="208"/>
      <c r="Q634" s="208"/>
      <c r="R634" s="208"/>
      <c r="S634" s="208"/>
      <c r="T634" s="208"/>
      <c r="U634" s="208"/>
      <c r="V634" s="208"/>
      <c r="W634" s="208"/>
      <c r="X634" s="208"/>
      <c r="Y634" s="208"/>
    </row>
    <row r="635" ht="25.5" customHeight="1">
      <c r="A635" s="208"/>
      <c r="B635" s="208"/>
      <c r="C635" s="208"/>
      <c r="D635" s="208"/>
      <c r="E635" s="102"/>
      <c r="F635" s="208"/>
      <c r="G635" s="208"/>
      <c r="H635" s="208"/>
      <c r="I635" s="102"/>
      <c r="J635" s="208"/>
      <c r="K635" s="208"/>
      <c r="L635" s="225"/>
      <c r="M635" s="208"/>
      <c r="N635" s="208"/>
      <c r="O635" s="208"/>
      <c r="P635" s="208"/>
      <c r="Q635" s="208"/>
      <c r="R635" s="208"/>
      <c r="S635" s="208"/>
      <c r="T635" s="208"/>
      <c r="U635" s="208"/>
      <c r="V635" s="208"/>
      <c r="W635" s="208"/>
      <c r="X635" s="208"/>
      <c r="Y635" s="208"/>
    </row>
    <row r="636" ht="25.5" customHeight="1">
      <c r="A636" s="208"/>
      <c r="B636" s="208"/>
      <c r="C636" s="208"/>
      <c r="D636" s="208"/>
      <c r="E636" s="102"/>
      <c r="F636" s="208"/>
      <c r="G636" s="208"/>
      <c r="H636" s="208"/>
      <c r="I636" s="102"/>
      <c r="J636" s="208"/>
      <c r="K636" s="208"/>
      <c r="L636" s="225"/>
      <c r="M636" s="208"/>
      <c r="N636" s="208"/>
      <c r="O636" s="208"/>
      <c r="P636" s="208"/>
      <c r="Q636" s="208"/>
      <c r="R636" s="208"/>
      <c r="S636" s="208"/>
      <c r="T636" s="208"/>
      <c r="U636" s="208"/>
      <c r="V636" s="208"/>
      <c r="W636" s="208"/>
      <c r="X636" s="208"/>
      <c r="Y636" s="208"/>
    </row>
    <row r="637" ht="25.5" customHeight="1">
      <c r="A637" s="208"/>
      <c r="B637" s="208"/>
      <c r="C637" s="208"/>
      <c r="D637" s="208"/>
      <c r="E637" s="102"/>
      <c r="F637" s="208"/>
      <c r="G637" s="208"/>
      <c r="H637" s="208"/>
      <c r="I637" s="102"/>
      <c r="J637" s="208"/>
      <c r="K637" s="208"/>
      <c r="L637" s="225"/>
      <c r="M637" s="208"/>
      <c r="N637" s="208"/>
      <c r="O637" s="208"/>
      <c r="P637" s="208"/>
      <c r="Q637" s="208"/>
      <c r="R637" s="208"/>
      <c r="S637" s="208"/>
      <c r="T637" s="208"/>
      <c r="U637" s="208"/>
      <c r="V637" s="208"/>
      <c r="W637" s="208"/>
      <c r="X637" s="208"/>
      <c r="Y637" s="208"/>
    </row>
    <row r="638" ht="25.5" customHeight="1">
      <c r="A638" s="208"/>
      <c r="B638" s="208"/>
      <c r="C638" s="208"/>
      <c r="D638" s="208"/>
      <c r="E638" s="102"/>
      <c r="F638" s="208"/>
      <c r="G638" s="208"/>
      <c r="H638" s="208"/>
      <c r="I638" s="102"/>
      <c r="J638" s="208"/>
      <c r="K638" s="208"/>
      <c r="L638" s="225"/>
      <c r="M638" s="208"/>
      <c r="N638" s="208"/>
      <c r="O638" s="208"/>
      <c r="P638" s="208"/>
      <c r="Q638" s="208"/>
      <c r="R638" s="208"/>
      <c r="S638" s="208"/>
      <c r="T638" s="208"/>
      <c r="U638" s="208"/>
      <c r="V638" s="208"/>
      <c r="W638" s="208"/>
      <c r="X638" s="208"/>
      <c r="Y638" s="208"/>
    </row>
    <row r="639" ht="25.5" customHeight="1">
      <c r="A639" s="208"/>
      <c r="B639" s="208"/>
      <c r="C639" s="208"/>
      <c r="D639" s="208"/>
      <c r="E639" s="102"/>
      <c r="F639" s="208"/>
      <c r="G639" s="208"/>
      <c r="H639" s="208"/>
      <c r="I639" s="102"/>
      <c r="J639" s="208"/>
      <c r="K639" s="208"/>
      <c r="L639" s="225"/>
      <c r="M639" s="208"/>
      <c r="N639" s="208"/>
      <c r="O639" s="208"/>
      <c r="P639" s="208"/>
      <c r="Q639" s="208"/>
      <c r="R639" s="208"/>
      <c r="S639" s="208"/>
      <c r="T639" s="208"/>
      <c r="U639" s="208"/>
      <c r="V639" s="208"/>
      <c r="W639" s="208"/>
      <c r="X639" s="208"/>
      <c r="Y639" s="208"/>
    </row>
    <row r="640" ht="25.5" customHeight="1">
      <c r="A640" s="208"/>
      <c r="B640" s="208"/>
      <c r="C640" s="208"/>
      <c r="D640" s="208"/>
      <c r="E640" s="102"/>
      <c r="F640" s="208"/>
      <c r="G640" s="208"/>
      <c r="H640" s="208"/>
      <c r="I640" s="102"/>
      <c r="J640" s="208"/>
      <c r="K640" s="208"/>
      <c r="L640" s="225"/>
      <c r="M640" s="208"/>
      <c r="N640" s="208"/>
      <c r="O640" s="208"/>
      <c r="P640" s="208"/>
      <c r="Q640" s="208"/>
      <c r="R640" s="208"/>
      <c r="S640" s="208"/>
      <c r="T640" s="208"/>
      <c r="U640" s="208"/>
      <c r="V640" s="208"/>
      <c r="W640" s="208"/>
      <c r="X640" s="208"/>
      <c r="Y640" s="208"/>
    </row>
    <row r="641" ht="25.5" customHeight="1">
      <c r="A641" s="208"/>
      <c r="B641" s="208"/>
      <c r="C641" s="208"/>
      <c r="D641" s="208"/>
      <c r="E641" s="102"/>
      <c r="F641" s="208"/>
      <c r="G641" s="208"/>
      <c r="H641" s="208"/>
      <c r="I641" s="102"/>
      <c r="J641" s="208"/>
      <c r="K641" s="208"/>
      <c r="L641" s="225"/>
      <c r="M641" s="208"/>
      <c r="N641" s="208"/>
      <c r="O641" s="208"/>
      <c r="P641" s="208"/>
      <c r="Q641" s="208"/>
      <c r="R641" s="208"/>
      <c r="S641" s="208"/>
      <c r="T641" s="208"/>
      <c r="U641" s="208"/>
      <c r="V641" s="208"/>
      <c r="W641" s="208"/>
      <c r="X641" s="208"/>
      <c r="Y641" s="208"/>
    </row>
    <row r="642" ht="25.5" customHeight="1">
      <c r="A642" s="208"/>
      <c r="B642" s="208"/>
      <c r="C642" s="208"/>
      <c r="D642" s="208"/>
      <c r="E642" s="102"/>
      <c r="F642" s="208"/>
      <c r="G642" s="208"/>
      <c r="H642" s="208"/>
      <c r="I642" s="102"/>
      <c r="J642" s="208"/>
      <c r="K642" s="208"/>
      <c r="L642" s="225"/>
      <c r="M642" s="208"/>
      <c r="N642" s="208"/>
      <c r="O642" s="208"/>
      <c r="P642" s="208"/>
      <c r="Q642" s="208"/>
      <c r="R642" s="208"/>
      <c r="S642" s="208"/>
      <c r="T642" s="208"/>
      <c r="U642" s="208"/>
      <c r="V642" s="208"/>
      <c r="W642" s="208"/>
      <c r="X642" s="208"/>
      <c r="Y642" s="208"/>
    </row>
    <row r="643" ht="25.5" customHeight="1">
      <c r="A643" s="208"/>
      <c r="B643" s="208"/>
      <c r="C643" s="208"/>
      <c r="D643" s="208"/>
      <c r="E643" s="102"/>
      <c r="F643" s="208"/>
      <c r="G643" s="208"/>
      <c r="H643" s="208"/>
      <c r="I643" s="102"/>
      <c r="J643" s="208"/>
      <c r="K643" s="208"/>
      <c r="L643" s="225"/>
      <c r="M643" s="208"/>
      <c r="N643" s="208"/>
      <c r="O643" s="208"/>
      <c r="P643" s="208"/>
      <c r="Q643" s="208"/>
      <c r="R643" s="208"/>
      <c r="S643" s="208"/>
      <c r="T643" s="208"/>
      <c r="U643" s="208"/>
      <c r="V643" s="208"/>
      <c r="W643" s="208"/>
      <c r="X643" s="208"/>
      <c r="Y643" s="208"/>
    </row>
    <row r="644" ht="25.5" customHeight="1">
      <c r="A644" s="208"/>
      <c r="B644" s="208"/>
      <c r="C644" s="208"/>
      <c r="D644" s="208"/>
      <c r="E644" s="102"/>
      <c r="F644" s="208"/>
      <c r="G644" s="208"/>
      <c r="H644" s="208"/>
      <c r="I644" s="102"/>
      <c r="J644" s="208"/>
      <c r="K644" s="208"/>
      <c r="L644" s="225"/>
      <c r="M644" s="208"/>
      <c r="N644" s="208"/>
      <c r="O644" s="208"/>
      <c r="P644" s="208"/>
      <c r="Q644" s="208"/>
      <c r="R644" s="208"/>
      <c r="S644" s="208"/>
      <c r="T644" s="208"/>
      <c r="U644" s="208"/>
      <c r="V644" s="208"/>
      <c r="W644" s="208"/>
      <c r="X644" s="208"/>
      <c r="Y644" s="208"/>
    </row>
    <row r="645" ht="25.5" customHeight="1">
      <c r="A645" s="208"/>
      <c r="B645" s="208"/>
      <c r="C645" s="208"/>
      <c r="D645" s="208"/>
      <c r="E645" s="102"/>
      <c r="F645" s="208"/>
      <c r="G645" s="208"/>
      <c r="H645" s="208"/>
      <c r="I645" s="102"/>
      <c r="J645" s="208"/>
      <c r="K645" s="208"/>
      <c r="L645" s="225"/>
      <c r="M645" s="208"/>
      <c r="N645" s="208"/>
      <c r="O645" s="208"/>
      <c r="P645" s="208"/>
      <c r="Q645" s="208"/>
      <c r="R645" s="208"/>
      <c r="S645" s="208"/>
      <c r="T645" s="208"/>
      <c r="U645" s="208"/>
      <c r="V645" s="208"/>
      <c r="W645" s="208"/>
      <c r="X645" s="208"/>
      <c r="Y645" s="208"/>
    </row>
    <row r="646" ht="25.5" customHeight="1">
      <c r="A646" s="208"/>
      <c r="B646" s="208"/>
      <c r="C646" s="208"/>
      <c r="D646" s="208"/>
      <c r="E646" s="102"/>
      <c r="F646" s="208"/>
      <c r="G646" s="208"/>
      <c r="H646" s="208"/>
      <c r="I646" s="102"/>
      <c r="J646" s="208"/>
      <c r="K646" s="208"/>
      <c r="L646" s="225"/>
      <c r="M646" s="208"/>
      <c r="N646" s="208"/>
      <c r="O646" s="208"/>
      <c r="P646" s="208"/>
      <c r="Q646" s="208"/>
      <c r="R646" s="208"/>
      <c r="S646" s="208"/>
      <c r="T646" s="208"/>
      <c r="U646" s="208"/>
      <c r="V646" s="208"/>
      <c r="W646" s="208"/>
      <c r="X646" s="208"/>
      <c r="Y646" s="208"/>
    </row>
    <row r="647" ht="25.5" customHeight="1">
      <c r="A647" s="208"/>
      <c r="B647" s="208"/>
      <c r="C647" s="208"/>
      <c r="D647" s="208"/>
      <c r="E647" s="102"/>
      <c r="F647" s="208"/>
      <c r="G647" s="208"/>
      <c r="H647" s="208"/>
      <c r="I647" s="102"/>
      <c r="J647" s="208"/>
      <c r="K647" s="208"/>
      <c r="L647" s="225"/>
      <c r="M647" s="208"/>
      <c r="N647" s="208"/>
      <c r="O647" s="208"/>
      <c r="P647" s="208"/>
      <c r="Q647" s="208"/>
      <c r="R647" s="208"/>
      <c r="S647" s="208"/>
      <c r="T647" s="208"/>
      <c r="U647" s="208"/>
      <c r="V647" s="208"/>
      <c r="W647" s="208"/>
      <c r="X647" s="208"/>
      <c r="Y647" s="208"/>
    </row>
    <row r="648" ht="25.5" customHeight="1">
      <c r="A648" s="208"/>
      <c r="B648" s="208"/>
      <c r="C648" s="208"/>
      <c r="D648" s="208"/>
      <c r="E648" s="102"/>
      <c r="F648" s="208"/>
      <c r="G648" s="208"/>
      <c r="H648" s="208"/>
      <c r="I648" s="102"/>
      <c r="J648" s="208"/>
      <c r="K648" s="208"/>
      <c r="L648" s="225"/>
      <c r="M648" s="208"/>
      <c r="N648" s="208"/>
      <c r="O648" s="208"/>
      <c r="P648" s="208"/>
      <c r="Q648" s="208"/>
      <c r="R648" s="208"/>
      <c r="S648" s="208"/>
      <c r="T648" s="208"/>
      <c r="U648" s="208"/>
      <c r="V648" s="208"/>
      <c r="W648" s="208"/>
      <c r="X648" s="208"/>
      <c r="Y648" s="208"/>
    </row>
    <row r="649" ht="25.5" customHeight="1">
      <c r="A649" s="208"/>
      <c r="B649" s="208"/>
      <c r="C649" s="208"/>
      <c r="D649" s="208"/>
      <c r="E649" s="102"/>
      <c r="F649" s="208"/>
      <c r="G649" s="208"/>
      <c r="H649" s="208"/>
      <c r="I649" s="102"/>
      <c r="J649" s="208"/>
      <c r="K649" s="208"/>
      <c r="L649" s="225"/>
      <c r="M649" s="208"/>
      <c r="N649" s="208"/>
      <c r="O649" s="208"/>
      <c r="P649" s="208"/>
      <c r="Q649" s="208"/>
      <c r="R649" s="208"/>
      <c r="S649" s="208"/>
      <c r="T649" s="208"/>
      <c r="U649" s="208"/>
      <c r="V649" s="208"/>
      <c r="W649" s="208"/>
      <c r="X649" s="208"/>
      <c r="Y649" s="208"/>
    </row>
    <row r="650" ht="25.5" customHeight="1">
      <c r="A650" s="208"/>
      <c r="B650" s="208"/>
      <c r="C650" s="208"/>
      <c r="D650" s="208"/>
      <c r="E650" s="102"/>
      <c r="F650" s="208"/>
      <c r="G650" s="208"/>
      <c r="H650" s="208"/>
      <c r="I650" s="102"/>
      <c r="J650" s="208"/>
      <c r="K650" s="208"/>
      <c r="L650" s="225"/>
      <c r="M650" s="208"/>
      <c r="N650" s="208"/>
      <c r="O650" s="208"/>
      <c r="P650" s="208"/>
      <c r="Q650" s="208"/>
      <c r="R650" s="208"/>
      <c r="S650" s="208"/>
      <c r="T650" s="208"/>
      <c r="U650" s="208"/>
      <c r="V650" s="208"/>
      <c r="W650" s="208"/>
      <c r="X650" s="208"/>
      <c r="Y650" s="208"/>
    </row>
    <row r="651" ht="25.5" customHeight="1">
      <c r="A651" s="208"/>
      <c r="B651" s="208"/>
      <c r="C651" s="208"/>
      <c r="D651" s="208"/>
      <c r="E651" s="102"/>
      <c r="F651" s="208"/>
      <c r="G651" s="208"/>
      <c r="H651" s="208"/>
      <c r="I651" s="102"/>
      <c r="J651" s="208"/>
      <c r="K651" s="208"/>
      <c r="L651" s="225"/>
      <c r="M651" s="208"/>
      <c r="N651" s="208"/>
      <c r="O651" s="208"/>
      <c r="P651" s="208"/>
      <c r="Q651" s="208"/>
      <c r="R651" s="208"/>
      <c r="S651" s="208"/>
      <c r="T651" s="208"/>
      <c r="U651" s="208"/>
      <c r="V651" s="208"/>
      <c r="W651" s="208"/>
      <c r="X651" s="208"/>
      <c r="Y651" s="208"/>
    </row>
    <row r="652" ht="25.5" customHeight="1">
      <c r="A652" s="208"/>
      <c r="B652" s="208"/>
      <c r="C652" s="208"/>
      <c r="D652" s="208"/>
      <c r="E652" s="102"/>
      <c r="F652" s="208"/>
      <c r="G652" s="208"/>
      <c r="H652" s="208"/>
      <c r="I652" s="102"/>
      <c r="J652" s="208"/>
      <c r="K652" s="208"/>
      <c r="L652" s="225"/>
      <c r="M652" s="208"/>
      <c r="N652" s="208"/>
      <c r="O652" s="208"/>
      <c r="P652" s="208"/>
      <c r="Q652" s="208"/>
      <c r="R652" s="208"/>
      <c r="S652" s="208"/>
      <c r="T652" s="208"/>
      <c r="U652" s="208"/>
      <c r="V652" s="208"/>
      <c r="W652" s="208"/>
      <c r="X652" s="208"/>
      <c r="Y652" s="208"/>
    </row>
    <row r="653" ht="25.5" customHeight="1">
      <c r="A653" s="208"/>
      <c r="B653" s="208"/>
      <c r="C653" s="208"/>
      <c r="D653" s="208"/>
      <c r="E653" s="102"/>
      <c r="F653" s="208"/>
      <c r="G653" s="208"/>
      <c r="H653" s="208"/>
      <c r="I653" s="102"/>
      <c r="J653" s="208"/>
      <c r="K653" s="208"/>
      <c r="L653" s="225"/>
      <c r="M653" s="208"/>
      <c r="N653" s="208"/>
      <c r="O653" s="208"/>
      <c r="P653" s="208"/>
      <c r="Q653" s="208"/>
      <c r="R653" s="208"/>
      <c r="S653" s="208"/>
      <c r="T653" s="208"/>
      <c r="U653" s="208"/>
      <c r="V653" s="208"/>
      <c r="W653" s="208"/>
      <c r="X653" s="208"/>
      <c r="Y653" s="208"/>
    </row>
    <row r="654" ht="25.5" customHeight="1">
      <c r="A654" s="208"/>
      <c r="B654" s="208"/>
      <c r="C654" s="208"/>
      <c r="D654" s="208"/>
      <c r="E654" s="102"/>
      <c r="F654" s="208"/>
      <c r="G654" s="208"/>
      <c r="H654" s="208"/>
      <c r="I654" s="102"/>
      <c r="J654" s="208"/>
      <c r="K654" s="208"/>
      <c r="L654" s="225"/>
      <c r="M654" s="208"/>
      <c r="N654" s="208"/>
      <c r="O654" s="208"/>
      <c r="P654" s="208"/>
      <c r="Q654" s="208"/>
      <c r="R654" s="208"/>
      <c r="S654" s="208"/>
      <c r="T654" s="208"/>
      <c r="U654" s="208"/>
      <c r="V654" s="208"/>
      <c r="W654" s="208"/>
      <c r="X654" s="208"/>
      <c r="Y654" s="208"/>
    </row>
    <row r="655" ht="25.5" customHeight="1">
      <c r="A655" s="208"/>
      <c r="B655" s="208"/>
      <c r="C655" s="208"/>
      <c r="D655" s="208"/>
      <c r="E655" s="102"/>
      <c r="F655" s="208"/>
      <c r="G655" s="208"/>
      <c r="H655" s="208"/>
      <c r="I655" s="102"/>
      <c r="J655" s="208"/>
      <c r="K655" s="208"/>
      <c r="L655" s="225"/>
      <c r="M655" s="208"/>
      <c r="N655" s="208"/>
      <c r="O655" s="208"/>
      <c r="P655" s="208"/>
      <c r="Q655" s="208"/>
      <c r="R655" s="208"/>
      <c r="S655" s="208"/>
      <c r="T655" s="208"/>
      <c r="U655" s="208"/>
      <c r="V655" s="208"/>
      <c r="W655" s="208"/>
      <c r="X655" s="208"/>
      <c r="Y655" s="208"/>
    </row>
    <row r="656" ht="25.5" customHeight="1">
      <c r="A656" s="208"/>
      <c r="B656" s="208"/>
      <c r="C656" s="208"/>
      <c r="D656" s="208"/>
      <c r="E656" s="102"/>
      <c r="F656" s="208"/>
      <c r="G656" s="208"/>
      <c r="H656" s="208"/>
      <c r="I656" s="102"/>
      <c r="J656" s="208"/>
      <c r="K656" s="208"/>
      <c r="L656" s="225"/>
      <c r="M656" s="208"/>
      <c r="N656" s="208"/>
      <c r="O656" s="208"/>
      <c r="P656" s="208"/>
      <c r="Q656" s="208"/>
      <c r="R656" s="208"/>
      <c r="S656" s="208"/>
      <c r="T656" s="208"/>
      <c r="U656" s="208"/>
      <c r="V656" s="208"/>
      <c r="W656" s="208"/>
      <c r="X656" s="208"/>
      <c r="Y656" s="208"/>
    </row>
    <row r="657" ht="25.5" customHeight="1">
      <c r="A657" s="208"/>
      <c r="B657" s="208"/>
      <c r="C657" s="208"/>
      <c r="D657" s="208"/>
      <c r="E657" s="102"/>
      <c r="F657" s="208"/>
      <c r="G657" s="208"/>
      <c r="H657" s="208"/>
      <c r="I657" s="102"/>
      <c r="J657" s="208"/>
      <c r="K657" s="208"/>
      <c r="L657" s="225"/>
      <c r="M657" s="208"/>
      <c r="N657" s="208"/>
      <c r="O657" s="208"/>
      <c r="P657" s="208"/>
      <c r="Q657" s="208"/>
      <c r="R657" s="208"/>
      <c r="S657" s="208"/>
      <c r="T657" s="208"/>
      <c r="U657" s="208"/>
      <c r="V657" s="208"/>
      <c r="W657" s="208"/>
      <c r="X657" s="208"/>
      <c r="Y657" s="208"/>
    </row>
    <row r="658" ht="25.5" customHeight="1">
      <c r="A658" s="208"/>
      <c r="B658" s="208"/>
      <c r="C658" s="208"/>
      <c r="D658" s="208"/>
      <c r="E658" s="102"/>
      <c r="F658" s="208"/>
      <c r="G658" s="208"/>
      <c r="H658" s="208"/>
      <c r="I658" s="102"/>
      <c r="J658" s="208"/>
      <c r="K658" s="208"/>
      <c r="L658" s="225"/>
      <c r="M658" s="208"/>
      <c r="N658" s="208"/>
      <c r="O658" s="208"/>
      <c r="P658" s="208"/>
      <c r="Q658" s="208"/>
      <c r="R658" s="208"/>
      <c r="S658" s="208"/>
      <c r="T658" s="208"/>
      <c r="U658" s="208"/>
      <c r="V658" s="208"/>
      <c r="W658" s="208"/>
      <c r="X658" s="208"/>
      <c r="Y658" s="208"/>
    </row>
    <row r="659" ht="25.5" customHeight="1">
      <c r="A659" s="208"/>
      <c r="B659" s="208"/>
      <c r="C659" s="208"/>
      <c r="D659" s="208"/>
      <c r="E659" s="102"/>
      <c r="F659" s="208"/>
      <c r="G659" s="208"/>
      <c r="H659" s="208"/>
      <c r="I659" s="102"/>
      <c r="J659" s="208"/>
      <c r="K659" s="208"/>
      <c r="L659" s="225"/>
      <c r="M659" s="208"/>
      <c r="N659" s="208"/>
      <c r="O659" s="208"/>
      <c r="P659" s="208"/>
      <c r="Q659" s="208"/>
      <c r="R659" s="208"/>
      <c r="S659" s="208"/>
      <c r="T659" s="208"/>
      <c r="U659" s="208"/>
      <c r="V659" s="208"/>
      <c r="W659" s="208"/>
      <c r="X659" s="208"/>
      <c r="Y659" s="208"/>
    </row>
    <row r="660" ht="25.5" customHeight="1">
      <c r="A660" s="208"/>
      <c r="B660" s="208"/>
      <c r="C660" s="208"/>
      <c r="D660" s="208"/>
      <c r="E660" s="102"/>
      <c r="F660" s="208"/>
      <c r="G660" s="208"/>
      <c r="H660" s="208"/>
      <c r="I660" s="102"/>
      <c r="J660" s="208"/>
      <c r="K660" s="208"/>
      <c r="L660" s="225"/>
      <c r="M660" s="208"/>
      <c r="N660" s="208"/>
      <c r="O660" s="208"/>
      <c r="P660" s="208"/>
      <c r="Q660" s="208"/>
      <c r="R660" s="208"/>
      <c r="S660" s="208"/>
      <c r="T660" s="208"/>
      <c r="U660" s="208"/>
      <c r="V660" s="208"/>
      <c r="W660" s="208"/>
      <c r="X660" s="208"/>
      <c r="Y660" s="208"/>
    </row>
    <row r="661" ht="25.5" customHeight="1">
      <c r="A661" s="208"/>
      <c r="B661" s="208"/>
      <c r="C661" s="208"/>
      <c r="D661" s="208"/>
      <c r="E661" s="102"/>
      <c r="F661" s="208"/>
      <c r="G661" s="208"/>
      <c r="H661" s="208"/>
      <c r="I661" s="102"/>
      <c r="J661" s="208"/>
      <c r="K661" s="208"/>
      <c r="L661" s="225"/>
      <c r="M661" s="208"/>
      <c r="N661" s="208"/>
      <c r="O661" s="208"/>
      <c r="P661" s="208"/>
      <c r="Q661" s="208"/>
      <c r="R661" s="208"/>
      <c r="S661" s="208"/>
      <c r="T661" s="208"/>
      <c r="U661" s="208"/>
      <c r="V661" s="208"/>
      <c r="W661" s="208"/>
      <c r="X661" s="208"/>
      <c r="Y661" s="208"/>
    </row>
    <row r="662" ht="25.5" customHeight="1">
      <c r="A662" s="208"/>
      <c r="B662" s="208"/>
      <c r="C662" s="208"/>
      <c r="D662" s="208"/>
      <c r="E662" s="102"/>
      <c r="F662" s="208"/>
      <c r="G662" s="208"/>
      <c r="H662" s="208"/>
      <c r="I662" s="102"/>
      <c r="J662" s="208"/>
      <c r="K662" s="208"/>
      <c r="L662" s="225"/>
      <c r="M662" s="208"/>
      <c r="N662" s="208"/>
      <c r="O662" s="208"/>
      <c r="P662" s="208"/>
      <c r="Q662" s="208"/>
      <c r="R662" s="208"/>
      <c r="S662" s="208"/>
      <c r="T662" s="208"/>
      <c r="U662" s="208"/>
      <c r="V662" s="208"/>
      <c r="W662" s="208"/>
      <c r="X662" s="208"/>
      <c r="Y662" s="208"/>
    </row>
    <row r="663" ht="25.5" customHeight="1">
      <c r="A663" s="208"/>
      <c r="B663" s="208"/>
      <c r="C663" s="208"/>
      <c r="D663" s="208"/>
      <c r="E663" s="102"/>
      <c r="F663" s="208"/>
      <c r="G663" s="208"/>
      <c r="H663" s="208"/>
      <c r="I663" s="102"/>
      <c r="J663" s="208"/>
      <c r="K663" s="208"/>
      <c r="L663" s="225"/>
      <c r="M663" s="208"/>
      <c r="N663" s="208"/>
      <c r="O663" s="208"/>
      <c r="P663" s="208"/>
      <c r="Q663" s="208"/>
      <c r="R663" s="208"/>
      <c r="S663" s="208"/>
      <c r="T663" s="208"/>
      <c r="U663" s="208"/>
      <c r="V663" s="208"/>
      <c r="W663" s="208"/>
      <c r="X663" s="208"/>
      <c r="Y663" s="208"/>
    </row>
    <row r="664" ht="25.5" customHeight="1">
      <c r="A664" s="208"/>
      <c r="B664" s="208"/>
      <c r="C664" s="208"/>
      <c r="D664" s="208"/>
      <c r="E664" s="102"/>
      <c r="F664" s="208"/>
      <c r="G664" s="208"/>
      <c r="H664" s="208"/>
      <c r="I664" s="102"/>
      <c r="J664" s="208"/>
      <c r="K664" s="208"/>
      <c r="L664" s="225"/>
      <c r="M664" s="208"/>
      <c r="N664" s="208"/>
      <c r="O664" s="208"/>
      <c r="P664" s="208"/>
      <c r="Q664" s="208"/>
      <c r="R664" s="208"/>
      <c r="S664" s="208"/>
      <c r="T664" s="208"/>
      <c r="U664" s="208"/>
      <c r="V664" s="208"/>
      <c r="W664" s="208"/>
      <c r="X664" s="208"/>
      <c r="Y664" s="208"/>
    </row>
    <row r="665" ht="25.5" customHeight="1">
      <c r="A665" s="208"/>
      <c r="B665" s="208"/>
      <c r="C665" s="208"/>
      <c r="D665" s="208"/>
      <c r="E665" s="102"/>
      <c r="F665" s="208"/>
      <c r="G665" s="208"/>
      <c r="H665" s="208"/>
      <c r="I665" s="102"/>
      <c r="J665" s="208"/>
      <c r="K665" s="208"/>
      <c r="L665" s="225"/>
      <c r="M665" s="208"/>
      <c r="N665" s="208"/>
      <c r="O665" s="208"/>
      <c r="P665" s="208"/>
      <c r="Q665" s="208"/>
      <c r="R665" s="208"/>
      <c r="S665" s="208"/>
      <c r="T665" s="208"/>
      <c r="U665" s="208"/>
      <c r="V665" s="208"/>
      <c r="W665" s="208"/>
      <c r="X665" s="208"/>
      <c r="Y665" s="208"/>
    </row>
    <row r="666" ht="25.5" customHeight="1">
      <c r="A666" s="208"/>
      <c r="B666" s="208"/>
      <c r="C666" s="208"/>
      <c r="D666" s="208"/>
      <c r="E666" s="102"/>
      <c r="F666" s="208"/>
      <c r="G666" s="208"/>
      <c r="H666" s="208"/>
      <c r="I666" s="102"/>
      <c r="J666" s="208"/>
      <c r="K666" s="208"/>
      <c r="L666" s="225"/>
      <c r="M666" s="208"/>
      <c r="N666" s="208"/>
      <c r="O666" s="208"/>
      <c r="P666" s="208"/>
      <c r="Q666" s="208"/>
      <c r="R666" s="208"/>
      <c r="S666" s="208"/>
      <c r="T666" s="208"/>
      <c r="U666" s="208"/>
      <c r="V666" s="208"/>
      <c r="W666" s="208"/>
      <c r="X666" s="208"/>
      <c r="Y666" s="208"/>
    </row>
    <row r="667" ht="25.5" customHeight="1">
      <c r="A667" s="208"/>
      <c r="B667" s="208"/>
      <c r="C667" s="208"/>
      <c r="D667" s="208"/>
      <c r="E667" s="102"/>
      <c r="F667" s="208"/>
      <c r="G667" s="208"/>
      <c r="H667" s="208"/>
      <c r="I667" s="102"/>
      <c r="J667" s="208"/>
      <c r="K667" s="208"/>
      <c r="L667" s="225"/>
      <c r="M667" s="208"/>
      <c r="N667" s="208"/>
      <c r="O667" s="208"/>
      <c r="P667" s="208"/>
      <c r="Q667" s="208"/>
      <c r="R667" s="208"/>
      <c r="S667" s="208"/>
      <c r="T667" s="208"/>
      <c r="U667" s="208"/>
      <c r="V667" s="208"/>
      <c r="W667" s="208"/>
      <c r="X667" s="208"/>
      <c r="Y667" s="208"/>
    </row>
    <row r="668" ht="25.5" customHeight="1">
      <c r="A668" s="208"/>
      <c r="B668" s="208"/>
      <c r="C668" s="208"/>
      <c r="D668" s="208"/>
      <c r="E668" s="102"/>
      <c r="F668" s="208"/>
      <c r="G668" s="208"/>
      <c r="H668" s="208"/>
      <c r="I668" s="102"/>
      <c r="J668" s="208"/>
      <c r="K668" s="208"/>
      <c r="L668" s="225"/>
      <c r="M668" s="208"/>
      <c r="N668" s="208"/>
      <c r="O668" s="208"/>
      <c r="P668" s="208"/>
      <c r="Q668" s="208"/>
      <c r="R668" s="208"/>
      <c r="S668" s="208"/>
      <c r="T668" s="208"/>
      <c r="U668" s="208"/>
      <c r="V668" s="208"/>
      <c r="W668" s="208"/>
      <c r="X668" s="208"/>
      <c r="Y668" s="208"/>
    </row>
    <row r="669" ht="25.5" customHeight="1">
      <c r="A669" s="208"/>
      <c r="B669" s="208"/>
      <c r="C669" s="208"/>
      <c r="D669" s="208"/>
      <c r="E669" s="102"/>
      <c r="F669" s="208"/>
      <c r="G669" s="208"/>
      <c r="H669" s="208"/>
      <c r="I669" s="102"/>
      <c r="J669" s="208"/>
      <c r="K669" s="208"/>
      <c r="L669" s="225"/>
      <c r="M669" s="208"/>
      <c r="N669" s="208"/>
      <c r="O669" s="208"/>
      <c r="P669" s="208"/>
      <c r="Q669" s="208"/>
      <c r="R669" s="208"/>
      <c r="S669" s="208"/>
      <c r="T669" s="208"/>
      <c r="U669" s="208"/>
      <c r="V669" s="208"/>
      <c r="W669" s="208"/>
      <c r="X669" s="208"/>
      <c r="Y669" s="208"/>
    </row>
    <row r="670" ht="25.5" customHeight="1">
      <c r="A670" s="208"/>
      <c r="B670" s="208"/>
      <c r="C670" s="208"/>
      <c r="D670" s="208"/>
      <c r="E670" s="102"/>
      <c r="F670" s="208"/>
      <c r="G670" s="208"/>
      <c r="H670" s="208"/>
      <c r="I670" s="102"/>
      <c r="J670" s="208"/>
      <c r="K670" s="208"/>
      <c r="L670" s="225"/>
      <c r="M670" s="208"/>
      <c r="N670" s="208"/>
      <c r="O670" s="208"/>
      <c r="P670" s="208"/>
      <c r="Q670" s="208"/>
      <c r="R670" s="208"/>
      <c r="S670" s="208"/>
      <c r="T670" s="208"/>
      <c r="U670" s="208"/>
      <c r="V670" s="208"/>
      <c r="W670" s="208"/>
      <c r="X670" s="208"/>
      <c r="Y670" s="208"/>
    </row>
    <row r="671" ht="25.5" customHeight="1">
      <c r="A671" s="208"/>
      <c r="B671" s="208"/>
      <c r="C671" s="208"/>
      <c r="D671" s="208"/>
      <c r="E671" s="102"/>
      <c r="F671" s="208"/>
      <c r="G671" s="208"/>
      <c r="H671" s="208"/>
      <c r="I671" s="102"/>
      <c r="J671" s="208"/>
      <c r="K671" s="208"/>
      <c r="L671" s="225"/>
      <c r="M671" s="208"/>
      <c r="N671" s="208"/>
      <c r="O671" s="208"/>
      <c r="P671" s="208"/>
      <c r="Q671" s="208"/>
      <c r="R671" s="208"/>
      <c r="S671" s="208"/>
      <c r="T671" s="208"/>
      <c r="U671" s="208"/>
      <c r="V671" s="208"/>
      <c r="W671" s="208"/>
      <c r="X671" s="208"/>
      <c r="Y671" s="208"/>
    </row>
    <row r="672" ht="25.5" customHeight="1">
      <c r="A672" s="208"/>
      <c r="B672" s="208"/>
      <c r="C672" s="208"/>
      <c r="D672" s="208"/>
      <c r="E672" s="102"/>
      <c r="F672" s="208"/>
      <c r="G672" s="208"/>
      <c r="H672" s="208"/>
      <c r="I672" s="102"/>
      <c r="J672" s="208"/>
      <c r="K672" s="208"/>
      <c r="L672" s="225"/>
      <c r="M672" s="208"/>
      <c r="N672" s="208"/>
      <c r="O672" s="208"/>
      <c r="P672" s="208"/>
      <c r="Q672" s="208"/>
      <c r="R672" s="208"/>
      <c r="S672" s="208"/>
      <c r="T672" s="208"/>
      <c r="U672" s="208"/>
      <c r="V672" s="208"/>
      <c r="W672" s="208"/>
      <c r="X672" s="208"/>
      <c r="Y672" s="208"/>
    </row>
    <row r="673" ht="25.5" customHeight="1">
      <c r="A673" s="208"/>
      <c r="B673" s="208"/>
      <c r="C673" s="208"/>
      <c r="D673" s="208"/>
      <c r="E673" s="102"/>
      <c r="F673" s="208"/>
      <c r="G673" s="208"/>
      <c r="H673" s="208"/>
      <c r="I673" s="102"/>
      <c r="J673" s="208"/>
      <c r="K673" s="208"/>
      <c r="L673" s="225"/>
      <c r="M673" s="208"/>
      <c r="N673" s="208"/>
      <c r="O673" s="208"/>
      <c r="P673" s="208"/>
      <c r="Q673" s="208"/>
      <c r="R673" s="208"/>
      <c r="S673" s="208"/>
      <c r="T673" s="208"/>
      <c r="U673" s="208"/>
      <c r="V673" s="208"/>
      <c r="W673" s="208"/>
      <c r="X673" s="208"/>
      <c r="Y673" s="208"/>
    </row>
    <row r="674" ht="25.5" customHeight="1">
      <c r="A674" s="208"/>
      <c r="B674" s="208"/>
      <c r="C674" s="208"/>
      <c r="D674" s="208"/>
      <c r="E674" s="102"/>
      <c r="F674" s="208"/>
      <c r="G674" s="208"/>
      <c r="H674" s="208"/>
      <c r="I674" s="102"/>
      <c r="J674" s="208"/>
      <c r="K674" s="208"/>
      <c r="L674" s="225"/>
      <c r="M674" s="208"/>
      <c r="N674" s="208"/>
      <c r="O674" s="208"/>
      <c r="P674" s="208"/>
      <c r="Q674" s="208"/>
      <c r="R674" s="208"/>
      <c r="S674" s="208"/>
      <c r="T674" s="208"/>
      <c r="U674" s="208"/>
      <c r="V674" s="208"/>
      <c r="W674" s="208"/>
      <c r="X674" s="208"/>
      <c r="Y674" s="208"/>
    </row>
    <row r="675" ht="25.5" customHeight="1">
      <c r="A675" s="208"/>
      <c r="B675" s="208"/>
      <c r="C675" s="208"/>
      <c r="D675" s="208"/>
      <c r="E675" s="102"/>
      <c r="F675" s="208"/>
      <c r="G675" s="208"/>
      <c r="H675" s="208"/>
      <c r="I675" s="102"/>
      <c r="J675" s="208"/>
      <c r="K675" s="208"/>
      <c r="L675" s="225"/>
      <c r="M675" s="208"/>
      <c r="N675" s="208"/>
      <c r="O675" s="208"/>
      <c r="P675" s="208"/>
      <c r="Q675" s="208"/>
      <c r="R675" s="208"/>
      <c r="S675" s="208"/>
      <c r="T675" s="208"/>
      <c r="U675" s="208"/>
      <c r="V675" s="208"/>
      <c r="W675" s="208"/>
      <c r="X675" s="208"/>
      <c r="Y675" s="208"/>
    </row>
    <row r="676" ht="25.5" customHeight="1">
      <c r="A676" s="208"/>
      <c r="B676" s="208"/>
      <c r="C676" s="208"/>
      <c r="D676" s="208"/>
      <c r="E676" s="102"/>
      <c r="F676" s="208"/>
      <c r="G676" s="208"/>
      <c r="H676" s="208"/>
      <c r="I676" s="102"/>
      <c r="J676" s="208"/>
      <c r="K676" s="208"/>
      <c r="L676" s="225"/>
      <c r="M676" s="208"/>
      <c r="N676" s="208"/>
      <c r="O676" s="208"/>
      <c r="P676" s="208"/>
      <c r="Q676" s="208"/>
      <c r="R676" s="208"/>
      <c r="S676" s="208"/>
      <c r="T676" s="208"/>
      <c r="U676" s="208"/>
      <c r="V676" s="208"/>
      <c r="W676" s="208"/>
      <c r="X676" s="208"/>
      <c r="Y676" s="208"/>
    </row>
    <row r="677" ht="25.5" customHeight="1">
      <c r="A677" s="208"/>
      <c r="B677" s="208"/>
      <c r="C677" s="208"/>
      <c r="D677" s="208"/>
      <c r="E677" s="102"/>
      <c r="F677" s="208"/>
      <c r="G677" s="208"/>
      <c r="H677" s="208"/>
      <c r="I677" s="102"/>
      <c r="J677" s="208"/>
      <c r="K677" s="208"/>
      <c r="L677" s="225"/>
      <c r="M677" s="208"/>
      <c r="N677" s="208"/>
      <c r="O677" s="208"/>
      <c r="P677" s="208"/>
      <c r="Q677" s="208"/>
      <c r="R677" s="208"/>
      <c r="S677" s="208"/>
      <c r="T677" s="208"/>
      <c r="U677" s="208"/>
      <c r="V677" s="208"/>
      <c r="W677" s="208"/>
      <c r="X677" s="208"/>
      <c r="Y677" s="208"/>
    </row>
    <row r="678" ht="25.5" customHeight="1">
      <c r="A678" s="208"/>
      <c r="B678" s="208"/>
      <c r="C678" s="208"/>
      <c r="D678" s="208"/>
      <c r="E678" s="102"/>
      <c r="F678" s="208"/>
      <c r="G678" s="208"/>
      <c r="H678" s="208"/>
      <c r="I678" s="102"/>
      <c r="J678" s="208"/>
      <c r="K678" s="208"/>
      <c r="L678" s="225"/>
      <c r="M678" s="208"/>
      <c r="N678" s="208"/>
      <c r="O678" s="208"/>
      <c r="P678" s="208"/>
      <c r="Q678" s="208"/>
      <c r="R678" s="208"/>
      <c r="S678" s="208"/>
      <c r="T678" s="208"/>
      <c r="U678" s="208"/>
      <c r="V678" s="208"/>
      <c r="W678" s="208"/>
      <c r="X678" s="208"/>
      <c r="Y678" s="208"/>
    </row>
    <row r="679" ht="25.5" customHeight="1">
      <c r="A679" s="208"/>
      <c r="B679" s="208"/>
      <c r="C679" s="208"/>
      <c r="D679" s="208"/>
      <c r="E679" s="102"/>
      <c r="F679" s="208"/>
      <c r="G679" s="208"/>
      <c r="H679" s="208"/>
      <c r="I679" s="102"/>
      <c r="J679" s="208"/>
      <c r="K679" s="208"/>
      <c r="L679" s="225"/>
      <c r="M679" s="208"/>
      <c r="N679" s="208"/>
      <c r="O679" s="208"/>
      <c r="P679" s="208"/>
      <c r="Q679" s="208"/>
      <c r="R679" s="208"/>
      <c r="S679" s="208"/>
      <c r="T679" s="208"/>
      <c r="U679" s="208"/>
      <c r="V679" s="208"/>
      <c r="W679" s="208"/>
      <c r="X679" s="208"/>
      <c r="Y679" s="208"/>
    </row>
    <row r="680" ht="25.5" customHeight="1">
      <c r="A680" s="208"/>
      <c r="B680" s="208"/>
      <c r="C680" s="208"/>
      <c r="D680" s="208"/>
      <c r="E680" s="102"/>
      <c r="F680" s="208"/>
      <c r="G680" s="208"/>
      <c r="H680" s="208"/>
      <c r="I680" s="102"/>
      <c r="J680" s="208"/>
      <c r="K680" s="208"/>
      <c r="L680" s="225"/>
      <c r="M680" s="208"/>
      <c r="N680" s="208"/>
      <c r="O680" s="208"/>
      <c r="P680" s="208"/>
      <c r="Q680" s="208"/>
      <c r="R680" s="208"/>
      <c r="S680" s="208"/>
      <c r="T680" s="208"/>
      <c r="U680" s="208"/>
      <c r="V680" s="208"/>
      <c r="W680" s="208"/>
      <c r="X680" s="208"/>
      <c r="Y680" s="208"/>
    </row>
    <row r="681" ht="25.5" customHeight="1">
      <c r="A681" s="208"/>
      <c r="B681" s="208"/>
      <c r="C681" s="208"/>
      <c r="D681" s="208"/>
      <c r="E681" s="102"/>
      <c r="F681" s="208"/>
      <c r="G681" s="208"/>
      <c r="H681" s="208"/>
      <c r="I681" s="102"/>
      <c r="J681" s="208"/>
      <c r="K681" s="208"/>
      <c r="L681" s="225"/>
      <c r="M681" s="208"/>
      <c r="N681" s="208"/>
      <c r="O681" s="208"/>
      <c r="P681" s="208"/>
      <c r="Q681" s="208"/>
      <c r="R681" s="208"/>
      <c r="S681" s="208"/>
      <c r="T681" s="208"/>
      <c r="U681" s="208"/>
      <c r="V681" s="208"/>
      <c r="W681" s="208"/>
      <c r="X681" s="208"/>
      <c r="Y681" s="208"/>
    </row>
    <row r="682" ht="25.5" customHeight="1">
      <c r="A682" s="208"/>
      <c r="B682" s="208"/>
      <c r="C682" s="208"/>
      <c r="D682" s="208"/>
      <c r="E682" s="102"/>
      <c r="F682" s="208"/>
      <c r="G682" s="208"/>
      <c r="H682" s="208"/>
      <c r="I682" s="102"/>
      <c r="J682" s="208"/>
      <c r="K682" s="208"/>
      <c r="L682" s="225"/>
      <c r="M682" s="208"/>
      <c r="N682" s="208"/>
      <c r="O682" s="208"/>
      <c r="P682" s="208"/>
      <c r="Q682" s="208"/>
      <c r="R682" s="208"/>
      <c r="S682" s="208"/>
      <c r="T682" s="208"/>
      <c r="U682" s="208"/>
      <c r="V682" s="208"/>
      <c r="W682" s="208"/>
      <c r="X682" s="208"/>
      <c r="Y682" s="208"/>
    </row>
    <row r="683" ht="25.5" customHeight="1">
      <c r="A683" s="208"/>
      <c r="B683" s="208"/>
      <c r="C683" s="208"/>
      <c r="D683" s="208"/>
      <c r="E683" s="102"/>
      <c r="F683" s="208"/>
      <c r="G683" s="208"/>
      <c r="H683" s="208"/>
      <c r="I683" s="102"/>
      <c r="J683" s="208"/>
      <c r="K683" s="208"/>
      <c r="L683" s="225"/>
      <c r="M683" s="208"/>
      <c r="N683" s="208"/>
      <c r="O683" s="208"/>
      <c r="P683" s="208"/>
      <c r="Q683" s="208"/>
      <c r="R683" s="208"/>
      <c r="S683" s="208"/>
      <c r="T683" s="208"/>
      <c r="U683" s="208"/>
      <c r="V683" s="208"/>
      <c r="W683" s="208"/>
      <c r="X683" s="208"/>
      <c r="Y683" s="208"/>
    </row>
    <row r="684" ht="25.5" customHeight="1">
      <c r="A684" s="208"/>
      <c r="B684" s="208"/>
      <c r="C684" s="208"/>
      <c r="D684" s="208"/>
      <c r="E684" s="102"/>
      <c r="F684" s="208"/>
      <c r="G684" s="208"/>
      <c r="H684" s="208"/>
      <c r="I684" s="102"/>
      <c r="J684" s="208"/>
      <c r="K684" s="208"/>
      <c r="L684" s="225"/>
      <c r="M684" s="208"/>
      <c r="N684" s="208"/>
      <c r="O684" s="208"/>
      <c r="P684" s="208"/>
      <c r="Q684" s="208"/>
      <c r="R684" s="208"/>
      <c r="S684" s="208"/>
      <c r="T684" s="208"/>
      <c r="U684" s="208"/>
      <c r="V684" s="208"/>
      <c r="W684" s="208"/>
      <c r="X684" s="208"/>
      <c r="Y684" s="208"/>
    </row>
    <row r="685" ht="25.5" customHeight="1">
      <c r="A685" s="208"/>
      <c r="B685" s="208"/>
      <c r="C685" s="208"/>
      <c r="D685" s="208"/>
      <c r="E685" s="102"/>
      <c r="F685" s="208"/>
      <c r="G685" s="208"/>
      <c r="H685" s="208"/>
      <c r="I685" s="102"/>
      <c r="J685" s="208"/>
      <c r="K685" s="208"/>
      <c r="L685" s="225"/>
      <c r="M685" s="208"/>
      <c r="N685" s="208"/>
      <c r="O685" s="208"/>
      <c r="P685" s="208"/>
      <c r="Q685" s="208"/>
      <c r="R685" s="208"/>
      <c r="S685" s="208"/>
      <c r="T685" s="208"/>
      <c r="U685" s="208"/>
      <c r="V685" s="208"/>
      <c r="W685" s="208"/>
      <c r="X685" s="208"/>
      <c r="Y685" s="208"/>
    </row>
    <row r="686" ht="25.5" customHeight="1">
      <c r="A686" s="208"/>
      <c r="B686" s="208"/>
      <c r="C686" s="208"/>
      <c r="D686" s="208"/>
      <c r="E686" s="102"/>
      <c r="F686" s="208"/>
      <c r="G686" s="208"/>
      <c r="H686" s="208"/>
      <c r="I686" s="102"/>
      <c r="J686" s="208"/>
      <c r="K686" s="208"/>
      <c r="L686" s="225"/>
      <c r="M686" s="208"/>
      <c r="N686" s="208"/>
      <c r="O686" s="208"/>
      <c r="P686" s="208"/>
      <c r="Q686" s="208"/>
      <c r="R686" s="208"/>
      <c r="S686" s="208"/>
      <c r="T686" s="208"/>
      <c r="U686" s="208"/>
      <c r="V686" s="208"/>
      <c r="W686" s="208"/>
      <c r="X686" s="208"/>
      <c r="Y686" s="208"/>
    </row>
    <row r="687" ht="25.5" customHeight="1">
      <c r="A687" s="208"/>
      <c r="B687" s="208"/>
      <c r="C687" s="208"/>
      <c r="D687" s="208"/>
      <c r="E687" s="102"/>
      <c r="F687" s="208"/>
      <c r="G687" s="208"/>
      <c r="H687" s="208"/>
      <c r="I687" s="102"/>
      <c r="J687" s="208"/>
      <c r="K687" s="208"/>
      <c r="L687" s="225"/>
      <c r="M687" s="208"/>
      <c r="N687" s="208"/>
      <c r="O687" s="208"/>
      <c r="P687" s="208"/>
      <c r="Q687" s="208"/>
      <c r="R687" s="208"/>
      <c r="S687" s="208"/>
      <c r="T687" s="208"/>
      <c r="U687" s="208"/>
      <c r="V687" s="208"/>
      <c r="W687" s="208"/>
      <c r="X687" s="208"/>
      <c r="Y687" s="208"/>
    </row>
    <row r="688" ht="25.5" customHeight="1">
      <c r="A688" s="208"/>
      <c r="B688" s="208"/>
      <c r="C688" s="208"/>
      <c r="D688" s="208"/>
      <c r="E688" s="102"/>
      <c r="F688" s="208"/>
      <c r="G688" s="208"/>
      <c r="H688" s="208"/>
      <c r="I688" s="102"/>
      <c r="J688" s="208"/>
      <c r="K688" s="208"/>
      <c r="L688" s="225"/>
      <c r="M688" s="208"/>
      <c r="N688" s="208"/>
      <c r="O688" s="208"/>
      <c r="P688" s="208"/>
      <c r="Q688" s="208"/>
      <c r="R688" s="208"/>
      <c r="S688" s="208"/>
      <c r="T688" s="208"/>
      <c r="U688" s="208"/>
      <c r="V688" s="208"/>
      <c r="W688" s="208"/>
      <c r="X688" s="208"/>
      <c r="Y688" s="208"/>
    </row>
    <row r="689" ht="25.5" customHeight="1">
      <c r="A689" s="208"/>
      <c r="B689" s="208"/>
      <c r="C689" s="208"/>
      <c r="D689" s="208"/>
      <c r="E689" s="102"/>
      <c r="F689" s="208"/>
      <c r="G689" s="208"/>
      <c r="H689" s="208"/>
      <c r="I689" s="102"/>
      <c r="J689" s="208"/>
      <c r="K689" s="208"/>
      <c r="L689" s="225"/>
      <c r="M689" s="208"/>
      <c r="N689" s="208"/>
      <c r="O689" s="208"/>
      <c r="P689" s="208"/>
      <c r="Q689" s="208"/>
      <c r="R689" s="208"/>
      <c r="S689" s="208"/>
      <c r="T689" s="208"/>
      <c r="U689" s="208"/>
      <c r="V689" s="208"/>
      <c r="W689" s="208"/>
      <c r="X689" s="208"/>
      <c r="Y689" s="208"/>
    </row>
    <row r="690" ht="25.5" customHeight="1">
      <c r="A690" s="208"/>
      <c r="B690" s="208"/>
      <c r="C690" s="208"/>
      <c r="D690" s="208"/>
      <c r="E690" s="102"/>
      <c r="F690" s="208"/>
      <c r="G690" s="208"/>
      <c r="H690" s="208"/>
      <c r="I690" s="102"/>
      <c r="J690" s="208"/>
      <c r="K690" s="208"/>
      <c r="L690" s="225"/>
      <c r="M690" s="208"/>
      <c r="N690" s="208"/>
      <c r="O690" s="208"/>
      <c r="P690" s="208"/>
      <c r="Q690" s="208"/>
      <c r="R690" s="208"/>
      <c r="S690" s="208"/>
      <c r="T690" s="208"/>
      <c r="U690" s="208"/>
      <c r="V690" s="208"/>
      <c r="W690" s="208"/>
      <c r="X690" s="208"/>
      <c r="Y690" s="208"/>
    </row>
    <row r="691" ht="25.5" customHeight="1">
      <c r="A691" s="208"/>
      <c r="B691" s="208"/>
      <c r="C691" s="208"/>
      <c r="D691" s="208"/>
      <c r="E691" s="102"/>
      <c r="F691" s="208"/>
      <c r="G691" s="208"/>
      <c r="H691" s="208"/>
      <c r="I691" s="102"/>
      <c r="J691" s="208"/>
      <c r="K691" s="208"/>
      <c r="L691" s="225"/>
      <c r="M691" s="208"/>
      <c r="N691" s="208"/>
      <c r="O691" s="208"/>
      <c r="P691" s="208"/>
      <c r="Q691" s="208"/>
      <c r="R691" s="208"/>
      <c r="S691" s="208"/>
      <c r="T691" s="208"/>
      <c r="U691" s="208"/>
      <c r="V691" s="208"/>
      <c r="W691" s="208"/>
      <c r="X691" s="208"/>
      <c r="Y691" s="208"/>
    </row>
    <row r="692" ht="25.5" customHeight="1">
      <c r="A692" s="208"/>
      <c r="B692" s="208"/>
      <c r="C692" s="208"/>
      <c r="D692" s="208"/>
      <c r="E692" s="102"/>
      <c r="F692" s="208"/>
      <c r="G692" s="208"/>
      <c r="H692" s="208"/>
      <c r="I692" s="102"/>
      <c r="J692" s="208"/>
      <c r="K692" s="208"/>
      <c r="L692" s="225"/>
      <c r="M692" s="208"/>
      <c r="N692" s="208"/>
      <c r="O692" s="208"/>
      <c r="P692" s="208"/>
      <c r="Q692" s="208"/>
      <c r="R692" s="208"/>
      <c r="S692" s="208"/>
      <c r="T692" s="208"/>
      <c r="U692" s="208"/>
      <c r="V692" s="208"/>
      <c r="W692" s="208"/>
      <c r="X692" s="208"/>
      <c r="Y692" s="208"/>
    </row>
    <row r="693" ht="25.5" customHeight="1">
      <c r="A693" s="208"/>
      <c r="B693" s="208"/>
      <c r="C693" s="208"/>
      <c r="D693" s="208"/>
      <c r="E693" s="102"/>
      <c r="F693" s="208"/>
      <c r="G693" s="208"/>
      <c r="H693" s="208"/>
      <c r="I693" s="102"/>
      <c r="J693" s="208"/>
      <c r="K693" s="208"/>
      <c r="L693" s="225"/>
      <c r="M693" s="208"/>
      <c r="N693" s="208"/>
      <c r="O693" s="208"/>
      <c r="P693" s="208"/>
      <c r="Q693" s="208"/>
      <c r="R693" s="208"/>
      <c r="S693" s="208"/>
      <c r="T693" s="208"/>
      <c r="U693" s="208"/>
      <c r="V693" s="208"/>
      <c r="W693" s="208"/>
      <c r="X693" s="208"/>
      <c r="Y693" s="208"/>
    </row>
    <row r="694" ht="25.5" customHeight="1">
      <c r="A694" s="208"/>
      <c r="B694" s="208"/>
      <c r="C694" s="208"/>
      <c r="D694" s="208"/>
      <c r="E694" s="102"/>
      <c r="F694" s="208"/>
      <c r="G694" s="208"/>
      <c r="H694" s="208"/>
      <c r="I694" s="102"/>
      <c r="J694" s="208"/>
      <c r="K694" s="208"/>
      <c r="L694" s="225"/>
      <c r="M694" s="208"/>
      <c r="N694" s="208"/>
      <c r="O694" s="208"/>
      <c r="P694" s="208"/>
      <c r="Q694" s="208"/>
      <c r="R694" s="208"/>
      <c r="S694" s="208"/>
      <c r="T694" s="208"/>
      <c r="U694" s="208"/>
      <c r="V694" s="208"/>
      <c r="W694" s="208"/>
      <c r="X694" s="208"/>
      <c r="Y694" s="208"/>
    </row>
    <row r="695" ht="25.5" customHeight="1">
      <c r="A695" s="208"/>
      <c r="B695" s="208"/>
      <c r="C695" s="208"/>
      <c r="D695" s="208"/>
      <c r="E695" s="102"/>
      <c r="F695" s="208"/>
      <c r="G695" s="208"/>
      <c r="H695" s="208"/>
      <c r="I695" s="102"/>
      <c r="J695" s="208"/>
      <c r="K695" s="208"/>
      <c r="L695" s="225"/>
      <c r="M695" s="208"/>
      <c r="N695" s="208"/>
      <c r="O695" s="208"/>
      <c r="P695" s="208"/>
      <c r="Q695" s="208"/>
      <c r="R695" s="208"/>
      <c r="S695" s="208"/>
      <c r="T695" s="208"/>
      <c r="U695" s="208"/>
      <c r="V695" s="208"/>
      <c r="W695" s="208"/>
      <c r="X695" s="208"/>
      <c r="Y695" s="208"/>
    </row>
    <row r="696" ht="25.5" customHeight="1">
      <c r="A696" s="208"/>
      <c r="B696" s="208"/>
      <c r="C696" s="208"/>
      <c r="D696" s="208"/>
      <c r="E696" s="102"/>
      <c r="F696" s="208"/>
      <c r="G696" s="208"/>
      <c r="H696" s="208"/>
      <c r="I696" s="102"/>
      <c r="J696" s="208"/>
      <c r="K696" s="208"/>
      <c r="L696" s="225"/>
      <c r="M696" s="208"/>
      <c r="N696" s="208"/>
      <c r="O696" s="208"/>
      <c r="P696" s="208"/>
      <c r="Q696" s="208"/>
      <c r="R696" s="208"/>
      <c r="S696" s="208"/>
      <c r="T696" s="208"/>
      <c r="U696" s="208"/>
      <c r="V696" s="208"/>
      <c r="W696" s="208"/>
      <c r="X696" s="208"/>
      <c r="Y696" s="208"/>
    </row>
    <row r="697" ht="25.5" customHeight="1">
      <c r="A697" s="208"/>
      <c r="B697" s="208"/>
      <c r="C697" s="208"/>
      <c r="D697" s="208"/>
      <c r="E697" s="102"/>
      <c r="F697" s="208"/>
      <c r="G697" s="208"/>
      <c r="H697" s="208"/>
      <c r="I697" s="102"/>
      <c r="J697" s="208"/>
      <c r="K697" s="208"/>
      <c r="L697" s="225"/>
      <c r="M697" s="208"/>
      <c r="N697" s="208"/>
      <c r="O697" s="208"/>
      <c r="P697" s="208"/>
      <c r="Q697" s="208"/>
      <c r="R697" s="208"/>
      <c r="S697" s="208"/>
      <c r="T697" s="208"/>
      <c r="U697" s="208"/>
      <c r="V697" s="208"/>
      <c r="W697" s="208"/>
      <c r="X697" s="208"/>
      <c r="Y697" s="208"/>
    </row>
    <row r="698" ht="25.5" customHeight="1">
      <c r="A698" s="208"/>
      <c r="B698" s="208"/>
      <c r="C698" s="208"/>
      <c r="D698" s="208"/>
      <c r="E698" s="102"/>
      <c r="F698" s="208"/>
      <c r="G698" s="208"/>
      <c r="H698" s="208"/>
      <c r="I698" s="102"/>
      <c r="J698" s="208"/>
      <c r="K698" s="208"/>
      <c r="L698" s="225"/>
      <c r="M698" s="208"/>
      <c r="N698" s="208"/>
      <c r="O698" s="208"/>
      <c r="P698" s="208"/>
      <c r="Q698" s="208"/>
      <c r="R698" s="208"/>
      <c r="S698" s="208"/>
      <c r="T698" s="208"/>
      <c r="U698" s="208"/>
      <c r="V698" s="208"/>
      <c r="W698" s="208"/>
      <c r="X698" s="208"/>
      <c r="Y698" s="208"/>
    </row>
    <row r="699" ht="25.5" customHeight="1">
      <c r="A699" s="208"/>
      <c r="B699" s="208"/>
      <c r="C699" s="208"/>
      <c r="D699" s="208"/>
      <c r="E699" s="102"/>
      <c r="F699" s="208"/>
      <c r="G699" s="208"/>
      <c r="H699" s="208"/>
      <c r="I699" s="102"/>
      <c r="J699" s="208"/>
      <c r="K699" s="208"/>
      <c r="L699" s="225"/>
      <c r="M699" s="208"/>
      <c r="N699" s="208"/>
      <c r="O699" s="208"/>
      <c r="P699" s="208"/>
      <c r="Q699" s="208"/>
      <c r="R699" s="208"/>
      <c r="S699" s="208"/>
      <c r="T699" s="208"/>
      <c r="U699" s="208"/>
      <c r="V699" s="208"/>
      <c r="W699" s="208"/>
      <c r="X699" s="208"/>
      <c r="Y699" s="208"/>
    </row>
    <row r="700" ht="25.5" customHeight="1">
      <c r="A700" s="208"/>
      <c r="B700" s="208"/>
      <c r="C700" s="208"/>
      <c r="D700" s="208"/>
      <c r="E700" s="102"/>
      <c r="F700" s="208"/>
      <c r="G700" s="208"/>
      <c r="H700" s="208"/>
      <c r="I700" s="102"/>
      <c r="J700" s="208"/>
      <c r="K700" s="208"/>
      <c r="L700" s="225"/>
      <c r="M700" s="208"/>
      <c r="N700" s="208"/>
      <c r="O700" s="208"/>
      <c r="P700" s="208"/>
      <c r="Q700" s="208"/>
      <c r="R700" s="208"/>
      <c r="S700" s="208"/>
      <c r="T700" s="208"/>
      <c r="U700" s="208"/>
      <c r="V700" s="208"/>
      <c r="W700" s="208"/>
      <c r="X700" s="208"/>
      <c r="Y700" s="208"/>
    </row>
    <row r="701" ht="25.5" customHeight="1">
      <c r="A701" s="208"/>
      <c r="B701" s="208"/>
      <c r="C701" s="208"/>
      <c r="D701" s="208"/>
      <c r="E701" s="102"/>
      <c r="F701" s="208"/>
      <c r="G701" s="208"/>
      <c r="H701" s="208"/>
      <c r="I701" s="102"/>
      <c r="J701" s="208"/>
      <c r="K701" s="208"/>
      <c r="L701" s="225"/>
      <c r="M701" s="208"/>
      <c r="N701" s="208"/>
      <c r="O701" s="208"/>
      <c r="P701" s="208"/>
      <c r="Q701" s="208"/>
      <c r="R701" s="208"/>
      <c r="S701" s="208"/>
      <c r="T701" s="208"/>
      <c r="U701" s="208"/>
      <c r="V701" s="208"/>
      <c r="W701" s="208"/>
      <c r="X701" s="208"/>
      <c r="Y701" s="208"/>
    </row>
    <row r="702" ht="25.5" customHeight="1">
      <c r="A702" s="208"/>
      <c r="B702" s="208"/>
      <c r="C702" s="208"/>
      <c r="D702" s="208"/>
      <c r="E702" s="102"/>
      <c r="F702" s="208"/>
      <c r="G702" s="208"/>
      <c r="H702" s="208"/>
      <c r="I702" s="102"/>
      <c r="J702" s="208"/>
      <c r="K702" s="208"/>
      <c r="L702" s="225"/>
      <c r="M702" s="208"/>
      <c r="N702" s="208"/>
      <c r="O702" s="208"/>
      <c r="P702" s="208"/>
      <c r="Q702" s="208"/>
      <c r="R702" s="208"/>
      <c r="S702" s="208"/>
      <c r="T702" s="208"/>
      <c r="U702" s="208"/>
      <c r="V702" s="208"/>
      <c r="W702" s="208"/>
      <c r="X702" s="208"/>
      <c r="Y702" s="208"/>
    </row>
    <row r="703" ht="25.5" customHeight="1">
      <c r="A703" s="208"/>
      <c r="B703" s="208"/>
      <c r="C703" s="208"/>
      <c r="D703" s="208"/>
      <c r="E703" s="102"/>
      <c r="F703" s="208"/>
      <c r="G703" s="208"/>
      <c r="H703" s="208"/>
      <c r="I703" s="102"/>
      <c r="J703" s="208"/>
      <c r="K703" s="208"/>
      <c r="L703" s="225"/>
      <c r="M703" s="208"/>
      <c r="N703" s="208"/>
      <c r="O703" s="208"/>
      <c r="P703" s="208"/>
      <c r="Q703" s="208"/>
      <c r="R703" s="208"/>
      <c r="S703" s="208"/>
      <c r="T703" s="208"/>
      <c r="U703" s="208"/>
      <c r="V703" s="208"/>
      <c r="W703" s="208"/>
      <c r="X703" s="208"/>
      <c r="Y703" s="208"/>
    </row>
    <row r="704" ht="25.5" customHeight="1">
      <c r="A704" s="208"/>
      <c r="B704" s="208"/>
      <c r="C704" s="208"/>
      <c r="D704" s="208"/>
      <c r="E704" s="102"/>
      <c r="F704" s="208"/>
      <c r="G704" s="208"/>
      <c r="H704" s="208"/>
      <c r="I704" s="102"/>
      <c r="J704" s="208"/>
      <c r="K704" s="208"/>
      <c r="L704" s="225"/>
      <c r="M704" s="208"/>
      <c r="N704" s="208"/>
      <c r="O704" s="208"/>
      <c r="P704" s="208"/>
      <c r="Q704" s="208"/>
      <c r="R704" s="208"/>
      <c r="S704" s="208"/>
      <c r="T704" s="208"/>
      <c r="U704" s="208"/>
      <c r="V704" s="208"/>
      <c r="W704" s="208"/>
      <c r="X704" s="208"/>
      <c r="Y704" s="208"/>
    </row>
    <row r="705" ht="25.5" customHeight="1">
      <c r="A705" s="208"/>
      <c r="B705" s="208"/>
      <c r="C705" s="208"/>
      <c r="D705" s="208"/>
      <c r="E705" s="102"/>
      <c r="F705" s="208"/>
      <c r="G705" s="208"/>
      <c r="H705" s="208"/>
      <c r="I705" s="102"/>
      <c r="J705" s="208"/>
      <c r="K705" s="208"/>
      <c r="L705" s="225"/>
      <c r="M705" s="208"/>
      <c r="N705" s="208"/>
      <c r="O705" s="208"/>
      <c r="P705" s="208"/>
      <c r="Q705" s="208"/>
      <c r="R705" s="208"/>
      <c r="S705" s="208"/>
      <c r="T705" s="208"/>
      <c r="U705" s="208"/>
      <c r="V705" s="208"/>
      <c r="W705" s="208"/>
      <c r="X705" s="208"/>
      <c r="Y705" s="208"/>
    </row>
    <row r="706" ht="25.5" customHeight="1">
      <c r="A706" s="208"/>
      <c r="B706" s="208"/>
      <c r="C706" s="208"/>
      <c r="D706" s="208"/>
      <c r="E706" s="102"/>
      <c r="F706" s="208"/>
      <c r="G706" s="208"/>
      <c r="H706" s="208"/>
      <c r="I706" s="102"/>
      <c r="J706" s="208"/>
      <c r="K706" s="208"/>
      <c r="L706" s="225"/>
      <c r="M706" s="208"/>
      <c r="N706" s="208"/>
      <c r="O706" s="208"/>
      <c r="P706" s="208"/>
      <c r="Q706" s="208"/>
      <c r="R706" s="208"/>
      <c r="S706" s="208"/>
      <c r="T706" s="208"/>
      <c r="U706" s="208"/>
      <c r="V706" s="208"/>
      <c r="W706" s="208"/>
      <c r="X706" s="208"/>
      <c r="Y706" s="208"/>
    </row>
    <row r="707" ht="25.5" customHeight="1">
      <c r="A707" s="208"/>
      <c r="B707" s="208"/>
      <c r="C707" s="208"/>
      <c r="D707" s="208"/>
      <c r="E707" s="102"/>
      <c r="F707" s="208"/>
      <c r="G707" s="208"/>
      <c r="H707" s="208"/>
      <c r="I707" s="102"/>
      <c r="J707" s="208"/>
      <c r="K707" s="208"/>
      <c r="L707" s="225"/>
      <c r="M707" s="208"/>
      <c r="N707" s="208"/>
      <c r="O707" s="208"/>
      <c r="P707" s="208"/>
      <c r="Q707" s="208"/>
      <c r="R707" s="208"/>
      <c r="S707" s="208"/>
      <c r="T707" s="208"/>
      <c r="U707" s="208"/>
      <c r="V707" s="208"/>
      <c r="W707" s="208"/>
      <c r="X707" s="208"/>
      <c r="Y707" s="208"/>
    </row>
    <row r="708" ht="25.5" customHeight="1">
      <c r="A708" s="208"/>
      <c r="B708" s="208"/>
      <c r="C708" s="208"/>
      <c r="D708" s="208"/>
      <c r="E708" s="102"/>
      <c r="F708" s="208"/>
      <c r="G708" s="208"/>
      <c r="H708" s="208"/>
      <c r="I708" s="102"/>
      <c r="J708" s="208"/>
      <c r="K708" s="208"/>
      <c r="L708" s="225"/>
      <c r="M708" s="208"/>
      <c r="N708" s="208"/>
      <c r="O708" s="208"/>
      <c r="P708" s="208"/>
      <c r="Q708" s="208"/>
      <c r="R708" s="208"/>
      <c r="S708" s="208"/>
      <c r="T708" s="208"/>
      <c r="U708" s="208"/>
      <c r="V708" s="208"/>
      <c r="W708" s="208"/>
      <c r="X708" s="208"/>
      <c r="Y708" s="208"/>
    </row>
    <row r="709" ht="25.5" customHeight="1">
      <c r="A709" s="208"/>
      <c r="B709" s="208"/>
      <c r="C709" s="208"/>
      <c r="D709" s="208"/>
      <c r="E709" s="102"/>
      <c r="F709" s="208"/>
      <c r="G709" s="208"/>
      <c r="H709" s="208"/>
      <c r="I709" s="102"/>
      <c r="J709" s="208"/>
      <c r="K709" s="208"/>
      <c r="L709" s="225"/>
      <c r="M709" s="208"/>
      <c r="N709" s="208"/>
      <c r="O709" s="208"/>
      <c r="P709" s="208"/>
      <c r="Q709" s="208"/>
      <c r="R709" s="208"/>
      <c r="S709" s="208"/>
      <c r="T709" s="208"/>
      <c r="U709" s="208"/>
      <c r="V709" s="208"/>
      <c r="W709" s="208"/>
      <c r="X709" s="208"/>
      <c r="Y709" s="208"/>
    </row>
    <row r="710" ht="25.5" customHeight="1">
      <c r="A710" s="208"/>
      <c r="B710" s="208"/>
      <c r="C710" s="208"/>
      <c r="D710" s="208"/>
      <c r="E710" s="102"/>
      <c r="F710" s="208"/>
      <c r="G710" s="208"/>
      <c r="H710" s="208"/>
      <c r="I710" s="102"/>
      <c r="J710" s="208"/>
      <c r="K710" s="208"/>
      <c r="L710" s="225"/>
      <c r="M710" s="208"/>
      <c r="N710" s="208"/>
      <c r="O710" s="208"/>
      <c r="P710" s="208"/>
      <c r="Q710" s="208"/>
      <c r="R710" s="208"/>
      <c r="S710" s="208"/>
      <c r="T710" s="208"/>
      <c r="U710" s="208"/>
      <c r="V710" s="208"/>
      <c r="W710" s="208"/>
      <c r="X710" s="208"/>
      <c r="Y710" s="208"/>
    </row>
    <row r="711" ht="25.5" customHeight="1">
      <c r="A711" s="208"/>
      <c r="B711" s="208"/>
      <c r="C711" s="208"/>
      <c r="D711" s="208"/>
      <c r="E711" s="102"/>
      <c r="F711" s="208"/>
      <c r="G711" s="208"/>
      <c r="H711" s="208"/>
      <c r="I711" s="102"/>
      <c r="J711" s="208"/>
      <c r="K711" s="208"/>
      <c r="L711" s="225"/>
      <c r="M711" s="208"/>
      <c r="N711" s="208"/>
      <c r="O711" s="208"/>
      <c r="P711" s="208"/>
      <c r="Q711" s="208"/>
      <c r="R711" s="208"/>
      <c r="S711" s="208"/>
      <c r="T711" s="208"/>
      <c r="U711" s="208"/>
      <c r="V711" s="208"/>
      <c r="W711" s="208"/>
      <c r="X711" s="208"/>
      <c r="Y711" s="208"/>
    </row>
    <row r="712" ht="25.5" customHeight="1">
      <c r="A712" s="208"/>
      <c r="B712" s="208"/>
      <c r="C712" s="208"/>
      <c r="D712" s="208"/>
      <c r="E712" s="102"/>
      <c r="F712" s="208"/>
      <c r="G712" s="208"/>
      <c r="H712" s="208"/>
      <c r="I712" s="102"/>
      <c r="J712" s="208"/>
      <c r="K712" s="208"/>
      <c r="L712" s="225"/>
      <c r="M712" s="208"/>
      <c r="N712" s="208"/>
      <c r="O712" s="208"/>
      <c r="P712" s="208"/>
      <c r="Q712" s="208"/>
      <c r="R712" s="208"/>
      <c r="S712" s="208"/>
      <c r="T712" s="208"/>
      <c r="U712" s="208"/>
      <c r="V712" s="208"/>
      <c r="W712" s="208"/>
      <c r="X712" s="208"/>
      <c r="Y712" s="208"/>
    </row>
    <row r="713" ht="25.5" customHeight="1">
      <c r="A713" s="208"/>
      <c r="B713" s="208"/>
      <c r="C713" s="208"/>
      <c r="D713" s="208"/>
      <c r="E713" s="102"/>
      <c r="F713" s="208"/>
      <c r="G713" s="208"/>
      <c r="H713" s="208"/>
      <c r="I713" s="102"/>
      <c r="J713" s="208"/>
      <c r="K713" s="208"/>
      <c r="L713" s="225"/>
      <c r="M713" s="208"/>
      <c r="N713" s="208"/>
      <c r="O713" s="208"/>
      <c r="P713" s="208"/>
      <c r="Q713" s="208"/>
      <c r="R713" s="208"/>
      <c r="S713" s="208"/>
      <c r="T713" s="208"/>
      <c r="U713" s="208"/>
      <c r="V713" s="208"/>
      <c r="W713" s="208"/>
      <c r="X713" s="208"/>
      <c r="Y713" s="208"/>
    </row>
    <row r="714" ht="25.5" customHeight="1">
      <c r="A714" s="208"/>
      <c r="B714" s="208"/>
      <c r="C714" s="208"/>
      <c r="D714" s="208"/>
      <c r="E714" s="102"/>
      <c r="F714" s="208"/>
      <c r="G714" s="208"/>
      <c r="H714" s="208"/>
      <c r="I714" s="102"/>
      <c r="J714" s="208"/>
      <c r="K714" s="208"/>
      <c r="L714" s="225"/>
      <c r="M714" s="208"/>
      <c r="N714" s="208"/>
      <c r="O714" s="208"/>
      <c r="P714" s="208"/>
      <c r="Q714" s="208"/>
      <c r="R714" s="208"/>
      <c r="S714" s="208"/>
      <c r="T714" s="208"/>
      <c r="U714" s="208"/>
      <c r="V714" s="208"/>
      <c r="W714" s="208"/>
      <c r="X714" s="208"/>
      <c r="Y714" s="208"/>
    </row>
    <row r="715" ht="25.5" customHeight="1">
      <c r="A715" s="208"/>
      <c r="B715" s="208"/>
      <c r="C715" s="208"/>
      <c r="D715" s="208"/>
      <c r="E715" s="102"/>
      <c r="F715" s="208"/>
      <c r="G715" s="208"/>
      <c r="H715" s="208"/>
      <c r="I715" s="102"/>
      <c r="J715" s="208"/>
      <c r="K715" s="208"/>
      <c r="L715" s="225"/>
      <c r="M715" s="208"/>
      <c r="N715" s="208"/>
      <c r="O715" s="208"/>
      <c r="P715" s="208"/>
      <c r="Q715" s="208"/>
      <c r="R715" s="208"/>
      <c r="S715" s="208"/>
      <c r="T715" s="208"/>
      <c r="U715" s="208"/>
      <c r="V715" s="208"/>
      <c r="W715" s="208"/>
      <c r="X715" s="208"/>
      <c r="Y715" s="208"/>
    </row>
    <row r="716" ht="25.5" customHeight="1">
      <c r="A716" s="208"/>
      <c r="B716" s="208"/>
      <c r="C716" s="208"/>
      <c r="D716" s="208"/>
      <c r="E716" s="102"/>
      <c r="F716" s="208"/>
      <c r="G716" s="208"/>
      <c r="H716" s="208"/>
      <c r="I716" s="102"/>
      <c r="J716" s="208"/>
      <c r="K716" s="208"/>
      <c r="L716" s="225"/>
      <c r="M716" s="208"/>
      <c r="N716" s="208"/>
      <c r="O716" s="208"/>
      <c r="P716" s="208"/>
      <c r="Q716" s="208"/>
      <c r="R716" s="208"/>
      <c r="S716" s="208"/>
      <c r="T716" s="208"/>
      <c r="U716" s="208"/>
      <c r="V716" s="208"/>
      <c r="W716" s="208"/>
      <c r="X716" s="208"/>
      <c r="Y716" s="208"/>
    </row>
    <row r="717" ht="25.5" customHeight="1">
      <c r="A717" s="208"/>
      <c r="B717" s="208"/>
      <c r="C717" s="208"/>
      <c r="D717" s="208"/>
      <c r="E717" s="102"/>
      <c r="F717" s="208"/>
      <c r="G717" s="208"/>
      <c r="H717" s="208"/>
      <c r="I717" s="102"/>
      <c r="J717" s="208"/>
      <c r="K717" s="208"/>
      <c r="L717" s="225"/>
      <c r="M717" s="208"/>
      <c r="N717" s="208"/>
      <c r="O717" s="208"/>
      <c r="P717" s="208"/>
      <c r="Q717" s="208"/>
      <c r="R717" s="208"/>
      <c r="S717" s="208"/>
      <c r="T717" s="208"/>
      <c r="U717" s="208"/>
      <c r="V717" s="208"/>
      <c r="W717" s="208"/>
      <c r="X717" s="208"/>
      <c r="Y717" s="208"/>
    </row>
    <row r="718" ht="25.5" customHeight="1">
      <c r="A718" s="208"/>
      <c r="B718" s="208"/>
      <c r="C718" s="208"/>
      <c r="D718" s="208"/>
      <c r="E718" s="102"/>
      <c r="F718" s="208"/>
      <c r="G718" s="208"/>
      <c r="H718" s="208"/>
      <c r="I718" s="102"/>
      <c r="J718" s="208"/>
      <c r="K718" s="208"/>
      <c r="L718" s="225"/>
      <c r="M718" s="208"/>
      <c r="N718" s="208"/>
      <c r="O718" s="208"/>
      <c r="P718" s="208"/>
      <c r="Q718" s="208"/>
      <c r="R718" s="208"/>
      <c r="S718" s="208"/>
      <c r="T718" s="208"/>
      <c r="U718" s="208"/>
      <c r="V718" s="208"/>
      <c r="W718" s="208"/>
      <c r="X718" s="208"/>
      <c r="Y718" s="208"/>
    </row>
    <row r="719" ht="25.5" customHeight="1">
      <c r="A719" s="208"/>
      <c r="B719" s="208"/>
      <c r="C719" s="208"/>
      <c r="D719" s="208"/>
      <c r="E719" s="102"/>
      <c r="F719" s="208"/>
      <c r="G719" s="208"/>
      <c r="H719" s="208"/>
      <c r="I719" s="102"/>
      <c r="J719" s="208"/>
      <c r="K719" s="208"/>
      <c r="L719" s="225"/>
      <c r="M719" s="208"/>
      <c r="N719" s="208"/>
      <c r="O719" s="208"/>
      <c r="P719" s="208"/>
      <c r="Q719" s="208"/>
      <c r="R719" s="208"/>
      <c r="S719" s="208"/>
      <c r="T719" s="208"/>
      <c r="U719" s="208"/>
      <c r="V719" s="208"/>
      <c r="W719" s="208"/>
      <c r="X719" s="208"/>
      <c r="Y719" s="208"/>
    </row>
    <row r="720" ht="25.5" customHeight="1">
      <c r="A720" s="208"/>
      <c r="B720" s="208"/>
      <c r="C720" s="208"/>
      <c r="D720" s="208"/>
      <c r="E720" s="102"/>
      <c r="F720" s="208"/>
      <c r="G720" s="208"/>
      <c r="H720" s="208"/>
      <c r="I720" s="102"/>
      <c r="J720" s="208"/>
      <c r="K720" s="208"/>
      <c r="L720" s="225"/>
      <c r="M720" s="208"/>
      <c r="N720" s="208"/>
      <c r="O720" s="208"/>
      <c r="P720" s="208"/>
      <c r="Q720" s="208"/>
      <c r="R720" s="208"/>
      <c r="S720" s="208"/>
      <c r="T720" s="208"/>
      <c r="U720" s="208"/>
      <c r="V720" s="208"/>
      <c r="W720" s="208"/>
      <c r="X720" s="208"/>
      <c r="Y720" s="208"/>
    </row>
    <row r="721" ht="25.5" customHeight="1">
      <c r="A721" s="208"/>
      <c r="B721" s="208"/>
      <c r="C721" s="208"/>
      <c r="D721" s="208"/>
      <c r="E721" s="102"/>
      <c r="F721" s="208"/>
      <c r="G721" s="208"/>
      <c r="H721" s="208"/>
      <c r="I721" s="102"/>
      <c r="J721" s="208"/>
      <c r="K721" s="208"/>
      <c r="L721" s="225"/>
      <c r="M721" s="208"/>
      <c r="N721" s="208"/>
      <c r="O721" s="208"/>
      <c r="P721" s="208"/>
      <c r="Q721" s="208"/>
      <c r="R721" s="208"/>
      <c r="S721" s="208"/>
      <c r="T721" s="208"/>
      <c r="U721" s="208"/>
      <c r="V721" s="208"/>
      <c r="W721" s="208"/>
      <c r="X721" s="208"/>
      <c r="Y721" s="208"/>
    </row>
    <row r="722" ht="25.5" customHeight="1">
      <c r="A722" s="208"/>
      <c r="B722" s="208"/>
      <c r="C722" s="208"/>
      <c r="D722" s="208"/>
      <c r="E722" s="102"/>
      <c r="F722" s="208"/>
      <c r="G722" s="208"/>
      <c r="H722" s="208"/>
      <c r="I722" s="102"/>
      <c r="J722" s="208"/>
      <c r="K722" s="208"/>
      <c r="L722" s="225"/>
      <c r="M722" s="208"/>
      <c r="N722" s="208"/>
      <c r="O722" s="208"/>
      <c r="P722" s="208"/>
      <c r="Q722" s="208"/>
      <c r="R722" s="208"/>
      <c r="S722" s="208"/>
      <c r="T722" s="208"/>
      <c r="U722" s="208"/>
      <c r="V722" s="208"/>
      <c r="W722" s="208"/>
      <c r="X722" s="208"/>
      <c r="Y722" s="208"/>
    </row>
    <row r="723" ht="25.5" customHeight="1">
      <c r="A723" s="208"/>
      <c r="B723" s="208"/>
      <c r="C723" s="208"/>
      <c r="D723" s="208"/>
      <c r="E723" s="102"/>
      <c r="F723" s="208"/>
      <c r="G723" s="208"/>
      <c r="H723" s="208"/>
      <c r="I723" s="102"/>
      <c r="J723" s="208"/>
      <c r="K723" s="208"/>
      <c r="L723" s="225"/>
      <c r="M723" s="208"/>
      <c r="N723" s="208"/>
      <c r="O723" s="208"/>
      <c r="P723" s="208"/>
      <c r="Q723" s="208"/>
      <c r="R723" s="208"/>
      <c r="S723" s="208"/>
      <c r="T723" s="208"/>
      <c r="U723" s="208"/>
      <c r="V723" s="208"/>
      <c r="W723" s="208"/>
      <c r="X723" s="208"/>
      <c r="Y723" s="208"/>
    </row>
    <row r="724" ht="25.5" customHeight="1">
      <c r="A724" s="208"/>
      <c r="B724" s="208"/>
      <c r="C724" s="208"/>
      <c r="D724" s="208"/>
      <c r="E724" s="102"/>
      <c r="F724" s="208"/>
      <c r="G724" s="208"/>
      <c r="H724" s="208"/>
      <c r="I724" s="102"/>
      <c r="J724" s="208"/>
      <c r="K724" s="208"/>
      <c r="L724" s="225"/>
      <c r="M724" s="208"/>
      <c r="N724" s="208"/>
      <c r="O724" s="208"/>
      <c r="P724" s="208"/>
      <c r="Q724" s="208"/>
      <c r="R724" s="208"/>
      <c r="S724" s="208"/>
      <c r="T724" s="208"/>
      <c r="U724" s="208"/>
      <c r="V724" s="208"/>
      <c r="W724" s="208"/>
      <c r="X724" s="208"/>
      <c r="Y724" s="208"/>
    </row>
    <row r="725" ht="25.5" customHeight="1">
      <c r="A725" s="208"/>
      <c r="B725" s="208"/>
      <c r="C725" s="208"/>
      <c r="D725" s="208"/>
      <c r="E725" s="102"/>
      <c r="F725" s="208"/>
      <c r="G725" s="208"/>
      <c r="H725" s="208"/>
      <c r="I725" s="102"/>
      <c r="J725" s="208"/>
      <c r="K725" s="208"/>
      <c r="L725" s="225"/>
      <c r="M725" s="208"/>
      <c r="N725" s="208"/>
      <c r="O725" s="208"/>
      <c r="P725" s="208"/>
      <c r="Q725" s="208"/>
      <c r="R725" s="208"/>
      <c r="S725" s="208"/>
      <c r="T725" s="208"/>
      <c r="U725" s="208"/>
      <c r="V725" s="208"/>
      <c r="W725" s="208"/>
      <c r="X725" s="208"/>
      <c r="Y725" s="208"/>
    </row>
    <row r="726" ht="25.5" customHeight="1">
      <c r="A726" s="208"/>
      <c r="B726" s="208"/>
      <c r="C726" s="208"/>
      <c r="D726" s="208"/>
      <c r="E726" s="102"/>
      <c r="F726" s="208"/>
      <c r="G726" s="208"/>
      <c r="H726" s="208"/>
      <c r="I726" s="102"/>
      <c r="J726" s="208"/>
      <c r="K726" s="208"/>
      <c r="L726" s="225"/>
      <c r="M726" s="208"/>
      <c r="N726" s="208"/>
      <c r="O726" s="208"/>
      <c r="P726" s="208"/>
      <c r="Q726" s="208"/>
      <c r="R726" s="208"/>
      <c r="S726" s="208"/>
      <c r="T726" s="208"/>
      <c r="U726" s="208"/>
      <c r="V726" s="208"/>
      <c r="W726" s="208"/>
      <c r="X726" s="208"/>
      <c r="Y726" s="208"/>
    </row>
    <row r="727" ht="25.5" customHeight="1">
      <c r="A727" s="208"/>
      <c r="B727" s="208"/>
      <c r="C727" s="208"/>
      <c r="D727" s="208"/>
      <c r="E727" s="102"/>
      <c r="F727" s="208"/>
      <c r="G727" s="208"/>
      <c r="H727" s="208"/>
      <c r="I727" s="102"/>
      <c r="J727" s="208"/>
      <c r="K727" s="208"/>
      <c r="L727" s="225"/>
      <c r="M727" s="208"/>
      <c r="N727" s="208"/>
      <c r="O727" s="208"/>
      <c r="P727" s="208"/>
      <c r="Q727" s="208"/>
      <c r="R727" s="208"/>
      <c r="S727" s="208"/>
      <c r="T727" s="208"/>
      <c r="U727" s="208"/>
      <c r="V727" s="208"/>
      <c r="W727" s="208"/>
      <c r="X727" s="208"/>
      <c r="Y727" s="208"/>
    </row>
    <row r="728" ht="25.5" customHeight="1">
      <c r="A728" s="208"/>
      <c r="B728" s="208"/>
      <c r="C728" s="208"/>
      <c r="D728" s="208"/>
      <c r="E728" s="102"/>
      <c r="F728" s="208"/>
      <c r="G728" s="208"/>
      <c r="H728" s="208"/>
      <c r="I728" s="102"/>
      <c r="J728" s="208"/>
      <c r="K728" s="208"/>
      <c r="L728" s="225"/>
      <c r="M728" s="208"/>
      <c r="N728" s="208"/>
      <c r="O728" s="208"/>
      <c r="P728" s="208"/>
      <c r="Q728" s="208"/>
      <c r="R728" s="208"/>
      <c r="S728" s="208"/>
      <c r="T728" s="208"/>
      <c r="U728" s="208"/>
      <c r="V728" s="208"/>
      <c r="W728" s="208"/>
      <c r="X728" s="208"/>
      <c r="Y728" s="208"/>
    </row>
    <row r="729" ht="25.5" customHeight="1">
      <c r="A729" s="208"/>
      <c r="B729" s="208"/>
      <c r="C729" s="208"/>
      <c r="D729" s="208"/>
      <c r="E729" s="102"/>
      <c r="F729" s="208"/>
      <c r="G729" s="208"/>
      <c r="H729" s="208"/>
      <c r="I729" s="102"/>
      <c r="J729" s="208"/>
      <c r="K729" s="208"/>
      <c r="L729" s="225"/>
      <c r="M729" s="208"/>
      <c r="N729" s="208"/>
      <c r="O729" s="208"/>
      <c r="P729" s="208"/>
      <c r="Q729" s="208"/>
      <c r="R729" s="208"/>
      <c r="S729" s="208"/>
      <c r="T729" s="208"/>
      <c r="U729" s="208"/>
      <c r="V729" s="208"/>
      <c r="W729" s="208"/>
      <c r="X729" s="208"/>
      <c r="Y729" s="208"/>
    </row>
    <row r="730" ht="25.5" customHeight="1">
      <c r="A730" s="208"/>
      <c r="B730" s="208"/>
      <c r="C730" s="208"/>
      <c r="D730" s="208"/>
      <c r="E730" s="102"/>
      <c r="F730" s="208"/>
      <c r="G730" s="208"/>
      <c r="H730" s="208"/>
      <c r="I730" s="102"/>
      <c r="J730" s="208"/>
      <c r="K730" s="208"/>
      <c r="L730" s="225"/>
      <c r="M730" s="208"/>
      <c r="N730" s="208"/>
      <c r="O730" s="208"/>
      <c r="P730" s="208"/>
      <c r="Q730" s="208"/>
      <c r="R730" s="208"/>
      <c r="S730" s="208"/>
      <c r="T730" s="208"/>
      <c r="U730" s="208"/>
      <c r="V730" s="208"/>
      <c r="W730" s="208"/>
      <c r="X730" s="208"/>
      <c r="Y730" s="208"/>
    </row>
    <row r="731" ht="25.5" customHeight="1">
      <c r="A731" s="208"/>
      <c r="B731" s="208"/>
      <c r="C731" s="208"/>
      <c r="D731" s="208"/>
      <c r="E731" s="102"/>
      <c r="F731" s="208"/>
      <c r="G731" s="208"/>
      <c r="H731" s="208"/>
      <c r="I731" s="102"/>
      <c r="J731" s="208"/>
      <c r="K731" s="208"/>
      <c r="L731" s="225"/>
      <c r="M731" s="208"/>
      <c r="N731" s="208"/>
      <c r="O731" s="208"/>
      <c r="P731" s="208"/>
      <c r="Q731" s="208"/>
      <c r="R731" s="208"/>
      <c r="S731" s="208"/>
      <c r="T731" s="208"/>
      <c r="U731" s="208"/>
      <c r="V731" s="208"/>
      <c r="W731" s="208"/>
      <c r="X731" s="208"/>
      <c r="Y731" s="208"/>
    </row>
    <row r="732" ht="25.5" customHeight="1">
      <c r="A732" s="208"/>
      <c r="B732" s="208"/>
      <c r="C732" s="208"/>
      <c r="D732" s="208"/>
      <c r="E732" s="102"/>
      <c r="F732" s="208"/>
      <c r="G732" s="208"/>
      <c r="H732" s="208"/>
      <c r="I732" s="102"/>
      <c r="J732" s="208"/>
      <c r="K732" s="208"/>
      <c r="L732" s="225"/>
      <c r="M732" s="208"/>
      <c r="N732" s="208"/>
      <c r="O732" s="208"/>
      <c r="P732" s="208"/>
      <c r="Q732" s="208"/>
      <c r="R732" s="208"/>
      <c r="S732" s="208"/>
      <c r="T732" s="208"/>
      <c r="U732" s="208"/>
      <c r="V732" s="208"/>
      <c r="W732" s="208"/>
      <c r="X732" s="208"/>
      <c r="Y732" s="208"/>
    </row>
    <row r="733" ht="25.5" customHeight="1">
      <c r="A733" s="208"/>
      <c r="B733" s="208"/>
      <c r="C733" s="208"/>
      <c r="D733" s="208"/>
      <c r="E733" s="102"/>
      <c r="F733" s="208"/>
      <c r="G733" s="208"/>
      <c r="H733" s="208"/>
      <c r="I733" s="102"/>
      <c r="J733" s="208"/>
      <c r="K733" s="208"/>
      <c r="L733" s="225"/>
      <c r="M733" s="208"/>
      <c r="N733" s="208"/>
      <c r="O733" s="208"/>
      <c r="P733" s="208"/>
      <c r="Q733" s="208"/>
      <c r="R733" s="208"/>
      <c r="S733" s="208"/>
      <c r="T733" s="208"/>
      <c r="U733" s="208"/>
      <c r="V733" s="208"/>
      <c r="W733" s="208"/>
      <c r="X733" s="208"/>
      <c r="Y733" s="208"/>
    </row>
    <row r="734" ht="25.5" customHeight="1">
      <c r="A734" s="208"/>
      <c r="B734" s="208"/>
      <c r="C734" s="208"/>
      <c r="D734" s="208"/>
      <c r="E734" s="102"/>
      <c r="F734" s="208"/>
      <c r="G734" s="208"/>
      <c r="H734" s="208"/>
      <c r="I734" s="102"/>
      <c r="J734" s="208"/>
      <c r="K734" s="208"/>
      <c r="L734" s="225"/>
      <c r="M734" s="208"/>
      <c r="N734" s="208"/>
      <c r="O734" s="208"/>
      <c r="P734" s="208"/>
      <c r="Q734" s="208"/>
      <c r="R734" s="208"/>
      <c r="S734" s="208"/>
      <c r="T734" s="208"/>
      <c r="U734" s="208"/>
      <c r="V734" s="208"/>
      <c r="W734" s="208"/>
      <c r="X734" s="208"/>
      <c r="Y734" s="208"/>
    </row>
    <row r="735" ht="25.5" customHeight="1">
      <c r="A735" s="208"/>
      <c r="B735" s="208"/>
      <c r="C735" s="208"/>
      <c r="D735" s="208"/>
      <c r="E735" s="102"/>
      <c r="F735" s="208"/>
      <c r="G735" s="208"/>
      <c r="H735" s="208"/>
      <c r="I735" s="102"/>
      <c r="J735" s="208"/>
      <c r="K735" s="208"/>
      <c r="L735" s="225"/>
      <c r="M735" s="208"/>
      <c r="N735" s="208"/>
      <c r="O735" s="208"/>
      <c r="P735" s="208"/>
      <c r="Q735" s="208"/>
      <c r="R735" s="208"/>
      <c r="S735" s="208"/>
      <c r="T735" s="208"/>
      <c r="U735" s="208"/>
      <c r="V735" s="208"/>
      <c r="W735" s="208"/>
      <c r="X735" s="208"/>
      <c r="Y735" s="208"/>
    </row>
    <row r="736" ht="25.5" customHeight="1">
      <c r="A736" s="208"/>
      <c r="B736" s="208"/>
      <c r="C736" s="208"/>
      <c r="D736" s="208"/>
      <c r="E736" s="102"/>
      <c r="F736" s="208"/>
      <c r="G736" s="208"/>
      <c r="H736" s="208"/>
      <c r="I736" s="102"/>
      <c r="J736" s="208"/>
      <c r="K736" s="208"/>
      <c r="L736" s="225"/>
      <c r="M736" s="208"/>
      <c r="N736" s="208"/>
      <c r="O736" s="208"/>
      <c r="P736" s="208"/>
      <c r="Q736" s="208"/>
      <c r="R736" s="208"/>
      <c r="S736" s="208"/>
      <c r="T736" s="208"/>
      <c r="U736" s="208"/>
      <c r="V736" s="208"/>
      <c r="W736" s="208"/>
      <c r="X736" s="208"/>
      <c r="Y736" s="208"/>
    </row>
    <row r="737" ht="25.5" customHeight="1">
      <c r="A737" s="208"/>
      <c r="B737" s="208"/>
      <c r="C737" s="208"/>
      <c r="D737" s="208"/>
      <c r="E737" s="102"/>
      <c r="F737" s="208"/>
      <c r="G737" s="208"/>
      <c r="H737" s="208"/>
      <c r="I737" s="102"/>
      <c r="J737" s="208"/>
      <c r="K737" s="208"/>
      <c r="L737" s="225"/>
      <c r="M737" s="208"/>
      <c r="N737" s="208"/>
      <c r="O737" s="208"/>
      <c r="P737" s="208"/>
      <c r="Q737" s="208"/>
      <c r="R737" s="208"/>
      <c r="S737" s="208"/>
      <c r="T737" s="208"/>
      <c r="U737" s="208"/>
      <c r="V737" s="208"/>
      <c r="W737" s="208"/>
      <c r="X737" s="208"/>
      <c r="Y737" s="208"/>
    </row>
    <row r="738" ht="25.5" customHeight="1">
      <c r="A738" s="208"/>
      <c r="B738" s="208"/>
      <c r="C738" s="208"/>
      <c r="D738" s="208"/>
      <c r="E738" s="102"/>
      <c r="F738" s="208"/>
      <c r="G738" s="208"/>
      <c r="H738" s="208"/>
      <c r="I738" s="102"/>
      <c r="J738" s="208"/>
      <c r="K738" s="208"/>
      <c r="L738" s="225"/>
      <c r="M738" s="208"/>
      <c r="N738" s="208"/>
      <c r="O738" s="208"/>
      <c r="P738" s="208"/>
      <c r="Q738" s="208"/>
      <c r="R738" s="208"/>
      <c r="S738" s="208"/>
      <c r="T738" s="208"/>
      <c r="U738" s="208"/>
      <c r="V738" s="208"/>
      <c r="W738" s="208"/>
      <c r="X738" s="208"/>
      <c r="Y738" s="208"/>
    </row>
    <row r="739" ht="25.5" customHeight="1">
      <c r="A739" s="208"/>
      <c r="B739" s="208"/>
      <c r="C739" s="208"/>
      <c r="D739" s="208"/>
      <c r="E739" s="102"/>
      <c r="F739" s="208"/>
      <c r="G739" s="208"/>
      <c r="H739" s="208"/>
      <c r="I739" s="102"/>
      <c r="J739" s="208"/>
      <c r="K739" s="208"/>
      <c r="L739" s="225"/>
      <c r="M739" s="208"/>
      <c r="N739" s="208"/>
      <c r="O739" s="208"/>
      <c r="P739" s="208"/>
      <c r="Q739" s="208"/>
      <c r="R739" s="208"/>
      <c r="S739" s="208"/>
      <c r="T739" s="208"/>
      <c r="U739" s="208"/>
      <c r="V739" s="208"/>
      <c r="W739" s="208"/>
      <c r="X739" s="208"/>
      <c r="Y739" s="208"/>
    </row>
    <row r="740" ht="25.5" customHeight="1">
      <c r="A740" s="208"/>
      <c r="B740" s="208"/>
      <c r="C740" s="208"/>
      <c r="D740" s="208"/>
      <c r="E740" s="102"/>
      <c r="F740" s="208"/>
      <c r="G740" s="208"/>
      <c r="H740" s="208"/>
      <c r="I740" s="102"/>
      <c r="J740" s="208"/>
      <c r="K740" s="208"/>
      <c r="L740" s="225"/>
      <c r="M740" s="208"/>
      <c r="N740" s="208"/>
      <c r="O740" s="208"/>
      <c r="P740" s="208"/>
      <c r="Q740" s="208"/>
      <c r="R740" s="208"/>
      <c r="S740" s="208"/>
      <c r="T740" s="208"/>
      <c r="U740" s="208"/>
      <c r="V740" s="208"/>
      <c r="W740" s="208"/>
      <c r="X740" s="208"/>
      <c r="Y740" s="208"/>
    </row>
    <row r="741" ht="25.5" customHeight="1">
      <c r="A741" s="208"/>
      <c r="B741" s="208"/>
      <c r="C741" s="208"/>
      <c r="D741" s="208"/>
      <c r="E741" s="102"/>
      <c r="F741" s="208"/>
      <c r="G741" s="208"/>
      <c r="H741" s="208"/>
      <c r="I741" s="102"/>
      <c r="J741" s="208"/>
      <c r="K741" s="208"/>
      <c r="L741" s="225"/>
      <c r="M741" s="208"/>
      <c r="N741" s="208"/>
      <c r="O741" s="208"/>
      <c r="P741" s="208"/>
      <c r="Q741" s="208"/>
      <c r="R741" s="208"/>
      <c r="S741" s="208"/>
      <c r="T741" s="208"/>
      <c r="U741" s="208"/>
      <c r="V741" s="208"/>
      <c r="W741" s="208"/>
      <c r="X741" s="208"/>
      <c r="Y741" s="208"/>
    </row>
    <row r="742" ht="25.5" customHeight="1">
      <c r="A742" s="208"/>
      <c r="B742" s="208"/>
      <c r="C742" s="208"/>
      <c r="D742" s="208"/>
      <c r="E742" s="102"/>
      <c r="F742" s="208"/>
      <c r="G742" s="208"/>
      <c r="H742" s="208"/>
      <c r="I742" s="102"/>
      <c r="J742" s="208"/>
      <c r="K742" s="208"/>
      <c r="L742" s="225"/>
      <c r="M742" s="208"/>
      <c r="N742" s="208"/>
      <c r="O742" s="208"/>
      <c r="P742" s="208"/>
      <c r="Q742" s="208"/>
      <c r="R742" s="208"/>
      <c r="S742" s="208"/>
      <c r="T742" s="208"/>
      <c r="U742" s="208"/>
      <c r="V742" s="208"/>
      <c r="W742" s="208"/>
      <c r="X742" s="208"/>
      <c r="Y742" s="208"/>
    </row>
    <row r="743" ht="25.5" customHeight="1">
      <c r="A743" s="208"/>
      <c r="B743" s="208"/>
      <c r="C743" s="208"/>
      <c r="D743" s="208"/>
      <c r="E743" s="102"/>
      <c r="F743" s="208"/>
      <c r="G743" s="208"/>
      <c r="H743" s="208"/>
      <c r="I743" s="102"/>
      <c r="J743" s="208"/>
      <c r="K743" s="208"/>
      <c r="L743" s="225"/>
      <c r="M743" s="208"/>
      <c r="N743" s="208"/>
      <c r="O743" s="208"/>
      <c r="P743" s="208"/>
      <c r="Q743" s="208"/>
      <c r="R743" s="208"/>
      <c r="S743" s="208"/>
      <c r="T743" s="208"/>
      <c r="U743" s="208"/>
      <c r="V743" s="208"/>
      <c r="W743" s="208"/>
      <c r="X743" s="208"/>
      <c r="Y743" s="208"/>
    </row>
    <row r="744" ht="25.5" customHeight="1">
      <c r="A744" s="208"/>
      <c r="B744" s="208"/>
      <c r="C744" s="208"/>
      <c r="D744" s="208"/>
      <c r="E744" s="102"/>
      <c r="F744" s="208"/>
      <c r="G744" s="208"/>
      <c r="H744" s="208"/>
      <c r="I744" s="102"/>
      <c r="J744" s="208"/>
      <c r="K744" s="208"/>
      <c r="L744" s="225"/>
      <c r="M744" s="208"/>
      <c r="N744" s="208"/>
      <c r="O744" s="208"/>
      <c r="P744" s="208"/>
      <c r="Q744" s="208"/>
      <c r="R744" s="208"/>
      <c r="S744" s="208"/>
      <c r="T744" s="208"/>
      <c r="U744" s="208"/>
      <c r="V744" s="208"/>
      <c r="W744" s="208"/>
      <c r="X744" s="208"/>
      <c r="Y744" s="208"/>
    </row>
    <row r="745" ht="25.5" customHeight="1">
      <c r="A745" s="208"/>
      <c r="B745" s="208"/>
      <c r="C745" s="208"/>
      <c r="D745" s="208"/>
      <c r="E745" s="102"/>
      <c r="F745" s="208"/>
      <c r="G745" s="208"/>
      <c r="H745" s="208"/>
      <c r="I745" s="102"/>
      <c r="J745" s="208"/>
      <c r="K745" s="208"/>
      <c r="L745" s="225"/>
      <c r="M745" s="208"/>
      <c r="N745" s="208"/>
      <c r="O745" s="208"/>
      <c r="P745" s="208"/>
      <c r="Q745" s="208"/>
      <c r="R745" s="208"/>
      <c r="S745" s="208"/>
      <c r="T745" s="208"/>
      <c r="U745" s="208"/>
      <c r="V745" s="208"/>
      <c r="W745" s="208"/>
      <c r="X745" s="208"/>
      <c r="Y745" s="208"/>
    </row>
    <row r="746" ht="25.5" customHeight="1">
      <c r="A746" s="208"/>
      <c r="B746" s="208"/>
      <c r="C746" s="208"/>
      <c r="D746" s="208"/>
      <c r="E746" s="102"/>
      <c r="F746" s="208"/>
      <c r="G746" s="208"/>
      <c r="H746" s="208"/>
      <c r="I746" s="102"/>
      <c r="J746" s="208"/>
      <c r="K746" s="208"/>
      <c r="L746" s="225"/>
      <c r="M746" s="208"/>
      <c r="N746" s="208"/>
      <c r="O746" s="208"/>
      <c r="P746" s="208"/>
      <c r="Q746" s="208"/>
      <c r="R746" s="208"/>
      <c r="S746" s="208"/>
      <c r="T746" s="208"/>
      <c r="U746" s="208"/>
      <c r="V746" s="208"/>
      <c r="W746" s="208"/>
      <c r="X746" s="208"/>
      <c r="Y746" s="208"/>
    </row>
    <row r="747" ht="25.5" customHeight="1">
      <c r="A747" s="208"/>
      <c r="B747" s="208"/>
      <c r="C747" s="208"/>
      <c r="D747" s="208"/>
      <c r="E747" s="102"/>
      <c r="F747" s="208"/>
      <c r="G747" s="208"/>
      <c r="H747" s="208"/>
      <c r="I747" s="102"/>
      <c r="J747" s="208"/>
      <c r="K747" s="208"/>
      <c r="L747" s="225"/>
      <c r="M747" s="208"/>
      <c r="N747" s="208"/>
      <c r="O747" s="208"/>
      <c r="P747" s="208"/>
      <c r="Q747" s="208"/>
      <c r="R747" s="208"/>
      <c r="S747" s="208"/>
      <c r="T747" s="208"/>
      <c r="U747" s="208"/>
      <c r="V747" s="208"/>
      <c r="W747" s="208"/>
      <c r="X747" s="208"/>
      <c r="Y747" s="208"/>
    </row>
    <row r="748" ht="25.5" customHeight="1">
      <c r="A748" s="208"/>
      <c r="B748" s="208"/>
      <c r="C748" s="208"/>
      <c r="D748" s="208"/>
      <c r="E748" s="102"/>
      <c r="F748" s="208"/>
      <c r="G748" s="208"/>
      <c r="H748" s="208"/>
      <c r="I748" s="102"/>
      <c r="J748" s="208"/>
      <c r="K748" s="208"/>
      <c r="L748" s="225"/>
      <c r="M748" s="208"/>
      <c r="N748" s="208"/>
      <c r="O748" s="208"/>
      <c r="P748" s="208"/>
      <c r="Q748" s="208"/>
      <c r="R748" s="208"/>
      <c r="S748" s="208"/>
      <c r="T748" s="208"/>
      <c r="U748" s="208"/>
      <c r="V748" s="208"/>
      <c r="W748" s="208"/>
      <c r="X748" s="208"/>
      <c r="Y748" s="208"/>
    </row>
    <row r="749" ht="25.5" customHeight="1">
      <c r="A749" s="208"/>
      <c r="B749" s="208"/>
      <c r="C749" s="208"/>
      <c r="D749" s="208"/>
      <c r="E749" s="102"/>
      <c r="F749" s="208"/>
      <c r="G749" s="208"/>
      <c r="H749" s="208"/>
      <c r="I749" s="102"/>
      <c r="J749" s="208"/>
      <c r="K749" s="208"/>
      <c r="L749" s="225"/>
      <c r="M749" s="208"/>
      <c r="N749" s="208"/>
      <c r="O749" s="208"/>
      <c r="P749" s="208"/>
      <c r="Q749" s="208"/>
      <c r="R749" s="208"/>
      <c r="S749" s="208"/>
      <c r="T749" s="208"/>
      <c r="U749" s="208"/>
      <c r="V749" s="208"/>
      <c r="W749" s="208"/>
      <c r="X749" s="208"/>
      <c r="Y749" s="208"/>
    </row>
    <row r="750" ht="25.5" customHeight="1">
      <c r="A750" s="208"/>
      <c r="B750" s="208"/>
      <c r="C750" s="208"/>
      <c r="D750" s="208"/>
      <c r="E750" s="102"/>
      <c r="F750" s="208"/>
      <c r="G750" s="208"/>
      <c r="H750" s="208"/>
      <c r="I750" s="102"/>
      <c r="J750" s="208"/>
      <c r="K750" s="208"/>
      <c r="L750" s="225"/>
      <c r="M750" s="208"/>
      <c r="N750" s="208"/>
      <c r="O750" s="208"/>
      <c r="P750" s="208"/>
      <c r="Q750" s="208"/>
      <c r="R750" s="208"/>
      <c r="S750" s="208"/>
      <c r="T750" s="208"/>
      <c r="U750" s="208"/>
      <c r="V750" s="208"/>
      <c r="W750" s="208"/>
      <c r="X750" s="208"/>
      <c r="Y750" s="208"/>
    </row>
    <row r="751" ht="25.5" customHeight="1">
      <c r="A751" s="208"/>
      <c r="B751" s="208"/>
      <c r="C751" s="208"/>
      <c r="D751" s="208"/>
      <c r="E751" s="102"/>
      <c r="F751" s="208"/>
      <c r="G751" s="208"/>
      <c r="H751" s="208"/>
      <c r="I751" s="102"/>
      <c r="J751" s="208"/>
      <c r="K751" s="208"/>
      <c r="L751" s="225"/>
      <c r="M751" s="208"/>
      <c r="N751" s="208"/>
      <c r="O751" s="208"/>
      <c r="P751" s="208"/>
      <c r="Q751" s="208"/>
      <c r="R751" s="208"/>
      <c r="S751" s="208"/>
      <c r="T751" s="208"/>
      <c r="U751" s="208"/>
      <c r="V751" s="208"/>
      <c r="W751" s="208"/>
      <c r="X751" s="208"/>
      <c r="Y751" s="208"/>
    </row>
    <row r="752" ht="25.5" customHeight="1">
      <c r="A752" s="208"/>
      <c r="B752" s="208"/>
      <c r="C752" s="208"/>
      <c r="D752" s="208"/>
      <c r="E752" s="102"/>
      <c r="F752" s="208"/>
      <c r="G752" s="208"/>
      <c r="H752" s="208"/>
      <c r="I752" s="102"/>
      <c r="J752" s="208"/>
      <c r="K752" s="208"/>
      <c r="L752" s="225"/>
      <c r="M752" s="208"/>
      <c r="N752" s="208"/>
      <c r="O752" s="208"/>
      <c r="P752" s="208"/>
      <c r="Q752" s="208"/>
      <c r="R752" s="208"/>
      <c r="S752" s="208"/>
      <c r="T752" s="208"/>
      <c r="U752" s="208"/>
      <c r="V752" s="208"/>
      <c r="W752" s="208"/>
      <c r="X752" s="208"/>
      <c r="Y752" s="208"/>
    </row>
    <row r="753" ht="25.5" customHeight="1">
      <c r="A753" s="208"/>
      <c r="B753" s="208"/>
      <c r="C753" s="208"/>
      <c r="D753" s="208"/>
      <c r="E753" s="102"/>
      <c r="F753" s="208"/>
      <c r="G753" s="208"/>
      <c r="H753" s="208"/>
      <c r="I753" s="102"/>
      <c r="J753" s="208"/>
      <c r="K753" s="208"/>
      <c r="L753" s="225"/>
      <c r="M753" s="208"/>
      <c r="N753" s="208"/>
      <c r="O753" s="208"/>
      <c r="P753" s="208"/>
      <c r="Q753" s="208"/>
      <c r="R753" s="208"/>
      <c r="S753" s="208"/>
      <c r="T753" s="208"/>
      <c r="U753" s="208"/>
      <c r="V753" s="208"/>
      <c r="W753" s="208"/>
      <c r="X753" s="208"/>
      <c r="Y753" s="208"/>
    </row>
    <row r="754" ht="25.5" customHeight="1">
      <c r="A754" s="208"/>
      <c r="B754" s="208"/>
      <c r="C754" s="208"/>
      <c r="D754" s="208"/>
      <c r="E754" s="102"/>
      <c r="F754" s="208"/>
      <c r="G754" s="208"/>
      <c r="H754" s="208"/>
      <c r="I754" s="102"/>
      <c r="J754" s="208"/>
      <c r="K754" s="208"/>
      <c r="L754" s="225"/>
      <c r="M754" s="208"/>
      <c r="N754" s="208"/>
      <c r="O754" s="208"/>
      <c r="P754" s="208"/>
      <c r="Q754" s="208"/>
      <c r="R754" s="208"/>
      <c r="S754" s="208"/>
      <c r="T754" s="208"/>
      <c r="U754" s="208"/>
      <c r="V754" s="208"/>
      <c r="W754" s="208"/>
      <c r="X754" s="208"/>
      <c r="Y754" s="208"/>
    </row>
    <row r="755" ht="25.5" customHeight="1">
      <c r="A755" s="208"/>
      <c r="B755" s="208"/>
      <c r="C755" s="208"/>
      <c r="D755" s="208"/>
      <c r="E755" s="102"/>
      <c r="F755" s="208"/>
      <c r="G755" s="208"/>
      <c r="H755" s="208"/>
      <c r="I755" s="102"/>
      <c r="J755" s="208"/>
      <c r="K755" s="208"/>
      <c r="L755" s="225"/>
      <c r="M755" s="208"/>
      <c r="N755" s="208"/>
      <c r="O755" s="208"/>
      <c r="P755" s="208"/>
      <c r="Q755" s="208"/>
      <c r="R755" s="208"/>
      <c r="S755" s="208"/>
      <c r="T755" s="208"/>
      <c r="U755" s="208"/>
      <c r="V755" s="208"/>
      <c r="W755" s="208"/>
      <c r="X755" s="208"/>
      <c r="Y755" s="208"/>
    </row>
    <row r="756" ht="25.5" customHeight="1">
      <c r="A756" s="208"/>
      <c r="B756" s="208"/>
      <c r="C756" s="208"/>
      <c r="D756" s="208"/>
      <c r="E756" s="102"/>
      <c r="F756" s="208"/>
      <c r="G756" s="208"/>
      <c r="H756" s="208"/>
      <c r="I756" s="102"/>
      <c r="J756" s="208"/>
      <c r="K756" s="208"/>
      <c r="L756" s="225"/>
      <c r="M756" s="208"/>
      <c r="N756" s="208"/>
      <c r="O756" s="208"/>
      <c r="P756" s="208"/>
      <c r="Q756" s="208"/>
      <c r="R756" s="208"/>
      <c r="S756" s="208"/>
      <c r="T756" s="208"/>
      <c r="U756" s="208"/>
      <c r="V756" s="208"/>
      <c r="W756" s="208"/>
      <c r="X756" s="208"/>
      <c r="Y756" s="208"/>
    </row>
    <row r="757" ht="25.5" customHeight="1">
      <c r="A757" s="208"/>
      <c r="B757" s="208"/>
      <c r="C757" s="208"/>
      <c r="D757" s="208"/>
      <c r="E757" s="102"/>
      <c r="F757" s="208"/>
      <c r="G757" s="208"/>
      <c r="H757" s="208"/>
      <c r="I757" s="102"/>
      <c r="J757" s="208"/>
      <c r="K757" s="208"/>
      <c r="L757" s="225"/>
      <c r="M757" s="208"/>
      <c r="N757" s="208"/>
      <c r="O757" s="208"/>
      <c r="P757" s="208"/>
      <c r="Q757" s="208"/>
      <c r="R757" s="208"/>
      <c r="S757" s="208"/>
      <c r="T757" s="208"/>
      <c r="U757" s="208"/>
      <c r="V757" s="208"/>
      <c r="W757" s="208"/>
      <c r="X757" s="208"/>
      <c r="Y757" s="208"/>
    </row>
    <row r="758" ht="25.5" customHeight="1">
      <c r="A758" s="208"/>
      <c r="B758" s="208"/>
      <c r="C758" s="208"/>
      <c r="D758" s="208"/>
      <c r="E758" s="102"/>
      <c r="F758" s="208"/>
      <c r="G758" s="208"/>
      <c r="H758" s="208"/>
      <c r="I758" s="102"/>
      <c r="J758" s="208"/>
      <c r="K758" s="208"/>
      <c r="L758" s="225"/>
      <c r="M758" s="208"/>
      <c r="N758" s="208"/>
      <c r="O758" s="208"/>
      <c r="P758" s="208"/>
      <c r="Q758" s="208"/>
      <c r="R758" s="208"/>
      <c r="S758" s="208"/>
      <c r="T758" s="208"/>
      <c r="U758" s="208"/>
      <c r="V758" s="208"/>
      <c r="W758" s="208"/>
      <c r="X758" s="208"/>
      <c r="Y758" s="208"/>
    </row>
    <row r="759" ht="25.5" customHeight="1">
      <c r="A759" s="208"/>
      <c r="B759" s="208"/>
      <c r="C759" s="208"/>
      <c r="D759" s="208"/>
      <c r="E759" s="102"/>
      <c r="F759" s="208"/>
      <c r="G759" s="208"/>
      <c r="H759" s="208"/>
      <c r="I759" s="102"/>
      <c r="J759" s="208"/>
      <c r="K759" s="208"/>
      <c r="L759" s="225"/>
      <c r="M759" s="208"/>
      <c r="N759" s="208"/>
      <c r="O759" s="208"/>
      <c r="P759" s="208"/>
      <c r="Q759" s="208"/>
      <c r="R759" s="208"/>
      <c r="S759" s="208"/>
      <c r="T759" s="208"/>
      <c r="U759" s="208"/>
      <c r="V759" s="208"/>
      <c r="W759" s="208"/>
      <c r="X759" s="208"/>
      <c r="Y759" s="208"/>
    </row>
    <row r="760" ht="25.5" customHeight="1">
      <c r="A760" s="208"/>
      <c r="B760" s="208"/>
      <c r="C760" s="208"/>
      <c r="D760" s="208"/>
      <c r="E760" s="102"/>
      <c r="F760" s="208"/>
      <c r="G760" s="208"/>
      <c r="H760" s="208"/>
      <c r="I760" s="102"/>
      <c r="J760" s="208"/>
      <c r="K760" s="208"/>
      <c r="L760" s="225"/>
      <c r="M760" s="208"/>
      <c r="N760" s="208"/>
      <c r="O760" s="208"/>
      <c r="P760" s="208"/>
      <c r="Q760" s="208"/>
      <c r="R760" s="208"/>
      <c r="S760" s="208"/>
      <c r="T760" s="208"/>
      <c r="U760" s="208"/>
      <c r="V760" s="208"/>
      <c r="W760" s="208"/>
      <c r="X760" s="208"/>
      <c r="Y760" s="208"/>
    </row>
    <row r="761" ht="25.5" customHeight="1">
      <c r="A761" s="208"/>
      <c r="B761" s="208"/>
      <c r="C761" s="208"/>
      <c r="D761" s="208"/>
      <c r="E761" s="102"/>
      <c r="F761" s="208"/>
      <c r="G761" s="208"/>
      <c r="H761" s="208"/>
      <c r="I761" s="102"/>
      <c r="J761" s="208"/>
      <c r="K761" s="208"/>
      <c r="L761" s="225"/>
      <c r="M761" s="208"/>
      <c r="N761" s="208"/>
      <c r="O761" s="208"/>
      <c r="P761" s="208"/>
      <c r="Q761" s="208"/>
      <c r="R761" s="208"/>
      <c r="S761" s="208"/>
      <c r="T761" s="208"/>
      <c r="U761" s="208"/>
      <c r="V761" s="208"/>
      <c r="W761" s="208"/>
      <c r="X761" s="208"/>
      <c r="Y761" s="208"/>
    </row>
    <row r="762" ht="25.5" customHeight="1">
      <c r="A762" s="208"/>
      <c r="B762" s="208"/>
      <c r="C762" s="208"/>
      <c r="D762" s="208"/>
      <c r="E762" s="102"/>
      <c r="F762" s="208"/>
      <c r="G762" s="208"/>
      <c r="H762" s="208"/>
      <c r="I762" s="102"/>
      <c r="J762" s="208"/>
      <c r="K762" s="208"/>
      <c r="L762" s="225"/>
      <c r="M762" s="208"/>
      <c r="N762" s="208"/>
      <c r="O762" s="208"/>
      <c r="P762" s="208"/>
      <c r="Q762" s="208"/>
      <c r="R762" s="208"/>
      <c r="S762" s="208"/>
      <c r="T762" s="208"/>
      <c r="U762" s="208"/>
      <c r="V762" s="208"/>
      <c r="W762" s="208"/>
      <c r="X762" s="208"/>
      <c r="Y762" s="208"/>
    </row>
    <row r="763" ht="25.5" customHeight="1">
      <c r="A763" s="208"/>
      <c r="B763" s="208"/>
      <c r="C763" s="208"/>
      <c r="D763" s="208"/>
      <c r="E763" s="102"/>
      <c r="F763" s="208"/>
      <c r="G763" s="208"/>
      <c r="H763" s="208"/>
      <c r="I763" s="102"/>
      <c r="J763" s="208"/>
      <c r="K763" s="208"/>
      <c r="L763" s="225"/>
      <c r="M763" s="208"/>
      <c r="N763" s="208"/>
      <c r="O763" s="208"/>
      <c r="P763" s="208"/>
      <c r="Q763" s="208"/>
      <c r="R763" s="208"/>
      <c r="S763" s="208"/>
      <c r="T763" s="208"/>
      <c r="U763" s="208"/>
      <c r="V763" s="208"/>
      <c r="W763" s="208"/>
      <c r="X763" s="208"/>
      <c r="Y763" s="208"/>
    </row>
    <row r="764" ht="25.5" customHeight="1">
      <c r="A764" s="208"/>
      <c r="B764" s="208"/>
      <c r="C764" s="208"/>
      <c r="D764" s="208"/>
      <c r="E764" s="102"/>
      <c r="F764" s="208"/>
      <c r="G764" s="208"/>
      <c r="H764" s="208"/>
      <c r="I764" s="102"/>
      <c r="J764" s="208"/>
      <c r="K764" s="208"/>
      <c r="L764" s="225"/>
      <c r="M764" s="208"/>
      <c r="N764" s="208"/>
      <c r="O764" s="208"/>
      <c r="P764" s="208"/>
      <c r="Q764" s="208"/>
      <c r="R764" s="208"/>
      <c r="S764" s="208"/>
      <c r="T764" s="208"/>
      <c r="U764" s="208"/>
      <c r="V764" s="208"/>
      <c r="W764" s="208"/>
      <c r="X764" s="208"/>
      <c r="Y764" s="208"/>
    </row>
    <row r="765" ht="25.5" customHeight="1">
      <c r="A765" s="208"/>
      <c r="B765" s="208"/>
      <c r="C765" s="208"/>
      <c r="D765" s="208"/>
      <c r="E765" s="102"/>
      <c r="F765" s="208"/>
      <c r="G765" s="208"/>
      <c r="H765" s="208"/>
      <c r="I765" s="102"/>
      <c r="J765" s="208"/>
      <c r="K765" s="208"/>
      <c r="L765" s="225"/>
      <c r="M765" s="208"/>
      <c r="N765" s="208"/>
      <c r="O765" s="208"/>
      <c r="P765" s="208"/>
      <c r="Q765" s="208"/>
      <c r="R765" s="208"/>
      <c r="S765" s="208"/>
      <c r="T765" s="208"/>
      <c r="U765" s="208"/>
      <c r="V765" s="208"/>
      <c r="W765" s="208"/>
      <c r="X765" s="208"/>
      <c r="Y765" s="208"/>
    </row>
    <row r="766" ht="25.5" customHeight="1">
      <c r="A766" s="208"/>
      <c r="B766" s="208"/>
      <c r="C766" s="208"/>
      <c r="D766" s="208"/>
      <c r="E766" s="102"/>
      <c r="F766" s="208"/>
      <c r="G766" s="208"/>
      <c r="H766" s="208"/>
      <c r="I766" s="102"/>
      <c r="J766" s="208"/>
      <c r="K766" s="208"/>
      <c r="L766" s="225"/>
      <c r="M766" s="208"/>
      <c r="N766" s="208"/>
      <c r="O766" s="208"/>
      <c r="P766" s="208"/>
      <c r="Q766" s="208"/>
      <c r="R766" s="208"/>
      <c r="S766" s="208"/>
      <c r="T766" s="208"/>
      <c r="U766" s="208"/>
      <c r="V766" s="208"/>
      <c r="W766" s="208"/>
      <c r="X766" s="208"/>
      <c r="Y766" s="208"/>
    </row>
    <row r="767" ht="25.5" customHeight="1">
      <c r="A767" s="208"/>
      <c r="B767" s="208"/>
      <c r="C767" s="208"/>
      <c r="D767" s="208"/>
      <c r="E767" s="102"/>
      <c r="F767" s="208"/>
      <c r="G767" s="208"/>
      <c r="H767" s="208"/>
      <c r="I767" s="102"/>
      <c r="J767" s="208"/>
      <c r="K767" s="208"/>
      <c r="L767" s="225"/>
      <c r="M767" s="208"/>
      <c r="N767" s="208"/>
      <c r="O767" s="208"/>
      <c r="P767" s="208"/>
      <c r="Q767" s="208"/>
      <c r="R767" s="208"/>
      <c r="S767" s="208"/>
      <c r="T767" s="208"/>
      <c r="U767" s="208"/>
      <c r="V767" s="208"/>
      <c r="W767" s="208"/>
      <c r="X767" s="208"/>
      <c r="Y767" s="208"/>
    </row>
    <row r="768" ht="25.5" customHeight="1">
      <c r="A768" s="208"/>
      <c r="B768" s="208"/>
      <c r="C768" s="208"/>
      <c r="D768" s="208"/>
      <c r="E768" s="102"/>
      <c r="F768" s="208"/>
      <c r="G768" s="208"/>
      <c r="H768" s="208"/>
      <c r="I768" s="102"/>
      <c r="J768" s="208"/>
      <c r="K768" s="208"/>
      <c r="L768" s="225"/>
      <c r="M768" s="208"/>
      <c r="N768" s="208"/>
      <c r="O768" s="208"/>
      <c r="P768" s="208"/>
      <c r="Q768" s="208"/>
      <c r="R768" s="208"/>
      <c r="S768" s="208"/>
      <c r="T768" s="208"/>
      <c r="U768" s="208"/>
      <c r="V768" s="208"/>
      <c r="W768" s="208"/>
      <c r="X768" s="208"/>
      <c r="Y768" s="208"/>
    </row>
    <row r="769" ht="25.5" customHeight="1">
      <c r="A769" s="208"/>
      <c r="B769" s="208"/>
      <c r="C769" s="208"/>
      <c r="D769" s="208"/>
      <c r="E769" s="102"/>
      <c r="F769" s="208"/>
      <c r="G769" s="208"/>
      <c r="H769" s="208"/>
      <c r="I769" s="102"/>
      <c r="J769" s="208"/>
      <c r="K769" s="208"/>
      <c r="L769" s="225"/>
      <c r="M769" s="208"/>
      <c r="N769" s="208"/>
      <c r="O769" s="208"/>
      <c r="P769" s="208"/>
      <c r="Q769" s="208"/>
      <c r="R769" s="208"/>
      <c r="S769" s="208"/>
      <c r="T769" s="208"/>
      <c r="U769" s="208"/>
      <c r="V769" s="208"/>
      <c r="W769" s="208"/>
      <c r="X769" s="208"/>
      <c r="Y769" s="208"/>
    </row>
    <row r="770" ht="25.5" customHeight="1">
      <c r="A770" s="208"/>
      <c r="B770" s="208"/>
      <c r="C770" s="208"/>
      <c r="D770" s="208"/>
      <c r="E770" s="102"/>
      <c r="F770" s="208"/>
      <c r="G770" s="208"/>
      <c r="H770" s="208"/>
      <c r="I770" s="102"/>
      <c r="J770" s="208"/>
      <c r="K770" s="208"/>
      <c r="L770" s="225"/>
      <c r="M770" s="208"/>
      <c r="N770" s="208"/>
      <c r="O770" s="208"/>
      <c r="P770" s="208"/>
      <c r="Q770" s="208"/>
      <c r="R770" s="208"/>
      <c r="S770" s="208"/>
      <c r="T770" s="208"/>
      <c r="U770" s="208"/>
      <c r="V770" s="208"/>
      <c r="W770" s="208"/>
      <c r="X770" s="208"/>
      <c r="Y770" s="208"/>
    </row>
    <row r="771" ht="25.5" customHeight="1">
      <c r="A771" s="208"/>
      <c r="B771" s="208"/>
      <c r="C771" s="208"/>
      <c r="D771" s="208"/>
      <c r="E771" s="102"/>
      <c r="F771" s="208"/>
      <c r="G771" s="208"/>
      <c r="H771" s="208"/>
      <c r="I771" s="102"/>
      <c r="J771" s="208"/>
      <c r="K771" s="208"/>
      <c r="L771" s="225"/>
      <c r="M771" s="208"/>
      <c r="N771" s="208"/>
      <c r="O771" s="208"/>
      <c r="P771" s="208"/>
      <c r="Q771" s="208"/>
      <c r="R771" s="208"/>
      <c r="S771" s="208"/>
      <c r="T771" s="208"/>
      <c r="U771" s="208"/>
      <c r="V771" s="208"/>
      <c r="W771" s="208"/>
      <c r="X771" s="208"/>
      <c r="Y771" s="208"/>
    </row>
    <row r="772" ht="25.5" customHeight="1">
      <c r="A772" s="208"/>
      <c r="B772" s="208"/>
      <c r="C772" s="208"/>
      <c r="D772" s="208"/>
      <c r="E772" s="102"/>
      <c r="F772" s="208"/>
      <c r="G772" s="208"/>
      <c r="H772" s="208"/>
      <c r="I772" s="102"/>
      <c r="J772" s="208"/>
      <c r="K772" s="208"/>
      <c r="L772" s="225"/>
      <c r="M772" s="208"/>
      <c r="N772" s="208"/>
      <c r="O772" s="208"/>
      <c r="P772" s="208"/>
      <c r="Q772" s="208"/>
      <c r="R772" s="208"/>
      <c r="S772" s="208"/>
      <c r="T772" s="208"/>
      <c r="U772" s="208"/>
      <c r="V772" s="208"/>
      <c r="W772" s="208"/>
      <c r="X772" s="208"/>
      <c r="Y772" s="208"/>
    </row>
    <row r="773" ht="25.5" customHeight="1">
      <c r="A773" s="208"/>
      <c r="B773" s="208"/>
      <c r="C773" s="208"/>
      <c r="D773" s="208"/>
      <c r="E773" s="102"/>
      <c r="F773" s="208"/>
      <c r="G773" s="208"/>
      <c r="H773" s="208"/>
      <c r="I773" s="102"/>
      <c r="J773" s="208"/>
      <c r="K773" s="208"/>
      <c r="L773" s="225"/>
      <c r="M773" s="208"/>
      <c r="N773" s="208"/>
      <c r="O773" s="208"/>
      <c r="P773" s="208"/>
      <c r="Q773" s="208"/>
      <c r="R773" s="208"/>
      <c r="S773" s="208"/>
      <c r="T773" s="208"/>
      <c r="U773" s="208"/>
      <c r="V773" s="208"/>
      <c r="W773" s="208"/>
      <c r="X773" s="208"/>
      <c r="Y773" s="208"/>
    </row>
    <row r="774" ht="25.5" customHeight="1">
      <c r="A774" s="208"/>
      <c r="B774" s="208"/>
      <c r="C774" s="208"/>
      <c r="D774" s="208"/>
      <c r="E774" s="102"/>
      <c r="F774" s="208"/>
      <c r="G774" s="208"/>
      <c r="H774" s="208"/>
      <c r="I774" s="102"/>
      <c r="J774" s="208"/>
      <c r="K774" s="208"/>
      <c r="L774" s="225"/>
      <c r="M774" s="208"/>
      <c r="N774" s="208"/>
      <c r="O774" s="208"/>
      <c r="P774" s="208"/>
      <c r="Q774" s="208"/>
      <c r="R774" s="208"/>
      <c r="S774" s="208"/>
      <c r="T774" s="208"/>
      <c r="U774" s="208"/>
      <c r="V774" s="208"/>
      <c r="W774" s="208"/>
      <c r="X774" s="208"/>
      <c r="Y774" s="208"/>
    </row>
    <row r="775" ht="25.5" customHeight="1">
      <c r="A775" s="208"/>
      <c r="B775" s="208"/>
      <c r="C775" s="208"/>
      <c r="D775" s="208"/>
      <c r="E775" s="102"/>
      <c r="F775" s="208"/>
      <c r="G775" s="208"/>
      <c r="H775" s="208"/>
      <c r="I775" s="102"/>
      <c r="J775" s="208"/>
      <c r="K775" s="208"/>
      <c r="L775" s="225"/>
      <c r="M775" s="208"/>
      <c r="N775" s="208"/>
      <c r="O775" s="208"/>
      <c r="P775" s="208"/>
      <c r="Q775" s="208"/>
      <c r="R775" s="208"/>
      <c r="S775" s="208"/>
      <c r="T775" s="208"/>
      <c r="U775" s="208"/>
      <c r="V775" s="208"/>
      <c r="W775" s="208"/>
      <c r="X775" s="208"/>
      <c r="Y775" s="208"/>
    </row>
    <row r="776" ht="25.5" customHeight="1">
      <c r="A776" s="208"/>
      <c r="B776" s="208"/>
      <c r="C776" s="208"/>
      <c r="D776" s="208"/>
      <c r="E776" s="102"/>
      <c r="F776" s="208"/>
      <c r="G776" s="208"/>
      <c r="H776" s="208"/>
      <c r="I776" s="102"/>
      <c r="J776" s="208"/>
      <c r="K776" s="208"/>
      <c r="L776" s="225"/>
      <c r="M776" s="208"/>
      <c r="N776" s="208"/>
      <c r="O776" s="208"/>
      <c r="P776" s="208"/>
      <c r="Q776" s="208"/>
      <c r="R776" s="208"/>
      <c r="S776" s="208"/>
      <c r="T776" s="208"/>
      <c r="U776" s="208"/>
      <c r="V776" s="208"/>
      <c r="W776" s="208"/>
      <c r="X776" s="208"/>
      <c r="Y776" s="208"/>
    </row>
    <row r="777" ht="25.5" customHeight="1">
      <c r="A777" s="208"/>
      <c r="B777" s="208"/>
      <c r="C777" s="208"/>
      <c r="D777" s="208"/>
      <c r="E777" s="102"/>
      <c r="F777" s="208"/>
      <c r="G777" s="208"/>
      <c r="H777" s="208"/>
      <c r="I777" s="102"/>
      <c r="J777" s="208"/>
      <c r="K777" s="208"/>
      <c r="L777" s="225"/>
      <c r="M777" s="208"/>
      <c r="N777" s="208"/>
      <c r="O777" s="208"/>
      <c r="P777" s="208"/>
      <c r="Q777" s="208"/>
      <c r="R777" s="208"/>
      <c r="S777" s="208"/>
      <c r="T777" s="208"/>
      <c r="U777" s="208"/>
      <c r="V777" s="208"/>
      <c r="W777" s="208"/>
      <c r="X777" s="208"/>
      <c r="Y777" s="208"/>
    </row>
    <row r="778" ht="25.5" customHeight="1">
      <c r="A778" s="208"/>
      <c r="B778" s="208"/>
      <c r="C778" s="208"/>
      <c r="D778" s="208"/>
      <c r="E778" s="102"/>
      <c r="F778" s="208"/>
      <c r="G778" s="208"/>
      <c r="H778" s="208"/>
      <c r="I778" s="102"/>
      <c r="J778" s="208"/>
      <c r="K778" s="208"/>
      <c r="L778" s="225"/>
      <c r="M778" s="208"/>
      <c r="N778" s="208"/>
      <c r="O778" s="208"/>
      <c r="P778" s="208"/>
      <c r="Q778" s="208"/>
      <c r="R778" s="208"/>
      <c r="S778" s="208"/>
      <c r="T778" s="208"/>
      <c r="U778" s="208"/>
      <c r="V778" s="208"/>
      <c r="W778" s="208"/>
      <c r="X778" s="208"/>
      <c r="Y778" s="208"/>
    </row>
    <row r="779" ht="25.5" customHeight="1">
      <c r="A779" s="208"/>
      <c r="B779" s="208"/>
      <c r="C779" s="208"/>
      <c r="D779" s="208"/>
      <c r="E779" s="102"/>
      <c r="F779" s="208"/>
      <c r="G779" s="208"/>
      <c r="H779" s="208"/>
      <c r="I779" s="102"/>
      <c r="J779" s="208"/>
      <c r="K779" s="208"/>
      <c r="L779" s="225"/>
      <c r="M779" s="208"/>
      <c r="N779" s="208"/>
      <c r="O779" s="208"/>
      <c r="P779" s="208"/>
      <c r="Q779" s="208"/>
      <c r="R779" s="208"/>
      <c r="S779" s="208"/>
      <c r="T779" s="208"/>
      <c r="U779" s="208"/>
      <c r="V779" s="208"/>
      <c r="W779" s="208"/>
      <c r="X779" s="208"/>
      <c r="Y779" s="208"/>
    </row>
    <row r="780" ht="25.5" customHeight="1">
      <c r="A780" s="208"/>
      <c r="B780" s="208"/>
      <c r="C780" s="208"/>
      <c r="D780" s="208"/>
      <c r="E780" s="102"/>
      <c r="F780" s="208"/>
      <c r="G780" s="208"/>
      <c r="H780" s="208"/>
      <c r="I780" s="102"/>
      <c r="J780" s="208"/>
      <c r="K780" s="208"/>
      <c r="L780" s="225"/>
      <c r="M780" s="208"/>
      <c r="N780" s="208"/>
      <c r="O780" s="208"/>
      <c r="P780" s="208"/>
      <c r="Q780" s="208"/>
      <c r="R780" s="208"/>
      <c r="S780" s="208"/>
      <c r="T780" s="208"/>
      <c r="U780" s="208"/>
      <c r="V780" s="208"/>
      <c r="W780" s="208"/>
      <c r="X780" s="208"/>
      <c r="Y780" s="208"/>
    </row>
    <row r="781" ht="25.5" customHeight="1">
      <c r="A781" s="208"/>
      <c r="B781" s="208"/>
      <c r="C781" s="208"/>
      <c r="D781" s="208"/>
      <c r="E781" s="102"/>
      <c r="F781" s="208"/>
      <c r="G781" s="208"/>
      <c r="H781" s="208"/>
      <c r="I781" s="102"/>
      <c r="J781" s="208"/>
      <c r="K781" s="208"/>
      <c r="L781" s="225"/>
      <c r="M781" s="208"/>
      <c r="N781" s="208"/>
      <c r="O781" s="208"/>
      <c r="P781" s="208"/>
      <c r="Q781" s="208"/>
      <c r="R781" s="208"/>
      <c r="S781" s="208"/>
      <c r="T781" s="208"/>
      <c r="U781" s="208"/>
      <c r="V781" s="208"/>
      <c r="W781" s="208"/>
      <c r="X781" s="208"/>
      <c r="Y781" s="208"/>
    </row>
    <row r="782" ht="25.5" customHeight="1">
      <c r="A782" s="208"/>
      <c r="B782" s="208"/>
      <c r="C782" s="208"/>
      <c r="D782" s="208"/>
      <c r="E782" s="102"/>
      <c r="F782" s="208"/>
      <c r="G782" s="208"/>
      <c r="H782" s="208"/>
      <c r="I782" s="102"/>
      <c r="J782" s="208"/>
      <c r="K782" s="208"/>
      <c r="L782" s="225"/>
      <c r="M782" s="208"/>
      <c r="N782" s="208"/>
      <c r="O782" s="208"/>
      <c r="P782" s="208"/>
      <c r="Q782" s="208"/>
      <c r="R782" s="208"/>
      <c r="S782" s="208"/>
      <c r="T782" s="208"/>
      <c r="U782" s="208"/>
      <c r="V782" s="208"/>
      <c r="W782" s="208"/>
      <c r="X782" s="208"/>
      <c r="Y782" s="208"/>
    </row>
    <row r="783" ht="25.5" customHeight="1">
      <c r="A783" s="208"/>
      <c r="B783" s="208"/>
      <c r="C783" s="208"/>
      <c r="D783" s="208"/>
      <c r="E783" s="102"/>
      <c r="F783" s="208"/>
      <c r="G783" s="208"/>
      <c r="H783" s="208"/>
      <c r="I783" s="102"/>
      <c r="J783" s="208"/>
      <c r="K783" s="208"/>
      <c r="L783" s="225"/>
      <c r="M783" s="208"/>
      <c r="N783" s="208"/>
      <c r="O783" s="208"/>
      <c r="P783" s="208"/>
      <c r="Q783" s="208"/>
      <c r="R783" s="208"/>
      <c r="S783" s="208"/>
      <c r="T783" s="208"/>
      <c r="U783" s="208"/>
      <c r="V783" s="208"/>
      <c r="W783" s="208"/>
      <c r="X783" s="208"/>
      <c r="Y783" s="208"/>
    </row>
    <row r="784" ht="25.5" customHeight="1">
      <c r="A784" s="208"/>
      <c r="B784" s="208"/>
      <c r="C784" s="208"/>
      <c r="D784" s="208"/>
      <c r="E784" s="102"/>
      <c r="F784" s="208"/>
      <c r="G784" s="208"/>
      <c r="H784" s="208"/>
      <c r="I784" s="102"/>
      <c r="J784" s="208"/>
      <c r="K784" s="208"/>
      <c r="L784" s="225"/>
      <c r="M784" s="208"/>
      <c r="N784" s="208"/>
      <c r="O784" s="208"/>
      <c r="P784" s="208"/>
      <c r="Q784" s="208"/>
      <c r="R784" s="208"/>
      <c r="S784" s="208"/>
      <c r="T784" s="208"/>
      <c r="U784" s="208"/>
      <c r="V784" s="208"/>
      <c r="W784" s="208"/>
      <c r="X784" s="208"/>
      <c r="Y784" s="208"/>
    </row>
    <row r="785" ht="25.5" customHeight="1">
      <c r="A785" s="208"/>
      <c r="B785" s="208"/>
      <c r="C785" s="208"/>
      <c r="D785" s="208"/>
      <c r="E785" s="102"/>
      <c r="F785" s="208"/>
      <c r="G785" s="208"/>
      <c r="H785" s="208"/>
      <c r="I785" s="102"/>
      <c r="J785" s="208"/>
      <c r="K785" s="208"/>
      <c r="L785" s="225"/>
      <c r="M785" s="208"/>
      <c r="N785" s="208"/>
      <c r="O785" s="208"/>
      <c r="P785" s="208"/>
      <c r="Q785" s="208"/>
      <c r="R785" s="208"/>
      <c r="S785" s="208"/>
      <c r="T785" s="208"/>
      <c r="U785" s="208"/>
      <c r="V785" s="208"/>
      <c r="W785" s="208"/>
      <c r="X785" s="208"/>
      <c r="Y785" s="208"/>
    </row>
    <row r="786" ht="25.5" customHeight="1">
      <c r="A786" s="208"/>
      <c r="B786" s="208"/>
      <c r="C786" s="208"/>
      <c r="D786" s="208"/>
      <c r="E786" s="102"/>
      <c r="F786" s="208"/>
      <c r="G786" s="208"/>
      <c r="H786" s="208"/>
      <c r="I786" s="102"/>
      <c r="J786" s="208"/>
      <c r="K786" s="208"/>
      <c r="L786" s="225"/>
      <c r="M786" s="208"/>
      <c r="N786" s="208"/>
      <c r="O786" s="208"/>
      <c r="P786" s="208"/>
      <c r="Q786" s="208"/>
      <c r="R786" s="208"/>
      <c r="S786" s="208"/>
      <c r="T786" s="208"/>
      <c r="U786" s="208"/>
      <c r="V786" s="208"/>
      <c r="W786" s="208"/>
      <c r="X786" s="208"/>
      <c r="Y786" s="208"/>
    </row>
    <row r="787" ht="25.5" customHeight="1">
      <c r="A787" s="208"/>
      <c r="B787" s="208"/>
      <c r="C787" s="208"/>
      <c r="D787" s="208"/>
      <c r="E787" s="102"/>
      <c r="F787" s="208"/>
      <c r="G787" s="208"/>
      <c r="H787" s="208"/>
      <c r="I787" s="102"/>
      <c r="J787" s="208"/>
      <c r="K787" s="208"/>
      <c r="L787" s="225"/>
      <c r="M787" s="208"/>
      <c r="N787" s="208"/>
      <c r="O787" s="208"/>
      <c r="P787" s="208"/>
      <c r="Q787" s="208"/>
      <c r="R787" s="208"/>
      <c r="S787" s="208"/>
      <c r="T787" s="208"/>
      <c r="U787" s="208"/>
      <c r="V787" s="208"/>
      <c r="W787" s="208"/>
      <c r="X787" s="208"/>
      <c r="Y787" s="208"/>
    </row>
    <row r="788" ht="25.5" customHeight="1">
      <c r="A788" s="208"/>
      <c r="B788" s="208"/>
      <c r="C788" s="208"/>
      <c r="D788" s="208"/>
      <c r="E788" s="102"/>
      <c r="F788" s="208"/>
      <c r="G788" s="208"/>
      <c r="H788" s="208"/>
      <c r="I788" s="102"/>
      <c r="J788" s="208"/>
      <c r="K788" s="208"/>
      <c r="L788" s="225"/>
      <c r="M788" s="208"/>
      <c r="N788" s="208"/>
      <c r="O788" s="208"/>
      <c r="P788" s="208"/>
      <c r="Q788" s="208"/>
      <c r="R788" s="208"/>
      <c r="S788" s="208"/>
      <c r="T788" s="208"/>
      <c r="U788" s="208"/>
      <c r="V788" s="208"/>
      <c r="W788" s="208"/>
      <c r="X788" s="208"/>
      <c r="Y788" s="208"/>
    </row>
    <row r="789" ht="25.5" customHeight="1">
      <c r="A789" s="208"/>
      <c r="B789" s="208"/>
      <c r="C789" s="208"/>
      <c r="D789" s="208"/>
      <c r="E789" s="102"/>
      <c r="F789" s="208"/>
      <c r="G789" s="208"/>
      <c r="H789" s="208"/>
      <c r="I789" s="102"/>
      <c r="J789" s="208"/>
      <c r="K789" s="208"/>
      <c r="L789" s="225"/>
      <c r="M789" s="208"/>
      <c r="N789" s="208"/>
      <c r="O789" s="208"/>
      <c r="P789" s="208"/>
      <c r="Q789" s="208"/>
      <c r="R789" s="208"/>
      <c r="S789" s="208"/>
      <c r="T789" s="208"/>
      <c r="U789" s="208"/>
      <c r="V789" s="208"/>
      <c r="W789" s="208"/>
      <c r="X789" s="208"/>
      <c r="Y789" s="208"/>
    </row>
    <row r="790" ht="25.5" customHeight="1">
      <c r="A790" s="208"/>
      <c r="B790" s="208"/>
      <c r="C790" s="208"/>
      <c r="D790" s="208"/>
      <c r="E790" s="102"/>
      <c r="F790" s="208"/>
      <c r="G790" s="208"/>
      <c r="H790" s="208"/>
      <c r="I790" s="102"/>
      <c r="J790" s="208"/>
      <c r="K790" s="208"/>
      <c r="L790" s="225"/>
      <c r="M790" s="208"/>
      <c r="N790" s="208"/>
      <c r="O790" s="208"/>
      <c r="P790" s="208"/>
      <c r="Q790" s="208"/>
      <c r="R790" s="208"/>
      <c r="S790" s="208"/>
      <c r="T790" s="208"/>
      <c r="U790" s="208"/>
      <c r="V790" s="208"/>
      <c r="W790" s="208"/>
      <c r="X790" s="208"/>
      <c r="Y790" s="208"/>
    </row>
    <row r="791" ht="25.5" customHeight="1">
      <c r="A791" s="208"/>
      <c r="B791" s="208"/>
      <c r="C791" s="208"/>
      <c r="D791" s="208"/>
      <c r="E791" s="102"/>
      <c r="F791" s="208"/>
      <c r="G791" s="208"/>
      <c r="H791" s="208"/>
      <c r="I791" s="102"/>
      <c r="J791" s="208"/>
      <c r="K791" s="208"/>
      <c r="L791" s="225"/>
      <c r="M791" s="208"/>
      <c r="N791" s="208"/>
      <c r="O791" s="208"/>
      <c r="P791" s="208"/>
      <c r="Q791" s="208"/>
      <c r="R791" s="208"/>
      <c r="S791" s="208"/>
      <c r="T791" s="208"/>
      <c r="U791" s="208"/>
      <c r="V791" s="208"/>
      <c r="W791" s="208"/>
      <c r="X791" s="208"/>
      <c r="Y791" s="208"/>
    </row>
    <row r="792" ht="25.5" customHeight="1">
      <c r="A792" s="208"/>
      <c r="B792" s="208"/>
      <c r="C792" s="208"/>
      <c r="D792" s="208"/>
      <c r="E792" s="102"/>
      <c r="F792" s="208"/>
      <c r="G792" s="208"/>
      <c r="H792" s="208"/>
      <c r="I792" s="102"/>
      <c r="J792" s="208"/>
      <c r="K792" s="208"/>
      <c r="L792" s="225"/>
      <c r="M792" s="208"/>
      <c r="N792" s="208"/>
      <c r="O792" s="208"/>
      <c r="P792" s="208"/>
      <c r="Q792" s="208"/>
      <c r="R792" s="208"/>
      <c r="S792" s="208"/>
      <c r="T792" s="208"/>
      <c r="U792" s="208"/>
      <c r="V792" s="208"/>
      <c r="W792" s="208"/>
      <c r="X792" s="208"/>
      <c r="Y792" s="208"/>
    </row>
    <row r="793" ht="25.5" customHeight="1">
      <c r="A793" s="208"/>
      <c r="B793" s="208"/>
      <c r="C793" s="208"/>
      <c r="D793" s="208"/>
      <c r="E793" s="102"/>
      <c r="F793" s="208"/>
      <c r="G793" s="208"/>
      <c r="H793" s="208"/>
      <c r="I793" s="102"/>
      <c r="J793" s="208"/>
      <c r="K793" s="208"/>
      <c r="L793" s="225"/>
      <c r="M793" s="208"/>
      <c r="N793" s="208"/>
      <c r="O793" s="208"/>
      <c r="P793" s="208"/>
      <c r="Q793" s="208"/>
      <c r="R793" s="208"/>
      <c r="S793" s="208"/>
      <c r="T793" s="208"/>
      <c r="U793" s="208"/>
      <c r="V793" s="208"/>
      <c r="W793" s="208"/>
      <c r="X793" s="208"/>
      <c r="Y793" s="208"/>
    </row>
    <row r="794" ht="25.5" customHeight="1">
      <c r="A794" s="208"/>
      <c r="B794" s="208"/>
      <c r="C794" s="208"/>
      <c r="D794" s="208"/>
      <c r="E794" s="102"/>
      <c r="F794" s="208"/>
      <c r="G794" s="208"/>
      <c r="H794" s="208"/>
      <c r="I794" s="102"/>
      <c r="J794" s="208"/>
      <c r="K794" s="208"/>
      <c r="L794" s="225"/>
      <c r="M794" s="208"/>
      <c r="N794" s="208"/>
      <c r="O794" s="208"/>
      <c r="P794" s="208"/>
      <c r="Q794" s="208"/>
      <c r="R794" s="208"/>
      <c r="S794" s="208"/>
      <c r="T794" s="208"/>
      <c r="U794" s="208"/>
      <c r="V794" s="208"/>
      <c r="W794" s="208"/>
      <c r="X794" s="208"/>
      <c r="Y794" s="208"/>
    </row>
    <row r="795" ht="25.5" customHeight="1">
      <c r="A795" s="208"/>
      <c r="B795" s="208"/>
      <c r="C795" s="208"/>
      <c r="D795" s="208"/>
      <c r="E795" s="102"/>
      <c r="F795" s="208"/>
      <c r="G795" s="208"/>
      <c r="H795" s="208"/>
      <c r="I795" s="102"/>
      <c r="J795" s="208"/>
      <c r="K795" s="208"/>
      <c r="L795" s="225"/>
      <c r="M795" s="208"/>
      <c r="N795" s="208"/>
      <c r="O795" s="208"/>
      <c r="P795" s="208"/>
      <c r="Q795" s="208"/>
      <c r="R795" s="208"/>
      <c r="S795" s="208"/>
      <c r="T795" s="208"/>
      <c r="U795" s="208"/>
      <c r="V795" s="208"/>
      <c r="W795" s="208"/>
      <c r="X795" s="208"/>
      <c r="Y795" s="208"/>
    </row>
    <row r="796" ht="25.5" customHeight="1">
      <c r="A796" s="208"/>
      <c r="B796" s="208"/>
      <c r="C796" s="208"/>
      <c r="D796" s="208"/>
      <c r="E796" s="102"/>
      <c r="F796" s="208"/>
      <c r="G796" s="208"/>
      <c r="H796" s="208"/>
      <c r="I796" s="102"/>
      <c r="J796" s="208"/>
      <c r="K796" s="208"/>
      <c r="L796" s="225"/>
      <c r="M796" s="208"/>
      <c r="N796" s="208"/>
      <c r="O796" s="208"/>
      <c r="P796" s="208"/>
      <c r="Q796" s="208"/>
      <c r="R796" s="208"/>
      <c r="S796" s="208"/>
      <c r="T796" s="208"/>
      <c r="U796" s="208"/>
      <c r="V796" s="208"/>
      <c r="W796" s="208"/>
      <c r="X796" s="208"/>
      <c r="Y796" s="208"/>
    </row>
    <row r="797" ht="25.5" customHeight="1">
      <c r="A797" s="208"/>
      <c r="B797" s="208"/>
      <c r="C797" s="208"/>
      <c r="D797" s="208"/>
      <c r="E797" s="102"/>
      <c r="F797" s="208"/>
      <c r="G797" s="208"/>
      <c r="H797" s="208"/>
      <c r="I797" s="102"/>
      <c r="J797" s="208"/>
      <c r="K797" s="208"/>
      <c r="L797" s="225"/>
      <c r="M797" s="208"/>
      <c r="N797" s="208"/>
      <c r="O797" s="208"/>
      <c r="P797" s="208"/>
      <c r="Q797" s="208"/>
      <c r="R797" s="208"/>
      <c r="S797" s="208"/>
      <c r="T797" s="208"/>
      <c r="U797" s="208"/>
      <c r="V797" s="208"/>
      <c r="W797" s="208"/>
      <c r="X797" s="208"/>
      <c r="Y797" s="208"/>
    </row>
    <row r="798" ht="25.5" customHeight="1">
      <c r="A798" s="208"/>
      <c r="B798" s="208"/>
      <c r="C798" s="208"/>
      <c r="D798" s="208"/>
      <c r="E798" s="102"/>
      <c r="F798" s="208"/>
      <c r="G798" s="208"/>
      <c r="H798" s="208"/>
      <c r="I798" s="102"/>
      <c r="J798" s="208"/>
      <c r="K798" s="208"/>
      <c r="L798" s="225"/>
      <c r="M798" s="208"/>
      <c r="N798" s="208"/>
      <c r="O798" s="208"/>
      <c r="P798" s="208"/>
      <c r="Q798" s="208"/>
      <c r="R798" s="208"/>
      <c r="S798" s="208"/>
      <c r="T798" s="208"/>
      <c r="U798" s="208"/>
      <c r="V798" s="208"/>
      <c r="W798" s="208"/>
      <c r="X798" s="208"/>
      <c r="Y798" s="208"/>
    </row>
    <row r="799" ht="25.5" customHeight="1">
      <c r="A799" s="208"/>
      <c r="B799" s="208"/>
      <c r="C799" s="208"/>
      <c r="D799" s="208"/>
      <c r="E799" s="102"/>
      <c r="F799" s="208"/>
      <c r="G799" s="208"/>
      <c r="H799" s="208"/>
      <c r="I799" s="102"/>
      <c r="J799" s="208"/>
      <c r="K799" s="208"/>
      <c r="L799" s="225"/>
      <c r="M799" s="208"/>
      <c r="N799" s="208"/>
      <c r="O799" s="208"/>
      <c r="P799" s="208"/>
      <c r="Q799" s="208"/>
      <c r="R799" s="208"/>
      <c r="S799" s="208"/>
      <c r="T799" s="208"/>
      <c r="U799" s="208"/>
      <c r="V799" s="208"/>
      <c r="W799" s="208"/>
      <c r="X799" s="208"/>
      <c r="Y799" s="208"/>
    </row>
    <row r="800" ht="25.5" customHeight="1">
      <c r="A800" s="208"/>
      <c r="B800" s="208"/>
      <c r="C800" s="208"/>
      <c r="D800" s="208"/>
      <c r="E800" s="102"/>
      <c r="F800" s="208"/>
      <c r="G800" s="208"/>
      <c r="H800" s="208"/>
      <c r="I800" s="102"/>
      <c r="J800" s="208"/>
      <c r="K800" s="208"/>
      <c r="L800" s="225"/>
      <c r="M800" s="208"/>
      <c r="N800" s="208"/>
      <c r="O800" s="208"/>
      <c r="P800" s="208"/>
      <c r="Q800" s="208"/>
      <c r="R800" s="208"/>
      <c r="S800" s="208"/>
      <c r="T800" s="208"/>
      <c r="U800" s="208"/>
      <c r="V800" s="208"/>
      <c r="W800" s="208"/>
      <c r="X800" s="208"/>
      <c r="Y800" s="208"/>
    </row>
    <row r="801" ht="25.5" customHeight="1">
      <c r="A801" s="208"/>
      <c r="B801" s="208"/>
      <c r="C801" s="208"/>
      <c r="D801" s="208"/>
      <c r="E801" s="102"/>
      <c r="F801" s="208"/>
      <c r="G801" s="208"/>
      <c r="H801" s="208"/>
      <c r="I801" s="102"/>
      <c r="J801" s="208"/>
      <c r="K801" s="208"/>
      <c r="L801" s="225"/>
      <c r="M801" s="208"/>
      <c r="N801" s="208"/>
      <c r="O801" s="208"/>
      <c r="P801" s="208"/>
      <c r="Q801" s="208"/>
      <c r="R801" s="208"/>
      <c r="S801" s="208"/>
      <c r="T801" s="208"/>
      <c r="U801" s="208"/>
      <c r="V801" s="208"/>
      <c r="W801" s="208"/>
      <c r="X801" s="208"/>
      <c r="Y801" s="208"/>
    </row>
    <row r="802" ht="25.5" customHeight="1">
      <c r="A802" s="208"/>
      <c r="B802" s="208"/>
      <c r="C802" s="208"/>
      <c r="D802" s="208"/>
      <c r="E802" s="102"/>
      <c r="F802" s="208"/>
      <c r="G802" s="208"/>
      <c r="H802" s="208"/>
      <c r="I802" s="102"/>
      <c r="J802" s="208"/>
      <c r="K802" s="208"/>
      <c r="L802" s="225"/>
      <c r="M802" s="208"/>
      <c r="N802" s="208"/>
      <c r="O802" s="208"/>
      <c r="P802" s="208"/>
      <c r="Q802" s="208"/>
      <c r="R802" s="208"/>
      <c r="S802" s="208"/>
      <c r="T802" s="208"/>
      <c r="U802" s="208"/>
      <c r="V802" s="208"/>
      <c r="W802" s="208"/>
      <c r="X802" s="208"/>
      <c r="Y802" s="208"/>
    </row>
    <row r="803" ht="25.5" customHeight="1">
      <c r="A803" s="208"/>
      <c r="B803" s="208"/>
      <c r="C803" s="208"/>
      <c r="D803" s="208"/>
      <c r="E803" s="102"/>
      <c r="F803" s="208"/>
      <c r="G803" s="208"/>
      <c r="H803" s="208"/>
      <c r="I803" s="102"/>
      <c r="J803" s="208"/>
      <c r="K803" s="208"/>
      <c r="L803" s="225"/>
      <c r="M803" s="208"/>
      <c r="N803" s="208"/>
      <c r="O803" s="208"/>
      <c r="P803" s="208"/>
      <c r="Q803" s="208"/>
      <c r="R803" s="208"/>
      <c r="S803" s="208"/>
      <c r="T803" s="208"/>
      <c r="U803" s="208"/>
      <c r="V803" s="208"/>
      <c r="W803" s="208"/>
      <c r="X803" s="208"/>
      <c r="Y803" s="208"/>
    </row>
    <row r="804" ht="25.5" customHeight="1">
      <c r="A804" s="208"/>
      <c r="B804" s="208"/>
      <c r="C804" s="208"/>
      <c r="D804" s="208"/>
      <c r="E804" s="102"/>
      <c r="F804" s="208"/>
      <c r="G804" s="208"/>
      <c r="H804" s="208"/>
      <c r="I804" s="102"/>
      <c r="J804" s="208"/>
      <c r="K804" s="208"/>
      <c r="L804" s="225"/>
      <c r="M804" s="208"/>
      <c r="N804" s="208"/>
      <c r="O804" s="208"/>
      <c r="P804" s="208"/>
      <c r="Q804" s="208"/>
      <c r="R804" s="208"/>
      <c r="S804" s="208"/>
      <c r="T804" s="208"/>
      <c r="U804" s="208"/>
      <c r="V804" s="208"/>
      <c r="W804" s="208"/>
      <c r="X804" s="208"/>
      <c r="Y804" s="208"/>
    </row>
    <row r="805" ht="25.5" customHeight="1">
      <c r="A805" s="208"/>
      <c r="B805" s="208"/>
      <c r="C805" s="208"/>
      <c r="D805" s="208"/>
      <c r="E805" s="102"/>
      <c r="F805" s="208"/>
      <c r="G805" s="208"/>
      <c r="H805" s="208"/>
      <c r="I805" s="102"/>
      <c r="J805" s="208"/>
      <c r="K805" s="208"/>
      <c r="L805" s="225"/>
      <c r="M805" s="208"/>
      <c r="N805" s="208"/>
      <c r="O805" s="208"/>
      <c r="P805" s="208"/>
      <c r="Q805" s="208"/>
      <c r="R805" s="208"/>
      <c r="S805" s="208"/>
      <c r="T805" s="208"/>
      <c r="U805" s="208"/>
      <c r="V805" s="208"/>
      <c r="W805" s="208"/>
      <c r="X805" s="208"/>
      <c r="Y805" s="208"/>
    </row>
    <row r="806" ht="25.5" customHeight="1">
      <c r="A806" s="208"/>
      <c r="B806" s="208"/>
      <c r="C806" s="208"/>
      <c r="D806" s="208"/>
      <c r="E806" s="102"/>
      <c r="F806" s="208"/>
      <c r="G806" s="208"/>
      <c r="H806" s="208"/>
      <c r="I806" s="102"/>
      <c r="J806" s="208"/>
      <c r="K806" s="208"/>
      <c r="L806" s="225"/>
      <c r="M806" s="208"/>
      <c r="N806" s="208"/>
      <c r="O806" s="208"/>
      <c r="P806" s="208"/>
      <c r="Q806" s="208"/>
      <c r="R806" s="208"/>
      <c r="S806" s="208"/>
      <c r="T806" s="208"/>
      <c r="U806" s="208"/>
      <c r="V806" s="208"/>
      <c r="W806" s="208"/>
      <c r="X806" s="208"/>
      <c r="Y806" s="208"/>
    </row>
    <row r="807" ht="25.5" customHeight="1">
      <c r="A807" s="208"/>
      <c r="B807" s="208"/>
      <c r="C807" s="208"/>
      <c r="D807" s="208"/>
      <c r="E807" s="102"/>
      <c r="F807" s="208"/>
      <c r="G807" s="208"/>
      <c r="H807" s="208"/>
      <c r="I807" s="102"/>
      <c r="J807" s="208"/>
      <c r="K807" s="208"/>
      <c r="L807" s="225"/>
      <c r="M807" s="208"/>
      <c r="N807" s="208"/>
      <c r="O807" s="208"/>
      <c r="P807" s="208"/>
      <c r="Q807" s="208"/>
      <c r="R807" s="208"/>
      <c r="S807" s="208"/>
      <c r="T807" s="208"/>
      <c r="U807" s="208"/>
      <c r="V807" s="208"/>
      <c r="W807" s="208"/>
      <c r="X807" s="208"/>
      <c r="Y807" s="208"/>
    </row>
    <row r="808" ht="25.5" customHeight="1">
      <c r="A808" s="208"/>
      <c r="B808" s="208"/>
      <c r="C808" s="208"/>
      <c r="D808" s="208"/>
      <c r="E808" s="102"/>
      <c r="F808" s="208"/>
      <c r="G808" s="208"/>
      <c r="H808" s="208"/>
      <c r="I808" s="102"/>
      <c r="J808" s="208"/>
      <c r="K808" s="208"/>
      <c r="L808" s="225"/>
      <c r="M808" s="208"/>
      <c r="N808" s="208"/>
      <c r="O808" s="208"/>
      <c r="P808" s="208"/>
      <c r="Q808" s="208"/>
      <c r="R808" s="208"/>
      <c r="S808" s="208"/>
      <c r="T808" s="208"/>
      <c r="U808" s="208"/>
      <c r="V808" s="208"/>
      <c r="W808" s="208"/>
      <c r="X808" s="208"/>
      <c r="Y808" s="208"/>
    </row>
    <row r="809" ht="25.5" customHeight="1">
      <c r="A809" s="208"/>
      <c r="B809" s="208"/>
      <c r="C809" s="208"/>
      <c r="D809" s="208"/>
      <c r="E809" s="102"/>
      <c r="F809" s="208"/>
      <c r="G809" s="208"/>
      <c r="H809" s="208"/>
      <c r="I809" s="102"/>
      <c r="J809" s="208"/>
      <c r="K809" s="208"/>
      <c r="L809" s="225"/>
      <c r="M809" s="208"/>
      <c r="N809" s="208"/>
      <c r="O809" s="208"/>
      <c r="P809" s="208"/>
      <c r="Q809" s="208"/>
      <c r="R809" s="208"/>
      <c r="S809" s="208"/>
      <c r="T809" s="208"/>
      <c r="U809" s="208"/>
      <c r="V809" s="208"/>
      <c r="W809" s="208"/>
      <c r="X809" s="208"/>
      <c r="Y809" s="208"/>
    </row>
    <row r="810" ht="25.5" customHeight="1">
      <c r="A810" s="208"/>
      <c r="B810" s="208"/>
      <c r="C810" s="208"/>
      <c r="D810" s="208"/>
      <c r="E810" s="102"/>
      <c r="F810" s="208"/>
      <c r="G810" s="208"/>
      <c r="H810" s="208"/>
      <c r="I810" s="102"/>
      <c r="J810" s="208"/>
      <c r="K810" s="208"/>
      <c r="L810" s="225"/>
      <c r="M810" s="208"/>
      <c r="N810" s="208"/>
      <c r="O810" s="208"/>
      <c r="P810" s="208"/>
      <c r="Q810" s="208"/>
      <c r="R810" s="208"/>
      <c r="S810" s="208"/>
      <c r="T810" s="208"/>
      <c r="U810" s="208"/>
      <c r="V810" s="208"/>
      <c r="W810" s="208"/>
      <c r="X810" s="208"/>
      <c r="Y810" s="208"/>
    </row>
    <row r="811" ht="25.5" customHeight="1">
      <c r="A811" s="208"/>
      <c r="B811" s="208"/>
      <c r="C811" s="208"/>
      <c r="D811" s="208"/>
      <c r="E811" s="102"/>
      <c r="F811" s="208"/>
      <c r="G811" s="208"/>
      <c r="H811" s="208"/>
      <c r="I811" s="102"/>
      <c r="J811" s="208"/>
      <c r="K811" s="208"/>
      <c r="L811" s="225"/>
      <c r="M811" s="208"/>
      <c r="N811" s="208"/>
      <c r="O811" s="208"/>
      <c r="P811" s="208"/>
      <c r="Q811" s="208"/>
      <c r="R811" s="208"/>
      <c r="S811" s="208"/>
      <c r="T811" s="208"/>
      <c r="U811" s="208"/>
      <c r="V811" s="208"/>
      <c r="W811" s="208"/>
      <c r="X811" s="208"/>
      <c r="Y811" s="208"/>
    </row>
    <row r="812" ht="25.5" customHeight="1">
      <c r="A812" s="208"/>
      <c r="B812" s="208"/>
      <c r="C812" s="208"/>
      <c r="D812" s="208"/>
      <c r="E812" s="102"/>
      <c r="F812" s="208"/>
      <c r="G812" s="208"/>
      <c r="H812" s="208"/>
      <c r="I812" s="102"/>
      <c r="J812" s="208"/>
      <c r="K812" s="208"/>
      <c r="L812" s="225"/>
      <c r="M812" s="208"/>
      <c r="N812" s="208"/>
      <c r="O812" s="208"/>
      <c r="P812" s="208"/>
      <c r="Q812" s="208"/>
      <c r="R812" s="208"/>
      <c r="S812" s="208"/>
      <c r="T812" s="208"/>
      <c r="U812" s="208"/>
      <c r="V812" s="208"/>
      <c r="W812" s="208"/>
      <c r="X812" s="208"/>
      <c r="Y812" s="208"/>
    </row>
    <row r="813" ht="25.5" customHeight="1">
      <c r="A813" s="208"/>
      <c r="B813" s="208"/>
      <c r="C813" s="208"/>
      <c r="D813" s="208"/>
      <c r="E813" s="102"/>
      <c r="F813" s="208"/>
      <c r="G813" s="208"/>
      <c r="H813" s="208"/>
      <c r="I813" s="102"/>
      <c r="J813" s="208"/>
      <c r="K813" s="208"/>
      <c r="L813" s="225"/>
      <c r="M813" s="208"/>
      <c r="N813" s="208"/>
      <c r="O813" s="208"/>
      <c r="P813" s="208"/>
      <c r="Q813" s="208"/>
      <c r="R813" s="208"/>
      <c r="S813" s="208"/>
      <c r="T813" s="208"/>
      <c r="U813" s="208"/>
      <c r="V813" s="208"/>
      <c r="W813" s="208"/>
      <c r="X813" s="208"/>
      <c r="Y813" s="208"/>
    </row>
    <row r="814" ht="25.5" customHeight="1">
      <c r="A814" s="208"/>
      <c r="B814" s="208"/>
      <c r="C814" s="208"/>
      <c r="D814" s="208"/>
      <c r="E814" s="102"/>
      <c r="F814" s="208"/>
      <c r="G814" s="208"/>
      <c r="H814" s="208"/>
      <c r="I814" s="102"/>
      <c r="J814" s="208"/>
      <c r="K814" s="208"/>
      <c r="L814" s="225"/>
      <c r="M814" s="208"/>
      <c r="N814" s="208"/>
      <c r="O814" s="208"/>
      <c r="P814" s="208"/>
      <c r="Q814" s="208"/>
      <c r="R814" s="208"/>
      <c r="S814" s="208"/>
      <c r="T814" s="208"/>
      <c r="U814" s="208"/>
      <c r="V814" s="208"/>
      <c r="W814" s="208"/>
      <c r="X814" s="208"/>
      <c r="Y814" s="208"/>
    </row>
    <row r="815" ht="25.5" customHeight="1">
      <c r="A815" s="208"/>
      <c r="B815" s="208"/>
      <c r="C815" s="208"/>
      <c r="D815" s="208"/>
      <c r="E815" s="102"/>
      <c r="F815" s="208"/>
      <c r="G815" s="208"/>
      <c r="H815" s="208"/>
      <c r="I815" s="102"/>
      <c r="J815" s="208"/>
      <c r="K815" s="208"/>
      <c r="L815" s="225"/>
      <c r="M815" s="208"/>
      <c r="N815" s="208"/>
      <c r="O815" s="208"/>
      <c r="P815" s="208"/>
      <c r="Q815" s="208"/>
      <c r="R815" s="208"/>
      <c r="S815" s="208"/>
      <c r="T815" s="208"/>
      <c r="U815" s="208"/>
      <c r="V815" s="208"/>
      <c r="W815" s="208"/>
      <c r="X815" s="208"/>
      <c r="Y815" s="208"/>
    </row>
    <row r="816" ht="25.5" customHeight="1">
      <c r="A816" s="208"/>
      <c r="B816" s="208"/>
      <c r="C816" s="208"/>
      <c r="D816" s="208"/>
      <c r="E816" s="102"/>
      <c r="F816" s="208"/>
      <c r="G816" s="208"/>
      <c r="H816" s="208"/>
      <c r="I816" s="102"/>
      <c r="J816" s="208"/>
      <c r="K816" s="208"/>
      <c r="L816" s="225"/>
      <c r="M816" s="208"/>
      <c r="N816" s="208"/>
      <c r="O816" s="208"/>
      <c r="P816" s="208"/>
      <c r="Q816" s="208"/>
      <c r="R816" s="208"/>
      <c r="S816" s="208"/>
      <c r="T816" s="208"/>
      <c r="U816" s="208"/>
      <c r="V816" s="208"/>
      <c r="W816" s="208"/>
      <c r="X816" s="208"/>
      <c r="Y816" s="208"/>
    </row>
    <row r="817" ht="25.5" customHeight="1">
      <c r="A817" s="208"/>
      <c r="B817" s="208"/>
      <c r="C817" s="208"/>
      <c r="D817" s="208"/>
      <c r="E817" s="102"/>
      <c r="F817" s="208"/>
      <c r="G817" s="208"/>
      <c r="H817" s="208"/>
      <c r="I817" s="102"/>
      <c r="J817" s="208"/>
      <c r="K817" s="208"/>
      <c r="L817" s="225"/>
      <c r="M817" s="208"/>
      <c r="N817" s="208"/>
      <c r="O817" s="208"/>
      <c r="P817" s="208"/>
      <c r="Q817" s="208"/>
      <c r="R817" s="208"/>
      <c r="S817" s="208"/>
      <c r="T817" s="208"/>
      <c r="U817" s="208"/>
      <c r="V817" s="208"/>
      <c r="W817" s="208"/>
      <c r="X817" s="208"/>
      <c r="Y817" s="208"/>
    </row>
    <row r="818" ht="25.5" customHeight="1">
      <c r="A818" s="208"/>
      <c r="B818" s="208"/>
      <c r="C818" s="208"/>
      <c r="D818" s="208"/>
      <c r="E818" s="102"/>
      <c r="F818" s="208"/>
      <c r="G818" s="208"/>
      <c r="H818" s="208"/>
      <c r="I818" s="102"/>
      <c r="J818" s="208"/>
      <c r="K818" s="208"/>
      <c r="L818" s="225"/>
      <c r="M818" s="208"/>
      <c r="N818" s="208"/>
      <c r="O818" s="208"/>
      <c r="P818" s="208"/>
      <c r="Q818" s="208"/>
      <c r="R818" s="208"/>
      <c r="S818" s="208"/>
      <c r="T818" s="208"/>
      <c r="U818" s="208"/>
      <c r="V818" s="208"/>
      <c r="W818" s="208"/>
      <c r="X818" s="208"/>
      <c r="Y818" s="208"/>
    </row>
    <row r="819" ht="25.5" customHeight="1">
      <c r="A819" s="208"/>
      <c r="B819" s="208"/>
      <c r="C819" s="208"/>
      <c r="D819" s="208"/>
      <c r="E819" s="102"/>
      <c r="F819" s="208"/>
      <c r="G819" s="208"/>
      <c r="H819" s="208"/>
      <c r="I819" s="102"/>
      <c r="J819" s="208"/>
      <c r="K819" s="208"/>
      <c r="L819" s="225"/>
      <c r="M819" s="208"/>
      <c r="N819" s="208"/>
      <c r="O819" s="208"/>
      <c r="P819" s="208"/>
      <c r="Q819" s="208"/>
      <c r="R819" s="208"/>
      <c r="S819" s="208"/>
      <c r="T819" s="208"/>
      <c r="U819" s="208"/>
      <c r="V819" s="208"/>
      <c r="W819" s="208"/>
      <c r="X819" s="208"/>
      <c r="Y819" s="208"/>
    </row>
    <row r="820" ht="25.5" customHeight="1">
      <c r="A820" s="208"/>
      <c r="B820" s="208"/>
      <c r="C820" s="208"/>
      <c r="D820" s="208"/>
      <c r="E820" s="102"/>
      <c r="F820" s="208"/>
      <c r="G820" s="208"/>
      <c r="H820" s="208"/>
      <c r="I820" s="102"/>
      <c r="J820" s="208"/>
      <c r="K820" s="208"/>
      <c r="L820" s="225"/>
      <c r="M820" s="208"/>
      <c r="N820" s="208"/>
      <c r="O820" s="208"/>
      <c r="P820" s="208"/>
      <c r="Q820" s="208"/>
      <c r="R820" s="208"/>
      <c r="S820" s="208"/>
      <c r="T820" s="208"/>
      <c r="U820" s="208"/>
      <c r="V820" s="208"/>
      <c r="W820" s="208"/>
      <c r="X820" s="208"/>
      <c r="Y820" s="208"/>
    </row>
    <row r="821" ht="25.5" customHeight="1">
      <c r="A821" s="208"/>
      <c r="B821" s="208"/>
      <c r="C821" s="208"/>
      <c r="D821" s="208"/>
      <c r="E821" s="102"/>
      <c r="F821" s="208"/>
      <c r="G821" s="208"/>
      <c r="H821" s="208"/>
      <c r="I821" s="102"/>
      <c r="J821" s="208"/>
      <c r="K821" s="208"/>
      <c r="L821" s="225"/>
      <c r="M821" s="208"/>
      <c r="N821" s="208"/>
      <c r="O821" s="208"/>
      <c r="P821" s="208"/>
      <c r="Q821" s="208"/>
      <c r="R821" s="208"/>
      <c r="S821" s="208"/>
      <c r="T821" s="208"/>
      <c r="U821" s="208"/>
      <c r="V821" s="208"/>
      <c r="W821" s="208"/>
      <c r="X821" s="208"/>
      <c r="Y821" s="208"/>
    </row>
    <row r="822" ht="25.5" customHeight="1">
      <c r="A822" s="208"/>
      <c r="B822" s="208"/>
      <c r="C822" s="208"/>
      <c r="D822" s="208"/>
      <c r="E822" s="102"/>
      <c r="F822" s="208"/>
      <c r="G822" s="208"/>
      <c r="H822" s="208"/>
      <c r="I822" s="102"/>
      <c r="J822" s="208"/>
      <c r="K822" s="208"/>
      <c r="L822" s="225"/>
      <c r="M822" s="208"/>
      <c r="N822" s="208"/>
      <c r="O822" s="208"/>
      <c r="P822" s="208"/>
      <c r="Q822" s="208"/>
      <c r="R822" s="208"/>
      <c r="S822" s="208"/>
      <c r="T822" s="208"/>
      <c r="U822" s="208"/>
      <c r="V822" s="208"/>
      <c r="W822" s="208"/>
      <c r="X822" s="208"/>
      <c r="Y822" s="208"/>
    </row>
    <row r="823" ht="25.5" customHeight="1">
      <c r="A823" s="208"/>
      <c r="B823" s="208"/>
      <c r="C823" s="208"/>
      <c r="D823" s="208"/>
      <c r="E823" s="102"/>
      <c r="F823" s="208"/>
      <c r="G823" s="208"/>
      <c r="H823" s="208"/>
      <c r="I823" s="102"/>
      <c r="J823" s="208"/>
      <c r="K823" s="208"/>
      <c r="L823" s="225"/>
      <c r="M823" s="208"/>
      <c r="N823" s="208"/>
      <c r="O823" s="208"/>
      <c r="P823" s="208"/>
      <c r="Q823" s="208"/>
      <c r="R823" s="208"/>
      <c r="S823" s="208"/>
      <c r="T823" s="208"/>
      <c r="U823" s="208"/>
      <c r="V823" s="208"/>
      <c r="W823" s="208"/>
      <c r="X823" s="208"/>
      <c r="Y823" s="208"/>
    </row>
    <row r="824" ht="25.5" customHeight="1">
      <c r="A824" s="208"/>
      <c r="B824" s="208"/>
      <c r="C824" s="208"/>
      <c r="D824" s="208"/>
      <c r="E824" s="102"/>
      <c r="F824" s="208"/>
      <c r="G824" s="208"/>
      <c r="H824" s="208"/>
      <c r="I824" s="102"/>
      <c r="J824" s="208"/>
      <c r="K824" s="208"/>
      <c r="L824" s="225"/>
      <c r="M824" s="208"/>
      <c r="N824" s="208"/>
      <c r="O824" s="208"/>
      <c r="P824" s="208"/>
      <c r="Q824" s="208"/>
      <c r="R824" s="208"/>
      <c r="S824" s="208"/>
      <c r="T824" s="208"/>
      <c r="U824" s="208"/>
      <c r="V824" s="208"/>
      <c r="W824" s="208"/>
      <c r="X824" s="208"/>
      <c r="Y824" s="208"/>
    </row>
    <row r="825" ht="25.5" customHeight="1">
      <c r="A825" s="208"/>
      <c r="B825" s="208"/>
      <c r="C825" s="208"/>
      <c r="D825" s="208"/>
      <c r="E825" s="102"/>
      <c r="F825" s="208"/>
      <c r="G825" s="208"/>
      <c r="H825" s="208"/>
      <c r="I825" s="102"/>
      <c r="J825" s="208"/>
      <c r="K825" s="208"/>
      <c r="L825" s="225"/>
      <c r="M825" s="208"/>
      <c r="N825" s="208"/>
      <c r="O825" s="208"/>
      <c r="P825" s="208"/>
      <c r="Q825" s="208"/>
      <c r="R825" s="208"/>
      <c r="S825" s="208"/>
      <c r="T825" s="208"/>
      <c r="U825" s="208"/>
      <c r="V825" s="208"/>
      <c r="W825" s="208"/>
      <c r="X825" s="208"/>
      <c r="Y825" s="208"/>
    </row>
    <row r="826" ht="25.5" customHeight="1">
      <c r="A826" s="208"/>
      <c r="B826" s="208"/>
      <c r="C826" s="208"/>
      <c r="D826" s="208"/>
      <c r="E826" s="102"/>
      <c r="F826" s="208"/>
      <c r="G826" s="208"/>
      <c r="H826" s="208"/>
      <c r="I826" s="102"/>
      <c r="J826" s="208"/>
      <c r="K826" s="208"/>
      <c r="L826" s="225"/>
      <c r="M826" s="208"/>
      <c r="N826" s="208"/>
      <c r="O826" s="208"/>
      <c r="P826" s="208"/>
      <c r="Q826" s="208"/>
      <c r="R826" s="208"/>
      <c r="S826" s="208"/>
      <c r="T826" s="208"/>
      <c r="U826" s="208"/>
      <c r="V826" s="208"/>
      <c r="W826" s="208"/>
      <c r="X826" s="208"/>
      <c r="Y826" s="208"/>
    </row>
    <row r="827" ht="25.5" customHeight="1">
      <c r="A827" s="208"/>
      <c r="B827" s="208"/>
      <c r="C827" s="208"/>
      <c r="D827" s="208"/>
      <c r="E827" s="102"/>
      <c r="F827" s="208"/>
      <c r="G827" s="208"/>
      <c r="H827" s="208"/>
      <c r="I827" s="102"/>
      <c r="J827" s="208"/>
      <c r="K827" s="208"/>
      <c r="L827" s="225"/>
      <c r="M827" s="208"/>
      <c r="N827" s="208"/>
      <c r="O827" s="208"/>
      <c r="P827" s="208"/>
      <c r="Q827" s="208"/>
      <c r="R827" s="208"/>
      <c r="S827" s="208"/>
      <c r="T827" s="208"/>
      <c r="U827" s="208"/>
      <c r="V827" s="208"/>
      <c r="W827" s="208"/>
      <c r="X827" s="208"/>
      <c r="Y827" s="208"/>
    </row>
    <row r="828" ht="25.5" customHeight="1">
      <c r="A828" s="208"/>
      <c r="B828" s="208"/>
      <c r="C828" s="208"/>
      <c r="D828" s="208"/>
      <c r="E828" s="102"/>
      <c r="F828" s="208"/>
      <c r="G828" s="208"/>
      <c r="H828" s="208"/>
      <c r="I828" s="102"/>
      <c r="J828" s="208"/>
      <c r="K828" s="208"/>
      <c r="L828" s="225"/>
      <c r="M828" s="208"/>
      <c r="N828" s="208"/>
      <c r="O828" s="208"/>
      <c r="P828" s="208"/>
      <c r="Q828" s="208"/>
      <c r="R828" s="208"/>
      <c r="S828" s="208"/>
      <c r="T828" s="208"/>
      <c r="U828" s="208"/>
      <c r="V828" s="208"/>
      <c r="W828" s="208"/>
      <c r="X828" s="208"/>
      <c r="Y828" s="208"/>
    </row>
    <row r="829" ht="25.5" customHeight="1">
      <c r="A829" s="208"/>
      <c r="B829" s="208"/>
      <c r="C829" s="208"/>
      <c r="D829" s="208"/>
      <c r="E829" s="102"/>
      <c r="F829" s="208"/>
      <c r="G829" s="208"/>
      <c r="H829" s="208"/>
      <c r="I829" s="102"/>
      <c r="J829" s="208"/>
      <c r="K829" s="208"/>
      <c r="L829" s="225"/>
      <c r="M829" s="208"/>
      <c r="N829" s="208"/>
      <c r="O829" s="208"/>
      <c r="P829" s="208"/>
      <c r="Q829" s="208"/>
      <c r="R829" s="208"/>
      <c r="S829" s="208"/>
      <c r="T829" s="208"/>
      <c r="U829" s="208"/>
      <c r="V829" s="208"/>
      <c r="W829" s="208"/>
      <c r="X829" s="208"/>
      <c r="Y829" s="208"/>
    </row>
    <row r="830" ht="25.5" customHeight="1">
      <c r="A830" s="208"/>
      <c r="B830" s="208"/>
      <c r="C830" s="208"/>
      <c r="D830" s="208"/>
      <c r="E830" s="102"/>
      <c r="F830" s="208"/>
      <c r="G830" s="208"/>
      <c r="H830" s="208"/>
      <c r="I830" s="102"/>
      <c r="J830" s="208"/>
      <c r="K830" s="208"/>
      <c r="L830" s="225"/>
      <c r="M830" s="208"/>
      <c r="N830" s="208"/>
      <c r="O830" s="208"/>
      <c r="P830" s="208"/>
      <c r="Q830" s="208"/>
      <c r="R830" s="208"/>
      <c r="S830" s="208"/>
      <c r="T830" s="208"/>
      <c r="U830" s="208"/>
      <c r="V830" s="208"/>
      <c r="W830" s="208"/>
      <c r="X830" s="208"/>
      <c r="Y830" s="208"/>
    </row>
    <row r="831" ht="25.5" customHeight="1">
      <c r="A831" s="208"/>
      <c r="B831" s="208"/>
      <c r="C831" s="208"/>
      <c r="D831" s="208"/>
      <c r="E831" s="102"/>
      <c r="F831" s="208"/>
      <c r="G831" s="208"/>
      <c r="H831" s="208"/>
      <c r="I831" s="102"/>
      <c r="J831" s="208"/>
      <c r="K831" s="208"/>
      <c r="L831" s="225"/>
      <c r="M831" s="208"/>
      <c r="N831" s="208"/>
      <c r="O831" s="208"/>
      <c r="P831" s="208"/>
      <c r="Q831" s="208"/>
      <c r="R831" s="208"/>
      <c r="S831" s="208"/>
      <c r="T831" s="208"/>
      <c r="U831" s="208"/>
      <c r="V831" s="208"/>
      <c r="W831" s="208"/>
      <c r="X831" s="208"/>
      <c r="Y831" s="208"/>
    </row>
    <row r="832" ht="25.5" customHeight="1">
      <c r="A832" s="208"/>
      <c r="B832" s="208"/>
      <c r="C832" s="208"/>
      <c r="D832" s="208"/>
      <c r="E832" s="102"/>
      <c r="F832" s="208"/>
      <c r="G832" s="208"/>
      <c r="H832" s="208"/>
      <c r="I832" s="102"/>
      <c r="J832" s="208"/>
      <c r="K832" s="208"/>
      <c r="L832" s="225"/>
      <c r="M832" s="208"/>
      <c r="N832" s="208"/>
      <c r="O832" s="208"/>
      <c r="P832" s="208"/>
      <c r="Q832" s="208"/>
      <c r="R832" s="208"/>
      <c r="S832" s="208"/>
      <c r="T832" s="208"/>
      <c r="U832" s="208"/>
      <c r="V832" s="208"/>
      <c r="W832" s="208"/>
      <c r="X832" s="208"/>
      <c r="Y832" s="208"/>
    </row>
    <row r="833" ht="25.5" customHeight="1">
      <c r="A833" s="208"/>
      <c r="B833" s="208"/>
      <c r="C833" s="208"/>
      <c r="D833" s="208"/>
      <c r="E833" s="102"/>
      <c r="F833" s="208"/>
      <c r="G833" s="208"/>
      <c r="H833" s="208"/>
      <c r="I833" s="102"/>
      <c r="J833" s="208"/>
      <c r="K833" s="208"/>
      <c r="L833" s="225"/>
      <c r="M833" s="208"/>
      <c r="N833" s="208"/>
      <c r="O833" s="208"/>
      <c r="P833" s="208"/>
      <c r="Q833" s="208"/>
      <c r="R833" s="208"/>
      <c r="S833" s="208"/>
      <c r="T833" s="208"/>
      <c r="U833" s="208"/>
      <c r="V833" s="208"/>
      <c r="W833" s="208"/>
      <c r="X833" s="208"/>
      <c r="Y833" s="208"/>
    </row>
    <row r="834" ht="25.5" customHeight="1">
      <c r="A834" s="208"/>
      <c r="B834" s="208"/>
      <c r="C834" s="208"/>
      <c r="D834" s="208"/>
      <c r="E834" s="102"/>
      <c r="F834" s="208"/>
      <c r="G834" s="208"/>
      <c r="H834" s="208"/>
      <c r="I834" s="102"/>
      <c r="J834" s="208"/>
      <c r="K834" s="208"/>
      <c r="L834" s="225"/>
      <c r="M834" s="208"/>
      <c r="N834" s="208"/>
      <c r="O834" s="208"/>
      <c r="P834" s="208"/>
      <c r="Q834" s="208"/>
      <c r="R834" s="208"/>
      <c r="S834" s="208"/>
      <c r="T834" s="208"/>
      <c r="U834" s="208"/>
      <c r="V834" s="208"/>
      <c r="W834" s="208"/>
      <c r="X834" s="208"/>
      <c r="Y834" s="208"/>
    </row>
    <row r="835" ht="25.5" customHeight="1">
      <c r="A835" s="208"/>
      <c r="B835" s="208"/>
      <c r="C835" s="208"/>
      <c r="D835" s="208"/>
      <c r="E835" s="102"/>
      <c r="F835" s="208"/>
      <c r="G835" s="208"/>
      <c r="H835" s="208"/>
      <c r="I835" s="102"/>
      <c r="J835" s="208"/>
      <c r="K835" s="208"/>
      <c r="L835" s="225"/>
      <c r="M835" s="208"/>
      <c r="N835" s="208"/>
      <c r="O835" s="208"/>
      <c r="P835" s="208"/>
      <c r="Q835" s="208"/>
      <c r="R835" s="208"/>
      <c r="S835" s="208"/>
      <c r="T835" s="208"/>
      <c r="U835" s="208"/>
      <c r="V835" s="208"/>
      <c r="W835" s="208"/>
      <c r="X835" s="208"/>
      <c r="Y835" s="208"/>
    </row>
    <row r="836" ht="25.5" customHeight="1">
      <c r="A836" s="208"/>
      <c r="B836" s="208"/>
      <c r="C836" s="208"/>
      <c r="D836" s="208"/>
      <c r="E836" s="102"/>
      <c r="F836" s="208"/>
      <c r="G836" s="208"/>
      <c r="H836" s="208"/>
      <c r="I836" s="102"/>
      <c r="J836" s="208"/>
      <c r="K836" s="208"/>
      <c r="L836" s="225"/>
      <c r="M836" s="208"/>
      <c r="N836" s="208"/>
      <c r="O836" s="208"/>
      <c r="P836" s="208"/>
      <c r="Q836" s="208"/>
      <c r="R836" s="208"/>
      <c r="S836" s="208"/>
      <c r="T836" s="208"/>
      <c r="U836" s="208"/>
      <c r="V836" s="208"/>
      <c r="W836" s="208"/>
      <c r="X836" s="208"/>
      <c r="Y836" s="208"/>
    </row>
    <row r="837" ht="25.5" customHeight="1">
      <c r="A837" s="208"/>
      <c r="B837" s="208"/>
      <c r="C837" s="208"/>
      <c r="D837" s="208"/>
      <c r="E837" s="102"/>
      <c r="F837" s="208"/>
      <c r="G837" s="208"/>
      <c r="H837" s="208"/>
      <c r="I837" s="102"/>
      <c r="J837" s="208"/>
      <c r="K837" s="208"/>
      <c r="L837" s="225"/>
      <c r="M837" s="208"/>
      <c r="N837" s="208"/>
      <c r="O837" s="208"/>
      <c r="P837" s="208"/>
      <c r="Q837" s="208"/>
      <c r="R837" s="208"/>
      <c r="S837" s="208"/>
      <c r="T837" s="208"/>
      <c r="U837" s="208"/>
      <c r="V837" s="208"/>
      <c r="W837" s="208"/>
      <c r="X837" s="208"/>
      <c r="Y837" s="208"/>
    </row>
    <row r="838" ht="25.5" customHeight="1">
      <c r="A838" s="208"/>
      <c r="B838" s="208"/>
      <c r="C838" s="208"/>
      <c r="D838" s="208"/>
      <c r="E838" s="102"/>
      <c r="F838" s="208"/>
      <c r="G838" s="208"/>
      <c r="H838" s="208"/>
      <c r="I838" s="102"/>
      <c r="J838" s="208"/>
      <c r="K838" s="208"/>
      <c r="L838" s="225"/>
      <c r="M838" s="208"/>
      <c r="N838" s="208"/>
      <c r="O838" s="208"/>
      <c r="P838" s="208"/>
      <c r="Q838" s="208"/>
      <c r="R838" s="208"/>
      <c r="S838" s="208"/>
      <c r="T838" s="208"/>
      <c r="U838" s="208"/>
      <c r="V838" s="208"/>
      <c r="W838" s="208"/>
      <c r="X838" s="208"/>
      <c r="Y838" s="208"/>
    </row>
    <row r="839" ht="25.5" customHeight="1">
      <c r="A839" s="208"/>
      <c r="B839" s="208"/>
      <c r="C839" s="208"/>
      <c r="D839" s="208"/>
      <c r="E839" s="102"/>
      <c r="F839" s="208"/>
      <c r="G839" s="208"/>
      <c r="H839" s="208"/>
      <c r="I839" s="102"/>
      <c r="J839" s="208"/>
      <c r="K839" s="208"/>
      <c r="L839" s="225"/>
      <c r="M839" s="208"/>
      <c r="N839" s="208"/>
      <c r="O839" s="208"/>
      <c r="P839" s="208"/>
      <c r="Q839" s="208"/>
      <c r="R839" s="208"/>
      <c r="S839" s="208"/>
      <c r="T839" s="208"/>
      <c r="U839" s="208"/>
      <c r="V839" s="208"/>
      <c r="W839" s="208"/>
      <c r="X839" s="208"/>
      <c r="Y839" s="208"/>
    </row>
    <row r="840" ht="25.5" customHeight="1">
      <c r="A840" s="208"/>
      <c r="B840" s="208"/>
      <c r="C840" s="208"/>
      <c r="D840" s="208"/>
      <c r="E840" s="102"/>
      <c r="F840" s="208"/>
      <c r="G840" s="208"/>
      <c r="H840" s="208"/>
      <c r="I840" s="102"/>
      <c r="J840" s="208"/>
      <c r="K840" s="208"/>
      <c r="L840" s="225"/>
      <c r="M840" s="208"/>
      <c r="N840" s="208"/>
      <c r="O840" s="208"/>
      <c r="P840" s="208"/>
      <c r="Q840" s="208"/>
      <c r="R840" s="208"/>
      <c r="S840" s="208"/>
      <c r="T840" s="208"/>
      <c r="U840" s="208"/>
      <c r="V840" s="208"/>
      <c r="W840" s="208"/>
      <c r="X840" s="208"/>
      <c r="Y840" s="208"/>
    </row>
    <row r="841" ht="25.5" customHeight="1">
      <c r="A841" s="208"/>
      <c r="B841" s="208"/>
      <c r="C841" s="208"/>
      <c r="D841" s="208"/>
      <c r="E841" s="102"/>
      <c r="F841" s="208"/>
      <c r="G841" s="208"/>
      <c r="H841" s="208"/>
      <c r="I841" s="102"/>
      <c r="J841" s="208"/>
      <c r="K841" s="208"/>
      <c r="L841" s="225"/>
      <c r="M841" s="208"/>
      <c r="N841" s="208"/>
      <c r="O841" s="208"/>
      <c r="P841" s="208"/>
      <c r="Q841" s="208"/>
      <c r="R841" s="208"/>
      <c r="S841" s="208"/>
      <c r="T841" s="208"/>
      <c r="U841" s="208"/>
      <c r="V841" s="208"/>
      <c r="W841" s="208"/>
      <c r="X841" s="208"/>
      <c r="Y841" s="208"/>
    </row>
    <row r="842" ht="25.5" customHeight="1">
      <c r="A842" s="208"/>
      <c r="B842" s="208"/>
      <c r="C842" s="208"/>
      <c r="D842" s="208"/>
      <c r="E842" s="102"/>
      <c r="F842" s="208"/>
      <c r="G842" s="208"/>
      <c r="H842" s="208"/>
      <c r="I842" s="102"/>
      <c r="J842" s="208"/>
      <c r="K842" s="208"/>
      <c r="L842" s="225"/>
      <c r="M842" s="208"/>
      <c r="N842" s="208"/>
      <c r="O842" s="208"/>
      <c r="P842" s="208"/>
      <c r="Q842" s="208"/>
      <c r="R842" s="208"/>
      <c r="S842" s="208"/>
      <c r="T842" s="208"/>
      <c r="U842" s="208"/>
      <c r="V842" s="208"/>
      <c r="W842" s="208"/>
      <c r="X842" s="208"/>
      <c r="Y842" s="208"/>
    </row>
    <row r="843" ht="25.5" customHeight="1">
      <c r="A843" s="208"/>
      <c r="B843" s="208"/>
      <c r="C843" s="208"/>
      <c r="D843" s="208"/>
      <c r="E843" s="102"/>
      <c r="F843" s="208"/>
      <c r="G843" s="208"/>
      <c r="H843" s="208"/>
      <c r="I843" s="102"/>
      <c r="J843" s="208"/>
      <c r="K843" s="208"/>
      <c r="L843" s="225"/>
      <c r="M843" s="208"/>
      <c r="N843" s="208"/>
      <c r="O843" s="208"/>
      <c r="P843" s="208"/>
      <c r="Q843" s="208"/>
      <c r="R843" s="208"/>
      <c r="S843" s="208"/>
      <c r="T843" s="208"/>
      <c r="U843" s="208"/>
      <c r="V843" s="208"/>
      <c r="W843" s="208"/>
      <c r="X843" s="208"/>
      <c r="Y843" s="208"/>
    </row>
    <row r="844" ht="25.5" customHeight="1">
      <c r="A844" s="208"/>
      <c r="B844" s="208"/>
      <c r="C844" s="208"/>
      <c r="D844" s="208"/>
      <c r="E844" s="102"/>
      <c r="F844" s="208"/>
      <c r="G844" s="208"/>
      <c r="H844" s="208"/>
      <c r="I844" s="102"/>
      <c r="J844" s="208"/>
      <c r="K844" s="208"/>
      <c r="L844" s="225"/>
      <c r="M844" s="208"/>
      <c r="N844" s="208"/>
      <c r="O844" s="208"/>
      <c r="P844" s="208"/>
      <c r="Q844" s="208"/>
      <c r="R844" s="208"/>
      <c r="S844" s="208"/>
      <c r="T844" s="208"/>
      <c r="U844" s="208"/>
      <c r="V844" s="208"/>
      <c r="W844" s="208"/>
      <c r="X844" s="208"/>
      <c r="Y844" s="208"/>
    </row>
    <row r="845" ht="25.5" customHeight="1">
      <c r="A845" s="208"/>
      <c r="B845" s="208"/>
      <c r="C845" s="208"/>
      <c r="D845" s="208"/>
      <c r="E845" s="102"/>
      <c r="F845" s="208"/>
      <c r="G845" s="208"/>
      <c r="H845" s="208"/>
      <c r="I845" s="102"/>
      <c r="J845" s="208"/>
      <c r="K845" s="208"/>
      <c r="L845" s="225"/>
      <c r="M845" s="208"/>
      <c r="N845" s="208"/>
      <c r="O845" s="208"/>
      <c r="P845" s="208"/>
      <c r="Q845" s="208"/>
      <c r="R845" s="208"/>
      <c r="S845" s="208"/>
      <c r="T845" s="208"/>
      <c r="U845" s="208"/>
      <c r="V845" s="208"/>
      <c r="W845" s="208"/>
      <c r="X845" s="208"/>
      <c r="Y845" s="208"/>
    </row>
    <row r="846" ht="25.5" customHeight="1">
      <c r="A846" s="208"/>
      <c r="B846" s="208"/>
      <c r="C846" s="208"/>
      <c r="D846" s="208"/>
      <c r="E846" s="102"/>
      <c r="F846" s="208"/>
      <c r="G846" s="208"/>
      <c r="H846" s="208"/>
      <c r="I846" s="102"/>
      <c r="J846" s="208"/>
      <c r="K846" s="208"/>
      <c r="L846" s="225"/>
      <c r="M846" s="208"/>
      <c r="N846" s="208"/>
      <c r="O846" s="208"/>
      <c r="P846" s="208"/>
      <c r="Q846" s="208"/>
      <c r="R846" s="208"/>
      <c r="S846" s="208"/>
      <c r="T846" s="208"/>
      <c r="U846" s="208"/>
      <c r="V846" s="208"/>
      <c r="W846" s="208"/>
      <c r="X846" s="208"/>
      <c r="Y846" s="208"/>
    </row>
    <row r="847" ht="25.5" customHeight="1">
      <c r="A847" s="208"/>
      <c r="B847" s="208"/>
      <c r="C847" s="208"/>
      <c r="D847" s="208"/>
      <c r="E847" s="102"/>
      <c r="F847" s="208"/>
      <c r="G847" s="208"/>
      <c r="H847" s="208"/>
      <c r="I847" s="102"/>
      <c r="J847" s="208"/>
      <c r="K847" s="208"/>
      <c r="L847" s="225"/>
      <c r="M847" s="208"/>
      <c r="N847" s="208"/>
      <c r="O847" s="208"/>
      <c r="P847" s="208"/>
      <c r="Q847" s="208"/>
      <c r="R847" s="208"/>
      <c r="S847" s="208"/>
      <c r="T847" s="208"/>
      <c r="U847" s="208"/>
      <c r="V847" s="208"/>
      <c r="W847" s="208"/>
      <c r="X847" s="208"/>
      <c r="Y847" s="208"/>
    </row>
    <row r="848" ht="25.5" customHeight="1">
      <c r="A848" s="208"/>
      <c r="B848" s="208"/>
      <c r="C848" s="208"/>
      <c r="D848" s="208"/>
      <c r="E848" s="102"/>
      <c r="F848" s="208"/>
      <c r="G848" s="208"/>
      <c r="H848" s="208"/>
      <c r="I848" s="102"/>
      <c r="J848" s="208"/>
      <c r="K848" s="208"/>
      <c r="L848" s="225"/>
      <c r="M848" s="208"/>
      <c r="N848" s="208"/>
      <c r="O848" s="208"/>
      <c r="P848" s="208"/>
      <c r="Q848" s="208"/>
      <c r="R848" s="208"/>
      <c r="S848" s="208"/>
      <c r="T848" s="208"/>
      <c r="U848" s="208"/>
      <c r="V848" s="208"/>
      <c r="W848" s="208"/>
      <c r="X848" s="208"/>
      <c r="Y848" s="208"/>
    </row>
    <row r="849" ht="25.5" customHeight="1">
      <c r="A849" s="208"/>
      <c r="B849" s="208"/>
      <c r="C849" s="208"/>
      <c r="D849" s="208"/>
      <c r="E849" s="102"/>
      <c r="F849" s="208"/>
      <c r="G849" s="208"/>
      <c r="H849" s="208"/>
      <c r="I849" s="102"/>
      <c r="J849" s="208"/>
      <c r="K849" s="208"/>
      <c r="L849" s="225"/>
      <c r="M849" s="208"/>
      <c r="N849" s="208"/>
      <c r="O849" s="208"/>
      <c r="P849" s="208"/>
      <c r="Q849" s="208"/>
      <c r="R849" s="208"/>
      <c r="S849" s="208"/>
      <c r="T849" s="208"/>
      <c r="U849" s="208"/>
      <c r="V849" s="208"/>
      <c r="W849" s="208"/>
      <c r="X849" s="208"/>
      <c r="Y849" s="208"/>
    </row>
    <row r="850" ht="25.5" customHeight="1">
      <c r="A850" s="208"/>
      <c r="B850" s="208"/>
      <c r="C850" s="208"/>
      <c r="D850" s="208"/>
      <c r="E850" s="102"/>
      <c r="F850" s="208"/>
      <c r="G850" s="208"/>
      <c r="H850" s="208"/>
      <c r="I850" s="102"/>
      <c r="J850" s="208"/>
      <c r="K850" s="208"/>
      <c r="L850" s="225"/>
      <c r="M850" s="208"/>
      <c r="N850" s="208"/>
      <c r="O850" s="208"/>
      <c r="P850" s="208"/>
      <c r="Q850" s="208"/>
      <c r="R850" s="208"/>
      <c r="S850" s="208"/>
      <c r="T850" s="208"/>
      <c r="U850" s="208"/>
      <c r="V850" s="208"/>
      <c r="W850" s="208"/>
      <c r="X850" s="208"/>
      <c r="Y850" s="208"/>
    </row>
    <row r="851" ht="25.5" customHeight="1">
      <c r="A851" s="208"/>
      <c r="B851" s="208"/>
      <c r="C851" s="208"/>
      <c r="D851" s="208"/>
      <c r="E851" s="102"/>
      <c r="F851" s="208"/>
      <c r="G851" s="208"/>
      <c r="H851" s="208"/>
      <c r="I851" s="102"/>
      <c r="J851" s="208"/>
      <c r="K851" s="208"/>
      <c r="L851" s="225"/>
      <c r="M851" s="208"/>
      <c r="N851" s="208"/>
      <c r="O851" s="208"/>
      <c r="P851" s="208"/>
      <c r="Q851" s="208"/>
      <c r="R851" s="208"/>
      <c r="S851" s="208"/>
      <c r="T851" s="208"/>
      <c r="U851" s="208"/>
      <c r="V851" s="208"/>
      <c r="W851" s="208"/>
      <c r="X851" s="208"/>
      <c r="Y851" s="208"/>
    </row>
    <row r="852" ht="25.5" customHeight="1">
      <c r="A852" s="208"/>
      <c r="B852" s="208"/>
      <c r="C852" s="208"/>
      <c r="D852" s="208"/>
      <c r="E852" s="102"/>
      <c r="F852" s="208"/>
      <c r="G852" s="208"/>
      <c r="H852" s="208"/>
      <c r="I852" s="102"/>
      <c r="J852" s="208"/>
      <c r="K852" s="208"/>
      <c r="L852" s="225"/>
      <c r="M852" s="208"/>
      <c r="N852" s="208"/>
      <c r="O852" s="208"/>
      <c r="P852" s="208"/>
      <c r="Q852" s="208"/>
      <c r="R852" s="208"/>
      <c r="S852" s="208"/>
      <c r="T852" s="208"/>
      <c r="U852" s="208"/>
      <c r="V852" s="208"/>
      <c r="W852" s="208"/>
      <c r="X852" s="208"/>
      <c r="Y852" s="208"/>
    </row>
    <row r="853" ht="25.5" customHeight="1">
      <c r="A853" s="208"/>
      <c r="B853" s="208"/>
      <c r="C853" s="208"/>
      <c r="D853" s="208"/>
      <c r="E853" s="102"/>
      <c r="F853" s="208"/>
      <c r="G853" s="208"/>
      <c r="H853" s="208"/>
      <c r="I853" s="102"/>
      <c r="J853" s="208"/>
      <c r="K853" s="208"/>
      <c r="L853" s="225"/>
      <c r="M853" s="208"/>
      <c r="N853" s="208"/>
      <c r="O853" s="208"/>
      <c r="P853" s="208"/>
      <c r="Q853" s="208"/>
      <c r="R853" s="208"/>
      <c r="S853" s="208"/>
      <c r="T853" s="208"/>
      <c r="U853" s="208"/>
      <c r="V853" s="208"/>
      <c r="W853" s="208"/>
      <c r="X853" s="208"/>
      <c r="Y853" s="208"/>
    </row>
    <row r="854" ht="25.5" customHeight="1">
      <c r="A854" s="208"/>
      <c r="B854" s="208"/>
      <c r="C854" s="208"/>
      <c r="D854" s="208"/>
      <c r="E854" s="102"/>
      <c r="F854" s="208"/>
      <c r="G854" s="208"/>
      <c r="H854" s="208"/>
      <c r="I854" s="102"/>
      <c r="J854" s="208"/>
      <c r="K854" s="208"/>
      <c r="L854" s="225"/>
      <c r="M854" s="208"/>
      <c r="N854" s="208"/>
      <c r="O854" s="208"/>
      <c r="P854" s="208"/>
      <c r="Q854" s="208"/>
      <c r="R854" s="208"/>
      <c r="S854" s="208"/>
      <c r="T854" s="208"/>
      <c r="U854" s="208"/>
      <c r="V854" s="208"/>
      <c r="W854" s="208"/>
      <c r="X854" s="208"/>
      <c r="Y854" s="208"/>
    </row>
    <row r="855" ht="25.5" customHeight="1">
      <c r="A855" s="208"/>
      <c r="B855" s="208"/>
      <c r="C855" s="208"/>
      <c r="D855" s="208"/>
      <c r="E855" s="102"/>
      <c r="F855" s="208"/>
      <c r="G855" s="208"/>
      <c r="H855" s="208"/>
      <c r="I855" s="102"/>
      <c r="J855" s="208"/>
      <c r="K855" s="208"/>
      <c r="L855" s="225"/>
      <c r="M855" s="208"/>
      <c r="N855" s="208"/>
      <c r="O855" s="208"/>
      <c r="P855" s="208"/>
      <c r="Q855" s="208"/>
      <c r="R855" s="208"/>
      <c r="S855" s="208"/>
      <c r="T855" s="208"/>
      <c r="U855" s="208"/>
      <c r="V855" s="208"/>
      <c r="W855" s="208"/>
      <c r="X855" s="208"/>
      <c r="Y855" s="208"/>
    </row>
    <row r="856" ht="25.5" customHeight="1">
      <c r="A856" s="208"/>
      <c r="B856" s="208"/>
      <c r="C856" s="208"/>
      <c r="D856" s="208"/>
      <c r="E856" s="102"/>
      <c r="F856" s="208"/>
      <c r="G856" s="208"/>
      <c r="H856" s="208"/>
      <c r="I856" s="102"/>
      <c r="J856" s="208"/>
      <c r="K856" s="208"/>
      <c r="L856" s="225"/>
      <c r="M856" s="208"/>
      <c r="N856" s="208"/>
      <c r="O856" s="208"/>
      <c r="P856" s="208"/>
      <c r="Q856" s="208"/>
      <c r="R856" s="208"/>
      <c r="S856" s="208"/>
      <c r="T856" s="208"/>
      <c r="U856" s="208"/>
      <c r="V856" s="208"/>
      <c r="W856" s="208"/>
      <c r="X856" s="208"/>
      <c r="Y856" s="208"/>
    </row>
    <row r="857" ht="25.5" customHeight="1">
      <c r="A857" s="208"/>
      <c r="B857" s="208"/>
      <c r="C857" s="208"/>
      <c r="D857" s="208"/>
      <c r="E857" s="102"/>
      <c r="F857" s="208"/>
      <c r="G857" s="208"/>
      <c r="H857" s="208"/>
      <c r="I857" s="102"/>
      <c r="J857" s="208"/>
      <c r="K857" s="208"/>
      <c r="L857" s="225"/>
      <c r="M857" s="208"/>
      <c r="N857" s="208"/>
      <c r="O857" s="208"/>
      <c r="P857" s="208"/>
      <c r="Q857" s="208"/>
      <c r="R857" s="208"/>
      <c r="S857" s="208"/>
      <c r="T857" s="208"/>
      <c r="U857" s="208"/>
      <c r="V857" s="208"/>
      <c r="W857" s="208"/>
      <c r="X857" s="208"/>
      <c r="Y857" s="208"/>
    </row>
    <row r="858" ht="25.5" customHeight="1">
      <c r="A858" s="208"/>
      <c r="B858" s="208"/>
      <c r="C858" s="208"/>
      <c r="D858" s="208"/>
      <c r="E858" s="102"/>
      <c r="F858" s="208"/>
      <c r="G858" s="208"/>
      <c r="H858" s="208"/>
      <c r="I858" s="102"/>
      <c r="J858" s="208"/>
      <c r="K858" s="208"/>
      <c r="L858" s="225"/>
      <c r="M858" s="208"/>
      <c r="N858" s="208"/>
      <c r="O858" s="208"/>
      <c r="P858" s="208"/>
      <c r="Q858" s="208"/>
      <c r="R858" s="208"/>
      <c r="S858" s="208"/>
      <c r="T858" s="208"/>
      <c r="U858" s="208"/>
      <c r="V858" s="208"/>
      <c r="W858" s="208"/>
      <c r="X858" s="208"/>
      <c r="Y858" s="208"/>
    </row>
    <row r="859" ht="25.5" customHeight="1">
      <c r="A859" s="208"/>
      <c r="B859" s="208"/>
      <c r="C859" s="208"/>
      <c r="D859" s="208"/>
      <c r="E859" s="102"/>
      <c r="F859" s="208"/>
      <c r="G859" s="208"/>
      <c r="H859" s="208"/>
      <c r="I859" s="102"/>
      <c r="J859" s="208"/>
      <c r="K859" s="208"/>
      <c r="L859" s="225"/>
      <c r="M859" s="208"/>
      <c r="N859" s="208"/>
      <c r="O859" s="208"/>
      <c r="P859" s="208"/>
      <c r="Q859" s="208"/>
      <c r="R859" s="208"/>
      <c r="S859" s="208"/>
      <c r="T859" s="208"/>
      <c r="U859" s="208"/>
      <c r="V859" s="208"/>
      <c r="W859" s="208"/>
      <c r="X859" s="208"/>
      <c r="Y859" s="208"/>
    </row>
    <row r="860" ht="25.5" customHeight="1">
      <c r="A860" s="208"/>
      <c r="B860" s="208"/>
      <c r="C860" s="208"/>
      <c r="D860" s="208"/>
      <c r="E860" s="102"/>
      <c r="F860" s="208"/>
      <c r="G860" s="208"/>
      <c r="H860" s="208"/>
      <c r="I860" s="102"/>
      <c r="J860" s="208"/>
      <c r="K860" s="208"/>
      <c r="L860" s="225"/>
      <c r="M860" s="208"/>
      <c r="N860" s="208"/>
      <c r="O860" s="208"/>
      <c r="P860" s="208"/>
      <c r="Q860" s="208"/>
      <c r="R860" s="208"/>
      <c r="S860" s="208"/>
      <c r="T860" s="208"/>
      <c r="U860" s="208"/>
      <c r="V860" s="208"/>
      <c r="W860" s="208"/>
      <c r="X860" s="208"/>
      <c r="Y860" s="208"/>
    </row>
    <row r="861" ht="25.5" customHeight="1">
      <c r="A861" s="208"/>
      <c r="B861" s="208"/>
      <c r="C861" s="208"/>
      <c r="D861" s="208"/>
      <c r="E861" s="102"/>
      <c r="F861" s="208"/>
      <c r="G861" s="208"/>
      <c r="H861" s="208"/>
      <c r="I861" s="102"/>
      <c r="J861" s="208"/>
      <c r="K861" s="208"/>
      <c r="L861" s="225"/>
      <c r="M861" s="208"/>
      <c r="N861" s="208"/>
      <c r="O861" s="208"/>
      <c r="P861" s="208"/>
      <c r="Q861" s="208"/>
      <c r="R861" s="208"/>
      <c r="S861" s="208"/>
      <c r="T861" s="208"/>
      <c r="U861" s="208"/>
      <c r="V861" s="208"/>
      <c r="W861" s="208"/>
      <c r="X861" s="208"/>
      <c r="Y861" s="208"/>
    </row>
    <row r="862" ht="25.5" customHeight="1">
      <c r="A862" s="208"/>
      <c r="B862" s="208"/>
      <c r="C862" s="208"/>
      <c r="D862" s="208"/>
      <c r="E862" s="102"/>
      <c r="F862" s="208"/>
      <c r="G862" s="208"/>
      <c r="H862" s="208"/>
      <c r="I862" s="102"/>
      <c r="J862" s="208"/>
      <c r="K862" s="208"/>
      <c r="L862" s="225"/>
      <c r="M862" s="208"/>
      <c r="N862" s="208"/>
      <c r="O862" s="208"/>
      <c r="P862" s="208"/>
      <c r="Q862" s="208"/>
      <c r="R862" s="208"/>
      <c r="S862" s="208"/>
      <c r="T862" s="208"/>
      <c r="U862" s="208"/>
      <c r="V862" s="208"/>
      <c r="W862" s="208"/>
      <c r="X862" s="208"/>
      <c r="Y862" s="208"/>
    </row>
    <row r="863" ht="25.5" customHeight="1">
      <c r="A863" s="208"/>
      <c r="B863" s="208"/>
      <c r="C863" s="208"/>
      <c r="D863" s="208"/>
      <c r="E863" s="102"/>
      <c r="F863" s="208"/>
      <c r="G863" s="208"/>
      <c r="H863" s="208"/>
      <c r="I863" s="102"/>
      <c r="J863" s="208"/>
      <c r="K863" s="208"/>
      <c r="L863" s="225"/>
      <c r="M863" s="208"/>
      <c r="N863" s="208"/>
      <c r="O863" s="208"/>
      <c r="P863" s="208"/>
      <c r="Q863" s="208"/>
      <c r="R863" s="208"/>
      <c r="S863" s="208"/>
      <c r="T863" s="208"/>
      <c r="U863" s="208"/>
      <c r="V863" s="208"/>
      <c r="W863" s="208"/>
      <c r="X863" s="208"/>
      <c r="Y863" s="208"/>
    </row>
    <row r="864" ht="25.5" customHeight="1">
      <c r="A864" s="208"/>
      <c r="B864" s="208"/>
      <c r="C864" s="208"/>
      <c r="D864" s="208"/>
      <c r="E864" s="102"/>
      <c r="F864" s="208"/>
      <c r="G864" s="208"/>
      <c r="H864" s="208"/>
      <c r="I864" s="102"/>
      <c r="J864" s="208"/>
      <c r="K864" s="208"/>
      <c r="L864" s="225"/>
      <c r="M864" s="208"/>
      <c r="N864" s="208"/>
      <c r="O864" s="208"/>
      <c r="P864" s="208"/>
      <c r="Q864" s="208"/>
      <c r="R864" s="208"/>
      <c r="S864" s="208"/>
      <c r="T864" s="208"/>
      <c r="U864" s="208"/>
      <c r="V864" s="208"/>
      <c r="W864" s="208"/>
      <c r="X864" s="208"/>
      <c r="Y864" s="208"/>
    </row>
    <row r="865" ht="25.5" customHeight="1">
      <c r="A865" s="208"/>
      <c r="B865" s="208"/>
      <c r="C865" s="208"/>
      <c r="D865" s="208"/>
      <c r="E865" s="102"/>
      <c r="F865" s="208"/>
      <c r="G865" s="208"/>
      <c r="H865" s="208"/>
      <c r="I865" s="102"/>
      <c r="J865" s="208"/>
      <c r="K865" s="208"/>
      <c r="L865" s="225"/>
      <c r="M865" s="208"/>
      <c r="N865" s="208"/>
      <c r="O865" s="208"/>
      <c r="P865" s="208"/>
      <c r="Q865" s="208"/>
      <c r="R865" s="208"/>
      <c r="S865" s="208"/>
      <c r="T865" s="208"/>
      <c r="U865" s="208"/>
      <c r="V865" s="208"/>
      <c r="W865" s="208"/>
      <c r="X865" s="208"/>
      <c r="Y865" s="208"/>
    </row>
    <row r="866" ht="25.5" customHeight="1">
      <c r="A866" s="208"/>
      <c r="B866" s="208"/>
      <c r="C866" s="208"/>
      <c r="D866" s="208"/>
      <c r="E866" s="102"/>
      <c r="F866" s="208"/>
      <c r="G866" s="208"/>
      <c r="H866" s="208"/>
      <c r="I866" s="102"/>
      <c r="J866" s="208"/>
      <c r="K866" s="208"/>
      <c r="L866" s="225"/>
      <c r="M866" s="208"/>
      <c r="N866" s="208"/>
      <c r="O866" s="208"/>
      <c r="P866" s="208"/>
      <c r="Q866" s="208"/>
      <c r="R866" s="208"/>
      <c r="S866" s="208"/>
      <c r="T866" s="208"/>
      <c r="U866" s="208"/>
      <c r="V866" s="208"/>
      <c r="W866" s="208"/>
      <c r="X866" s="208"/>
      <c r="Y866" s="208"/>
    </row>
    <row r="867" ht="25.5" customHeight="1">
      <c r="A867" s="208"/>
      <c r="B867" s="208"/>
      <c r="C867" s="208"/>
      <c r="D867" s="208"/>
      <c r="E867" s="102"/>
      <c r="F867" s="208"/>
      <c r="G867" s="208"/>
      <c r="H867" s="208"/>
      <c r="I867" s="102"/>
      <c r="J867" s="208"/>
      <c r="K867" s="208"/>
      <c r="L867" s="225"/>
      <c r="M867" s="208"/>
      <c r="N867" s="208"/>
      <c r="O867" s="208"/>
      <c r="P867" s="208"/>
      <c r="Q867" s="208"/>
      <c r="R867" s="208"/>
      <c r="S867" s="208"/>
      <c r="T867" s="208"/>
      <c r="U867" s="208"/>
      <c r="V867" s="208"/>
      <c r="W867" s="208"/>
      <c r="X867" s="208"/>
      <c r="Y867" s="208"/>
    </row>
    <row r="868" ht="25.5" customHeight="1">
      <c r="A868" s="208"/>
      <c r="B868" s="208"/>
      <c r="C868" s="208"/>
      <c r="D868" s="208"/>
      <c r="E868" s="102"/>
      <c r="F868" s="208"/>
      <c r="G868" s="208"/>
      <c r="H868" s="208"/>
      <c r="I868" s="102"/>
      <c r="J868" s="208"/>
      <c r="K868" s="208"/>
      <c r="L868" s="225"/>
      <c r="M868" s="208"/>
      <c r="N868" s="208"/>
      <c r="O868" s="208"/>
      <c r="P868" s="208"/>
      <c r="Q868" s="208"/>
      <c r="R868" s="208"/>
      <c r="S868" s="208"/>
      <c r="T868" s="208"/>
      <c r="U868" s="208"/>
      <c r="V868" s="208"/>
      <c r="W868" s="208"/>
      <c r="X868" s="208"/>
      <c r="Y868" s="208"/>
    </row>
    <row r="869" ht="25.5" customHeight="1">
      <c r="A869" s="208"/>
      <c r="B869" s="208"/>
      <c r="C869" s="208"/>
      <c r="D869" s="208"/>
      <c r="E869" s="102"/>
      <c r="F869" s="208"/>
      <c r="G869" s="208"/>
      <c r="H869" s="208"/>
      <c r="I869" s="102"/>
      <c r="J869" s="208"/>
      <c r="K869" s="208"/>
      <c r="L869" s="225"/>
      <c r="M869" s="208"/>
      <c r="N869" s="208"/>
      <c r="O869" s="208"/>
      <c r="P869" s="208"/>
      <c r="Q869" s="208"/>
      <c r="R869" s="208"/>
      <c r="S869" s="208"/>
      <c r="T869" s="208"/>
      <c r="U869" s="208"/>
      <c r="V869" s="208"/>
      <c r="W869" s="208"/>
      <c r="X869" s="208"/>
      <c r="Y869" s="208"/>
    </row>
    <row r="870" ht="25.5" customHeight="1">
      <c r="A870" s="208"/>
      <c r="B870" s="208"/>
      <c r="C870" s="208"/>
      <c r="D870" s="208"/>
      <c r="E870" s="102"/>
      <c r="F870" s="208"/>
      <c r="G870" s="208"/>
      <c r="H870" s="208"/>
      <c r="I870" s="102"/>
      <c r="J870" s="208"/>
      <c r="K870" s="208"/>
      <c r="L870" s="225"/>
      <c r="M870" s="208"/>
      <c r="N870" s="208"/>
      <c r="O870" s="208"/>
      <c r="P870" s="208"/>
      <c r="Q870" s="208"/>
      <c r="R870" s="208"/>
      <c r="S870" s="208"/>
      <c r="T870" s="208"/>
      <c r="U870" s="208"/>
      <c r="V870" s="208"/>
      <c r="W870" s="208"/>
      <c r="X870" s="208"/>
      <c r="Y870" s="208"/>
    </row>
    <row r="871" ht="25.5" customHeight="1">
      <c r="A871" s="208"/>
      <c r="B871" s="208"/>
      <c r="C871" s="208"/>
      <c r="D871" s="208"/>
      <c r="E871" s="102"/>
      <c r="F871" s="208"/>
      <c r="G871" s="208"/>
      <c r="H871" s="208"/>
      <c r="I871" s="102"/>
      <c r="J871" s="208"/>
      <c r="K871" s="208"/>
      <c r="L871" s="225"/>
      <c r="M871" s="208"/>
      <c r="N871" s="208"/>
      <c r="O871" s="208"/>
      <c r="P871" s="208"/>
      <c r="Q871" s="208"/>
      <c r="R871" s="208"/>
      <c r="S871" s="208"/>
      <c r="T871" s="208"/>
      <c r="U871" s="208"/>
      <c r="V871" s="208"/>
      <c r="W871" s="208"/>
      <c r="X871" s="208"/>
      <c r="Y871" s="208"/>
    </row>
    <row r="872" ht="25.5" customHeight="1">
      <c r="A872" s="208"/>
      <c r="B872" s="208"/>
      <c r="C872" s="208"/>
      <c r="D872" s="208"/>
      <c r="E872" s="102"/>
      <c r="F872" s="208"/>
      <c r="G872" s="208"/>
      <c r="H872" s="208"/>
      <c r="I872" s="102"/>
      <c r="J872" s="208"/>
      <c r="K872" s="208"/>
      <c r="L872" s="225"/>
      <c r="M872" s="208"/>
      <c r="N872" s="208"/>
      <c r="O872" s="208"/>
      <c r="P872" s="208"/>
      <c r="Q872" s="208"/>
      <c r="R872" s="208"/>
      <c r="S872" s="208"/>
      <c r="T872" s="208"/>
      <c r="U872" s="208"/>
      <c r="V872" s="208"/>
      <c r="W872" s="208"/>
      <c r="X872" s="208"/>
      <c r="Y872" s="208"/>
    </row>
    <row r="873" ht="25.5" customHeight="1">
      <c r="A873" s="208"/>
      <c r="B873" s="208"/>
      <c r="C873" s="208"/>
      <c r="D873" s="208"/>
      <c r="E873" s="102"/>
      <c r="F873" s="208"/>
      <c r="G873" s="208"/>
      <c r="H873" s="208"/>
      <c r="I873" s="102"/>
      <c r="J873" s="208"/>
      <c r="K873" s="208"/>
      <c r="L873" s="225"/>
      <c r="M873" s="208"/>
      <c r="N873" s="208"/>
      <c r="O873" s="208"/>
      <c r="P873" s="208"/>
      <c r="Q873" s="208"/>
      <c r="R873" s="208"/>
      <c r="S873" s="208"/>
      <c r="T873" s="208"/>
      <c r="U873" s="208"/>
      <c r="V873" s="208"/>
      <c r="W873" s="208"/>
      <c r="X873" s="208"/>
      <c r="Y873" s="208"/>
    </row>
    <row r="874" ht="25.5" customHeight="1">
      <c r="A874" s="208"/>
      <c r="B874" s="208"/>
      <c r="C874" s="208"/>
      <c r="D874" s="208"/>
      <c r="E874" s="102"/>
      <c r="F874" s="208"/>
      <c r="G874" s="208"/>
      <c r="H874" s="208"/>
      <c r="I874" s="102"/>
      <c r="J874" s="208"/>
      <c r="K874" s="208"/>
      <c r="L874" s="225"/>
      <c r="M874" s="208"/>
      <c r="N874" s="208"/>
      <c r="O874" s="208"/>
      <c r="P874" s="208"/>
      <c r="Q874" s="208"/>
      <c r="R874" s="208"/>
      <c r="S874" s="208"/>
      <c r="T874" s="208"/>
      <c r="U874" s="208"/>
      <c r="V874" s="208"/>
      <c r="W874" s="208"/>
      <c r="X874" s="208"/>
      <c r="Y874" s="208"/>
    </row>
    <row r="875" ht="25.5" customHeight="1">
      <c r="A875" s="208"/>
      <c r="B875" s="208"/>
      <c r="C875" s="208"/>
      <c r="D875" s="208"/>
      <c r="E875" s="102"/>
      <c r="F875" s="208"/>
      <c r="G875" s="208"/>
      <c r="H875" s="208"/>
      <c r="I875" s="102"/>
      <c r="J875" s="208"/>
      <c r="K875" s="208"/>
      <c r="L875" s="225"/>
      <c r="M875" s="208"/>
      <c r="N875" s="208"/>
      <c r="O875" s="208"/>
      <c r="P875" s="208"/>
      <c r="Q875" s="208"/>
      <c r="R875" s="208"/>
      <c r="S875" s="208"/>
      <c r="T875" s="208"/>
      <c r="U875" s="208"/>
      <c r="V875" s="208"/>
      <c r="W875" s="208"/>
      <c r="X875" s="208"/>
      <c r="Y875" s="208"/>
    </row>
    <row r="876" ht="25.5" customHeight="1">
      <c r="A876" s="208"/>
      <c r="B876" s="208"/>
      <c r="C876" s="208"/>
      <c r="D876" s="208"/>
      <c r="E876" s="102"/>
      <c r="F876" s="208"/>
      <c r="G876" s="208"/>
      <c r="H876" s="208"/>
      <c r="I876" s="102"/>
      <c r="J876" s="208"/>
      <c r="K876" s="208"/>
      <c r="L876" s="225"/>
      <c r="M876" s="208"/>
      <c r="N876" s="208"/>
      <c r="O876" s="208"/>
      <c r="P876" s="208"/>
      <c r="Q876" s="208"/>
      <c r="R876" s="208"/>
      <c r="S876" s="208"/>
      <c r="T876" s="208"/>
      <c r="U876" s="208"/>
      <c r="V876" s="208"/>
      <c r="W876" s="208"/>
      <c r="X876" s="208"/>
      <c r="Y876" s="208"/>
    </row>
    <row r="877" ht="25.5" customHeight="1">
      <c r="A877" s="208"/>
      <c r="B877" s="208"/>
      <c r="C877" s="208"/>
      <c r="D877" s="208"/>
      <c r="E877" s="102"/>
      <c r="F877" s="208"/>
      <c r="G877" s="208"/>
      <c r="H877" s="208"/>
      <c r="I877" s="102"/>
      <c r="J877" s="208"/>
      <c r="K877" s="208"/>
      <c r="L877" s="225"/>
      <c r="M877" s="208"/>
      <c r="N877" s="208"/>
      <c r="O877" s="208"/>
      <c r="P877" s="208"/>
      <c r="Q877" s="208"/>
      <c r="R877" s="208"/>
      <c r="S877" s="208"/>
      <c r="T877" s="208"/>
      <c r="U877" s="208"/>
      <c r="V877" s="208"/>
      <c r="W877" s="208"/>
      <c r="X877" s="208"/>
      <c r="Y877" s="208"/>
    </row>
    <row r="878" ht="25.5" customHeight="1">
      <c r="A878" s="208"/>
      <c r="B878" s="208"/>
      <c r="C878" s="208"/>
      <c r="D878" s="208"/>
      <c r="E878" s="102"/>
      <c r="F878" s="208"/>
      <c r="G878" s="208"/>
      <c r="H878" s="208"/>
      <c r="I878" s="102"/>
      <c r="J878" s="208"/>
      <c r="K878" s="208"/>
      <c r="L878" s="225"/>
      <c r="M878" s="208"/>
      <c r="N878" s="208"/>
      <c r="O878" s="208"/>
      <c r="P878" s="208"/>
      <c r="Q878" s="208"/>
      <c r="R878" s="208"/>
      <c r="S878" s="208"/>
      <c r="T878" s="208"/>
      <c r="U878" s="208"/>
      <c r="V878" s="208"/>
      <c r="W878" s="208"/>
      <c r="X878" s="208"/>
      <c r="Y878" s="208"/>
    </row>
    <row r="879" ht="25.5" customHeight="1">
      <c r="A879" s="208"/>
      <c r="B879" s="208"/>
      <c r="C879" s="208"/>
      <c r="D879" s="208"/>
      <c r="E879" s="102"/>
      <c r="F879" s="208"/>
      <c r="G879" s="208"/>
      <c r="H879" s="208"/>
      <c r="I879" s="102"/>
      <c r="J879" s="208"/>
      <c r="K879" s="208"/>
      <c r="L879" s="225"/>
      <c r="M879" s="208"/>
      <c r="N879" s="208"/>
      <c r="O879" s="208"/>
      <c r="P879" s="208"/>
      <c r="Q879" s="208"/>
      <c r="R879" s="208"/>
      <c r="S879" s="208"/>
      <c r="T879" s="208"/>
      <c r="U879" s="208"/>
      <c r="V879" s="208"/>
      <c r="W879" s="208"/>
      <c r="X879" s="208"/>
      <c r="Y879" s="208"/>
    </row>
    <row r="880" ht="25.5" customHeight="1">
      <c r="A880" s="208"/>
      <c r="B880" s="208"/>
      <c r="C880" s="208"/>
      <c r="D880" s="208"/>
      <c r="E880" s="102"/>
      <c r="F880" s="208"/>
      <c r="G880" s="208"/>
      <c r="H880" s="208"/>
      <c r="I880" s="102"/>
      <c r="J880" s="208"/>
      <c r="K880" s="208"/>
      <c r="L880" s="225"/>
      <c r="M880" s="208"/>
      <c r="N880" s="208"/>
      <c r="O880" s="208"/>
      <c r="P880" s="208"/>
      <c r="Q880" s="208"/>
      <c r="R880" s="208"/>
      <c r="S880" s="208"/>
      <c r="T880" s="208"/>
      <c r="U880" s="208"/>
      <c r="V880" s="208"/>
      <c r="W880" s="208"/>
      <c r="X880" s="208"/>
      <c r="Y880" s="208"/>
    </row>
    <row r="881" ht="25.5" customHeight="1">
      <c r="A881" s="208"/>
      <c r="B881" s="208"/>
      <c r="C881" s="208"/>
      <c r="D881" s="208"/>
      <c r="E881" s="102"/>
      <c r="F881" s="208"/>
      <c r="G881" s="208"/>
      <c r="H881" s="208"/>
      <c r="I881" s="102"/>
      <c r="J881" s="208"/>
      <c r="K881" s="208"/>
      <c r="L881" s="225"/>
      <c r="M881" s="208"/>
      <c r="N881" s="208"/>
      <c r="O881" s="208"/>
      <c r="P881" s="208"/>
      <c r="Q881" s="208"/>
      <c r="R881" s="208"/>
      <c r="S881" s="208"/>
      <c r="T881" s="208"/>
      <c r="U881" s="208"/>
      <c r="V881" s="208"/>
      <c r="W881" s="208"/>
      <c r="X881" s="208"/>
      <c r="Y881" s="208"/>
    </row>
    <row r="882" ht="25.5" customHeight="1">
      <c r="A882" s="208"/>
      <c r="B882" s="208"/>
      <c r="C882" s="208"/>
      <c r="D882" s="208"/>
      <c r="E882" s="102"/>
      <c r="F882" s="208"/>
      <c r="G882" s="208"/>
      <c r="H882" s="208"/>
      <c r="I882" s="102"/>
      <c r="J882" s="208"/>
      <c r="K882" s="208"/>
      <c r="L882" s="225"/>
      <c r="M882" s="208"/>
      <c r="N882" s="208"/>
      <c r="O882" s="208"/>
      <c r="P882" s="208"/>
      <c r="Q882" s="208"/>
      <c r="R882" s="208"/>
      <c r="S882" s="208"/>
      <c r="T882" s="208"/>
      <c r="U882" s="208"/>
      <c r="V882" s="208"/>
      <c r="W882" s="208"/>
      <c r="X882" s="208"/>
      <c r="Y882" s="208"/>
    </row>
    <row r="883" ht="25.5" customHeight="1">
      <c r="A883" s="208"/>
      <c r="B883" s="208"/>
      <c r="C883" s="208"/>
      <c r="D883" s="208"/>
      <c r="E883" s="102"/>
      <c r="F883" s="208"/>
      <c r="G883" s="208"/>
      <c r="H883" s="208"/>
      <c r="I883" s="102"/>
      <c r="J883" s="208"/>
      <c r="K883" s="208"/>
      <c r="L883" s="225"/>
      <c r="M883" s="208"/>
      <c r="N883" s="208"/>
      <c r="O883" s="208"/>
      <c r="P883" s="208"/>
      <c r="Q883" s="208"/>
      <c r="R883" s="208"/>
      <c r="S883" s="208"/>
      <c r="T883" s="208"/>
      <c r="U883" s="208"/>
      <c r="V883" s="208"/>
      <c r="W883" s="208"/>
      <c r="X883" s="208"/>
      <c r="Y883" s="208"/>
    </row>
    <row r="884" ht="25.5" customHeight="1">
      <c r="A884" s="208"/>
      <c r="B884" s="208"/>
      <c r="C884" s="208"/>
      <c r="D884" s="208"/>
      <c r="E884" s="102"/>
      <c r="F884" s="208"/>
      <c r="G884" s="208"/>
      <c r="H884" s="208"/>
      <c r="I884" s="102"/>
      <c r="J884" s="208"/>
      <c r="K884" s="208"/>
      <c r="L884" s="225"/>
      <c r="M884" s="208"/>
      <c r="N884" s="208"/>
      <c r="O884" s="208"/>
      <c r="P884" s="208"/>
      <c r="Q884" s="208"/>
      <c r="R884" s="208"/>
      <c r="S884" s="208"/>
      <c r="T884" s="208"/>
      <c r="U884" s="208"/>
      <c r="V884" s="208"/>
      <c r="W884" s="208"/>
      <c r="X884" s="208"/>
      <c r="Y884" s="208"/>
    </row>
    <row r="885" ht="25.5" customHeight="1">
      <c r="A885" s="208"/>
      <c r="B885" s="208"/>
      <c r="C885" s="208"/>
      <c r="D885" s="208"/>
      <c r="E885" s="102"/>
      <c r="F885" s="208"/>
      <c r="G885" s="208"/>
      <c r="H885" s="208"/>
      <c r="I885" s="102"/>
      <c r="J885" s="208"/>
      <c r="K885" s="208"/>
      <c r="L885" s="225"/>
      <c r="M885" s="208"/>
      <c r="N885" s="208"/>
      <c r="O885" s="208"/>
      <c r="P885" s="208"/>
      <c r="Q885" s="208"/>
      <c r="R885" s="208"/>
      <c r="S885" s="208"/>
      <c r="T885" s="208"/>
      <c r="U885" s="208"/>
      <c r="V885" s="208"/>
      <c r="W885" s="208"/>
      <c r="X885" s="208"/>
      <c r="Y885" s="208"/>
    </row>
    <row r="886" ht="25.5" customHeight="1">
      <c r="A886" s="208"/>
      <c r="B886" s="208"/>
      <c r="C886" s="208"/>
      <c r="D886" s="208"/>
      <c r="E886" s="102"/>
      <c r="F886" s="208"/>
      <c r="G886" s="208"/>
      <c r="H886" s="208"/>
      <c r="I886" s="102"/>
      <c r="J886" s="208"/>
      <c r="K886" s="208"/>
      <c r="L886" s="225"/>
      <c r="M886" s="208"/>
      <c r="N886" s="208"/>
      <c r="O886" s="208"/>
      <c r="P886" s="208"/>
      <c r="Q886" s="208"/>
      <c r="R886" s="208"/>
      <c r="S886" s="208"/>
      <c r="T886" s="208"/>
      <c r="U886" s="208"/>
      <c r="V886" s="208"/>
      <c r="W886" s="208"/>
      <c r="X886" s="208"/>
      <c r="Y886" s="208"/>
    </row>
    <row r="887" ht="25.5" customHeight="1">
      <c r="A887" s="208"/>
      <c r="B887" s="208"/>
      <c r="C887" s="208"/>
      <c r="D887" s="208"/>
      <c r="E887" s="102"/>
      <c r="F887" s="208"/>
      <c r="G887" s="208"/>
      <c r="H887" s="208"/>
      <c r="I887" s="102"/>
      <c r="J887" s="208"/>
      <c r="K887" s="208"/>
      <c r="L887" s="225"/>
      <c r="M887" s="208"/>
      <c r="N887" s="208"/>
      <c r="O887" s="208"/>
      <c r="P887" s="208"/>
      <c r="Q887" s="208"/>
      <c r="R887" s="208"/>
      <c r="S887" s="208"/>
      <c r="T887" s="208"/>
      <c r="U887" s="208"/>
      <c r="V887" s="208"/>
      <c r="W887" s="208"/>
      <c r="X887" s="208"/>
      <c r="Y887" s="208"/>
    </row>
    <row r="888" ht="25.5" customHeight="1">
      <c r="A888" s="208"/>
      <c r="B888" s="208"/>
      <c r="C888" s="208"/>
      <c r="D888" s="208"/>
      <c r="E888" s="102"/>
      <c r="F888" s="208"/>
      <c r="G888" s="208"/>
      <c r="H888" s="208"/>
      <c r="I888" s="102"/>
      <c r="J888" s="208"/>
      <c r="K888" s="208"/>
      <c r="L888" s="225"/>
      <c r="M888" s="208"/>
      <c r="N888" s="208"/>
      <c r="O888" s="208"/>
      <c r="P888" s="208"/>
      <c r="Q888" s="208"/>
      <c r="R888" s="208"/>
      <c r="S888" s="208"/>
      <c r="T888" s="208"/>
      <c r="U888" s="208"/>
      <c r="V888" s="208"/>
      <c r="W888" s="208"/>
      <c r="X888" s="208"/>
      <c r="Y888" s="208"/>
    </row>
    <row r="889" ht="25.5" customHeight="1">
      <c r="A889" s="208"/>
      <c r="B889" s="208"/>
      <c r="C889" s="208"/>
      <c r="D889" s="208"/>
      <c r="E889" s="102"/>
      <c r="F889" s="208"/>
      <c r="G889" s="208"/>
      <c r="H889" s="208"/>
      <c r="I889" s="102"/>
      <c r="J889" s="208"/>
      <c r="K889" s="208"/>
      <c r="L889" s="225"/>
      <c r="M889" s="208"/>
      <c r="N889" s="208"/>
      <c r="O889" s="208"/>
      <c r="P889" s="208"/>
      <c r="Q889" s="208"/>
      <c r="R889" s="208"/>
      <c r="S889" s="208"/>
      <c r="T889" s="208"/>
      <c r="U889" s="208"/>
      <c r="V889" s="208"/>
      <c r="W889" s="208"/>
      <c r="X889" s="208"/>
      <c r="Y889" s="208"/>
    </row>
    <row r="890" ht="25.5" customHeight="1">
      <c r="A890" s="208"/>
      <c r="B890" s="208"/>
      <c r="C890" s="208"/>
      <c r="D890" s="208"/>
      <c r="E890" s="102"/>
      <c r="F890" s="208"/>
      <c r="G890" s="208"/>
      <c r="H890" s="208"/>
      <c r="I890" s="102"/>
      <c r="J890" s="208"/>
      <c r="K890" s="208"/>
      <c r="L890" s="225"/>
      <c r="M890" s="208"/>
      <c r="N890" s="208"/>
      <c r="O890" s="208"/>
      <c r="P890" s="208"/>
      <c r="Q890" s="208"/>
      <c r="R890" s="208"/>
      <c r="S890" s="208"/>
      <c r="T890" s="208"/>
      <c r="U890" s="208"/>
      <c r="V890" s="208"/>
      <c r="W890" s="208"/>
      <c r="X890" s="208"/>
      <c r="Y890" s="208"/>
    </row>
    <row r="891" ht="25.5" customHeight="1">
      <c r="A891" s="208"/>
      <c r="B891" s="208"/>
      <c r="C891" s="208"/>
      <c r="D891" s="208"/>
      <c r="E891" s="102"/>
      <c r="F891" s="208"/>
      <c r="G891" s="208"/>
      <c r="H891" s="208"/>
      <c r="I891" s="102"/>
      <c r="J891" s="208"/>
      <c r="K891" s="208"/>
      <c r="L891" s="225"/>
      <c r="M891" s="208"/>
      <c r="N891" s="208"/>
      <c r="O891" s="208"/>
      <c r="P891" s="208"/>
      <c r="Q891" s="208"/>
      <c r="R891" s="208"/>
      <c r="S891" s="208"/>
      <c r="T891" s="208"/>
      <c r="U891" s="208"/>
      <c r="V891" s="208"/>
      <c r="W891" s="208"/>
      <c r="X891" s="208"/>
      <c r="Y891" s="208"/>
    </row>
    <row r="892" ht="25.5" customHeight="1">
      <c r="A892" s="208"/>
      <c r="B892" s="208"/>
      <c r="C892" s="208"/>
      <c r="D892" s="208"/>
      <c r="E892" s="102"/>
      <c r="F892" s="208"/>
      <c r="G892" s="208"/>
      <c r="H892" s="208"/>
      <c r="I892" s="102"/>
      <c r="J892" s="208"/>
      <c r="K892" s="208"/>
      <c r="L892" s="225"/>
      <c r="M892" s="208"/>
      <c r="N892" s="208"/>
      <c r="O892" s="208"/>
      <c r="P892" s="208"/>
      <c r="Q892" s="208"/>
      <c r="R892" s="208"/>
      <c r="S892" s="208"/>
      <c r="T892" s="208"/>
      <c r="U892" s="208"/>
      <c r="V892" s="208"/>
      <c r="W892" s="208"/>
      <c r="X892" s="208"/>
      <c r="Y892" s="208"/>
    </row>
    <row r="893" ht="25.5" customHeight="1">
      <c r="A893" s="208"/>
      <c r="B893" s="208"/>
      <c r="C893" s="208"/>
      <c r="D893" s="208"/>
      <c r="E893" s="102"/>
      <c r="F893" s="208"/>
      <c r="G893" s="208"/>
      <c r="H893" s="208"/>
      <c r="I893" s="102"/>
      <c r="J893" s="208"/>
      <c r="K893" s="208"/>
      <c r="L893" s="225"/>
      <c r="M893" s="208"/>
      <c r="N893" s="208"/>
      <c r="O893" s="208"/>
      <c r="P893" s="208"/>
      <c r="Q893" s="208"/>
      <c r="R893" s="208"/>
      <c r="S893" s="208"/>
      <c r="T893" s="208"/>
      <c r="U893" s="208"/>
      <c r="V893" s="208"/>
      <c r="W893" s="208"/>
      <c r="X893" s="208"/>
      <c r="Y893" s="208"/>
    </row>
    <row r="894" ht="25.5" customHeight="1">
      <c r="A894" s="208"/>
      <c r="B894" s="208"/>
      <c r="C894" s="208"/>
      <c r="D894" s="208"/>
      <c r="E894" s="102"/>
      <c r="F894" s="208"/>
      <c r="G894" s="208"/>
      <c r="H894" s="208"/>
      <c r="I894" s="102"/>
      <c r="J894" s="208"/>
      <c r="K894" s="208"/>
      <c r="L894" s="225"/>
      <c r="M894" s="208"/>
      <c r="N894" s="208"/>
      <c r="O894" s="208"/>
      <c r="P894" s="208"/>
      <c r="Q894" s="208"/>
      <c r="R894" s="208"/>
      <c r="S894" s="208"/>
      <c r="T894" s="208"/>
      <c r="U894" s="208"/>
      <c r="V894" s="208"/>
      <c r="W894" s="208"/>
      <c r="X894" s="208"/>
      <c r="Y894" s="208"/>
    </row>
    <row r="895" ht="25.5" customHeight="1">
      <c r="A895" s="208"/>
      <c r="B895" s="208"/>
      <c r="C895" s="208"/>
      <c r="D895" s="208"/>
      <c r="E895" s="102"/>
      <c r="F895" s="208"/>
      <c r="G895" s="208"/>
      <c r="H895" s="208"/>
      <c r="I895" s="102"/>
      <c r="J895" s="208"/>
      <c r="K895" s="208"/>
      <c r="L895" s="225"/>
      <c r="M895" s="208"/>
      <c r="N895" s="208"/>
      <c r="O895" s="208"/>
      <c r="P895" s="208"/>
      <c r="Q895" s="208"/>
      <c r="R895" s="208"/>
      <c r="S895" s="208"/>
      <c r="T895" s="208"/>
      <c r="U895" s="208"/>
      <c r="V895" s="208"/>
      <c r="W895" s="208"/>
      <c r="X895" s="208"/>
      <c r="Y895" s="208"/>
    </row>
    <row r="896" ht="25.5" customHeight="1">
      <c r="A896" s="208"/>
      <c r="B896" s="208"/>
      <c r="C896" s="208"/>
      <c r="D896" s="208"/>
      <c r="E896" s="102"/>
      <c r="F896" s="208"/>
      <c r="G896" s="208"/>
      <c r="H896" s="208"/>
      <c r="I896" s="102"/>
      <c r="J896" s="208"/>
      <c r="K896" s="208"/>
      <c r="L896" s="225"/>
      <c r="M896" s="208"/>
      <c r="N896" s="208"/>
      <c r="O896" s="208"/>
      <c r="P896" s="208"/>
      <c r="Q896" s="208"/>
      <c r="R896" s="208"/>
      <c r="S896" s="208"/>
      <c r="T896" s="208"/>
      <c r="U896" s="208"/>
      <c r="V896" s="208"/>
      <c r="W896" s="208"/>
      <c r="X896" s="208"/>
      <c r="Y896" s="208"/>
    </row>
    <row r="897" ht="25.5" customHeight="1">
      <c r="A897" s="208"/>
      <c r="B897" s="208"/>
      <c r="C897" s="208"/>
      <c r="D897" s="208"/>
      <c r="E897" s="102"/>
      <c r="F897" s="208"/>
      <c r="G897" s="208"/>
      <c r="H897" s="208"/>
      <c r="I897" s="102"/>
      <c r="J897" s="208"/>
      <c r="K897" s="208"/>
      <c r="L897" s="225"/>
      <c r="M897" s="208"/>
      <c r="N897" s="208"/>
      <c r="O897" s="208"/>
      <c r="P897" s="208"/>
      <c r="Q897" s="208"/>
      <c r="R897" s="208"/>
      <c r="S897" s="208"/>
      <c r="T897" s="208"/>
      <c r="U897" s="208"/>
      <c r="V897" s="208"/>
      <c r="W897" s="208"/>
      <c r="X897" s="208"/>
      <c r="Y897" s="208"/>
    </row>
    <row r="898" ht="25.5" customHeight="1">
      <c r="A898" s="208"/>
      <c r="B898" s="208"/>
      <c r="C898" s="208"/>
      <c r="D898" s="208"/>
      <c r="E898" s="102"/>
      <c r="F898" s="208"/>
      <c r="G898" s="208"/>
      <c r="H898" s="208"/>
      <c r="I898" s="102"/>
      <c r="J898" s="208"/>
      <c r="K898" s="208"/>
      <c r="L898" s="225"/>
      <c r="M898" s="208"/>
      <c r="N898" s="208"/>
      <c r="O898" s="208"/>
      <c r="P898" s="208"/>
      <c r="Q898" s="208"/>
      <c r="R898" s="208"/>
      <c r="S898" s="208"/>
      <c r="T898" s="208"/>
      <c r="U898" s="208"/>
      <c r="V898" s="208"/>
      <c r="W898" s="208"/>
      <c r="X898" s="208"/>
      <c r="Y898" s="208"/>
    </row>
    <row r="899" ht="25.5" customHeight="1">
      <c r="A899" s="208"/>
      <c r="B899" s="208"/>
      <c r="C899" s="208"/>
      <c r="D899" s="208"/>
      <c r="E899" s="102"/>
      <c r="F899" s="208"/>
      <c r="G899" s="208"/>
      <c r="H899" s="208"/>
      <c r="I899" s="102"/>
      <c r="J899" s="208"/>
      <c r="K899" s="208"/>
      <c r="L899" s="225"/>
      <c r="M899" s="208"/>
      <c r="N899" s="208"/>
      <c r="O899" s="208"/>
      <c r="P899" s="208"/>
      <c r="Q899" s="208"/>
      <c r="R899" s="208"/>
      <c r="S899" s="208"/>
      <c r="T899" s="208"/>
      <c r="U899" s="208"/>
      <c r="V899" s="208"/>
      <c r="W899" s="208"/>
      <c r="X899" s="208"/>
      <c r="Y899" s="208"/>
    </row>
    <row r="900" ht="25.5" customHeight="1">
      <c r="A900" s="208"/>
      <c r="B900" s="208"/>
      <c r="C900" s="208"/>
      <c r="D900" s="208"/>
      <c r="E900" s="102"/>
      <c r="F900" s="208"/>
      <c r="G900" s="208"/>
      <c r="H900" s="208"/>
      <c r="I900" s="102"/>
      <c r="J900" s="208"/>
      <c r="K900" s="208"/>
      <c r="L900" s="225"/>
      <c r="M900" s="208"/>
      <c r="N900" s="208"/>
      <c r="O900" s="208"/>
      <c r="P900" s="208"/>
      <c r="Q900" s="208"/>
      <c r="R900" s="208"/>
      <c r="S900" s="208"/>
      <c r="T900" s="208"/>
      <c r="U900" s="208"/>
      <c r="V900" s="208"/>
      <c r="W900" s="208"/>
      <c r="X900" s="208"/>
      <c r="Y900" s="208"/>
    </row>
    <row r="901" ht="25.5" customHeight="1">
      <c r="A901" s="208"/>
      <c r="B901" s="208"/>
      <c r="C901" s="208"/>
      <c r="D901" s="208"/>
      <c r="E901" s="102"/>
      <c r="F901" s="208"/>
      <c r="G901" s="208"/>
      <c r="H901" s="208"/>
      <c r="I901" s="102"/>
      <c r="J901" s="208"/>
      <c r="K901" s="208"/>
      <c r="L901" s="225"/>
      <c r="M901" s="208"/>
      <c r="N901" s="208"/>
      <c r="O901" s="208"/>
      <c r="P901" s="208"/>
      <c r="Q901" s="208"/>
      <c r="R901" s="208"/>
      <c r="S901" s="208"/>
      <c r="T901" s="208"/>
      <c r="U901" s="208"/>
      <c r="V901" s="208"/>
      <c r="W901" s="208"/>
      <c r="X901" s="208"/>
      <c r="Y901" s="208"/>
    </row>
    <row r="902" ht="25.5" customHeight="1">
      <c r="A902" s="208"/>
      <c r="B902" s="208"/>
      <c r="C902" s="208"/>
      <c r="D902" s="208"/>
      <c r="E902" s="102"/>
      <c r="F902" s="208"/>
      <c r="G902" s="208"/>
      <c r="H902" s="208"/>
      <c r="I902" s="102"/>
      <c r="J902" s="208"/>
      <c r="K902" s="208"/>
      <c r="L902" s="225"/>
      <c r="M902" s="208"/>
      <c r="N902" s="208"/>
      <c r="O902" s="208"/>
      <c r="P902" s="208"/>
      <c r="Q902" s="208"/>
      <c r="R902" s="208"/>
      <c r="S902" s="208"/>
      <c r="T902" s="208"/>
      <c r="U902" s="208"/>
      <c r="V902" s="208"/>
      <c r="W902" s="208"/>
      <c r="X902" s="208"/>
      <c r="Y902" s="208"/>
    </row>
    <row r="903" ht="25.5" customHeight="1">
      <c r="A903" s="208"/>
      <c r="B903" s="208"/>
      <c r="C903" s="208"/>
      <c r="D903" s="208"/>
      <c r="E903" s="102"/>
      <c r="F903" s="208"/>
      <c r="G903" s="208"/>
      <c r="H903" s="208"/>
      <c r="I903" s="102"/>
      <c r="J903" s="208"/>
      <c r="K903" s="208"/>
      <c r="L903" s="225"/>
      <c r="M903" s="208"/>
      <c r="N903" s="208"/>
      <c r="O903" s="208"/>
      <c r="P903" s="208"/>
      <c r="Q903" s="208"/>
      <c r="R903" s="208"/>
      <c r="S903" s="208"/>
      <c r="T903" s="208"/>
      <c r="U903" s="208"/>
      <c r="V903" s="208"/>
      <c r="W903" s="208"/>
      <c r="X903" s="208"/>
      <c r="Y903" s="208"/>
    </row>
    <row r="904" ht="25.5" customHeight="1">
      <c r="A904" s="208"/>
      <c r="B904" s="208"/>
      <c r="C904" s="208"/>
      <c r="D904" s="208"/>
      <c r="E904" s="102"/>
      <c r="F904" s="208"/>
      <c r="G904" s="208"/>
      <c r="H904" s="208"/>
      <c r="I904" s="102"/>
      <c r="J904" s="208"/>
      <c r="K904" s="208"/>
      <c r="L904" s="225"/>
      <c r="M904" s="208"/>
      <c r="N904" s="208"/>
      <c r="O904" s="208"/>
      <c r="P904" s="208"/>
      <c r="Q904" s="208"/>
      <c r="R904" s="208"/>
      <c r="S904" s="208"/>
      <c r="T904" s="208"/>
      <c r="U904" s="208"/>
      <c r="V904" s="208"/>
      <c r="W904" s="208"/>
      <c r="X904" s="208"/>
      <c r="Y904" s="208"/>
    </row>
    <row r="905" ht="25.5" customHeight="1">
      <c r="A905" s="208"/>
      <c r="B905" s="208"/>
      <c r="C905" s="208"/>
      <c r="D905" s="208"/>
      <c r="E905" s="102"/>
      <c r="F905" s="208"/>
      <c r="G905" s="208"/>
      <c r="H905" s="208"/>
      <c r="I905" s="102"/>
      <c r="J905" s="208"/>
      <c r="K905" s="208"/>
      <c r="L905" s="225"/>
      <c r="M905" s="208"/>
      <c r="N905" s="208"/>
      <c r="O905" s="208"/>
      <c r="P905" s="208"/>
      <c r="Q905" s="208"/>
      <c r="R905" s="208"/>
      <c r="S905" s="208"/>
      <c r="T905" s="208"/>
      <c r="U905" s="208"/>
      <c r="V905" s="208"/>
      <c r="W905" s="208"/>
      <c r="X905" s="208"/>
      <c r="Y905" s="208"/>
    </row>
    <row r="906" ht="25.5" customHeight="1">
      <c r="A906" s="208"/>
      <c r="B906" s="208"/>
      <c r="C906" s="208"/>
      <c r="D906" s="208"/>
      <c r="E906" s="102"/>
      <c r="F906" s="208"/>
      <c r="G906" s="208"/>
      <c r="H906" s="208"/>
      <c r="I906" s="102"/>
      <c r="J906" s="208"/>
      <c r="K906" s="208"/>
      <c r="L906" s="225"/>
      <c r="M906" s="208"/>
      <c r="N906" s="208"/>
      <c r="O906" s="208"/>
      <c r="P906" s="208"/>
      <c r="Q906" s="208"/>
      <c r="R906" s="208"/>
      <c r="S906" s="208"/>
      <c r="T906" s="208"/>
      <c r="U906" s="208"/>
      <c r="V906" s="208"/>
      <c r="W906" s="208"/>
      <c r="X906" s="208"/>
      <c r="Y906" s="208"/>
    </row>
    <row r="907" ht="25.5" customHeight="1">
      <c r="A907" s="208"/>
      <c r="B907" s="208"/>
      <c r="C907" s="208"/>
      <c r="D907" s="208"/>
      <c r="E907" s="102"/>
      <c r="F907" s="208"/>
      <c r="G907" s="208"/>
      <c r="H907" s="208"/>
      <c r="I907" s="102"/>
      <c r="J907" s="208"/>
      <c r="K907" s="208"/>
      <c r="L907" s="225"/>
      <c r="M907" s="208"/>
      <c r="N907" s="208"/>
      <c r="O907" s="208"/>
      <c r="P907" s="208"/>
      <c r="Q907" s="208"/>
      <c r="R907" s="208"/>
      <c r="S907" s="208"/>
      <c r="T907" s="208"/>
      <c r="U907" s="208"/>
      <c r="V907" s="208"/>
      <c r="W907" s="208"/>
      <c r="X907" s="208"/>
      <c r="Y907" s="208"/>
    </row>
    <row r="908" ht="25.5" customHeight="1">
      <c r="A908" s="208"/>
      <c r="B908" s="208"/>
      <c r="C908" s="208"/>
      <c r="D908" s="208"/>
      <c r="E908" s="102"/>
      <c r="F908" s="208"/>
      <c r="G908" s="208"/>
      <c r="H908" s="208"/>
      <c r="I908" s="102"/>
      <c r="J908" s="208"/>
      <c r="K908" s="208"/>
      <c r="L908" s="225"/>
      <c r="M908" s="208"/>
      <c r="N908" s="208"/>
      <c r="O908" s="208"/>
      <c r="P908" s="208"/>
      <c r="Q908" s="208"/>
      <c r="R908" s="208"/>
      <c r="S908" s="208"/>
      <c r="T908" s="208"/>
      <c r="U908" s="208"/>
      <c r="V908" s="208"/>
      <c r="W908" s="208"/>
      <c r="X908" s="208"/>
      <c r="Y908" s="208"/>
    </row>
    <row r="909" ht="25.5" customHeight="1">
      <c r="A909" s="208"/>
      <c r="B909" s="208"/>
      <c r="C909" s="208"/>
      <c r="D909" s="208"/>
      <c r="E909" s="102"/>
      <c r="F909" s="208"/>
      <c r="G909" s="208"/>
      <c r="H909" s="208"/>
      <c r="I909" s="102"/>
      <c r="J909" s="208"/>
      <c r="K909" s="208"/>
      <c r="L909" s="225"/>
      <c r="M909" s="208"/>
      <c r="N909" s="208"/>
      <c r="O909" s="208"/>
      <c r="P909" s="208"/>
      <c r="Q909" s="208"/>
      <c r="R909" s="208"/>
      <c r="S909" s="208"/>
      <c r="T909" s="208"/>
      <c r="U909" s="208"/>
      <c r="V909" s="208"/>
      <c r="W909" s="208"/>
      <c r="X909" s="208"/>
      <c r="Y909" s="208"/>
    </row>
    <row r="910" ht="25.5" customHeight="1">
      <c r="A910" s="208"/>
      <c r="B910" s="208"/>
      <c r="C910" s="208"/>
      <c r="D910" s="208"/>
      <c r="E910" s="102"/>
      <c r="F910" s="208"/>
      <c r="G910" s="208"/>
      <c r="H910" s="208"/>
      <c r="I910" s="102"/>
      <c r="J910" s="208"/>
      <c r="K910" s="208"/>
      <c r="L910" s="225"/>
      <c r="M910" s="208"/>
      <c r="N910" s="208"/>
      <c r="O910" s="208"/>
      <c r="P910" s="208"/>
      <c r="Q910" s="208"/>
      <c r="R910" s="208"/>
      <c r="S910" s="208"/>
      <c r="T910" s="208"/>
      <c r="U910" s="208"/>
      <c r="V910" s="208"/>
      <c r="W910" s="208"/>
      <c r="X910" s="208"/>
      <c r="Y910" s="208"/>
    </row>
    <row r="911" ht="25.5" customHeight="1">
      <c r="A911" s="208"/>
      <c r="B911" s="208"/>
      <c r="C911" s="208"/>
      <c r="D911" s="208"/>
      <c r="E911" s="102"/>
      <c r="F911" s="208"/>
      <c r="G911" s="208"/>
      <c r="H911" s="208"/>
      <c r="I911" s="102"/>
      <c r="J911" s="208"/>
      <c r="K911" s="208"/>
      <c r="L911" s="225"/>
      <c r="M911" s="208"/>
      <c r="N911" s="208"/>
      <c r="O911" s="208"/>
      <c r="P911" s="208"/>
      <c r="Q911" s="208"/>
      <c r="R911" s="208"/>
      <c r="S911" s="208"/>
      <c r="T911" s="208"/>
      <c r="U911" s="208"/>
      <c r="V911" s="208"/>
      <c r="W911" s="208"/>
      <c r="X911" s="208"/>
      <c r="Y911" s="208"/>
    </row>
    <row r="912" ht="25.5" customHeight="1">
      <c r="A912" s="208"/>
      <c r="B912" s="208"/>
      <c r="C912" s="208"/>
      <c r="D912" s="208"/>
      <c r="E912" s="102"/>
      <c r="F912" s="208"/>
      <c r="G912" s="208"/>
      <c r="H912" s="208"/>
      <c r="I912" s="102"/>
      <c r="J912" s="208"/>
      <c r="K912" s="208"/>
      <c r="L912" s="225"/>
      <c r="M912" s="208"/>
      <c r="N912" s="208"/>
      <c r="O912" s="208"/>
      <c r="P912" s="208"/>
      <c r="Q912" s="208"/>
      <c r="R912" s="208"/>
      <c r="S912" s="208"/>
      <c r="T912" s="208"/>
      <c r="U912" s="208"/>
      <c r="V912" s="208"/>
      <c r="W912" s="208"/>
      <c r="X912" s="208"/>
      <c r="Y912" s="208"/>
    </row>
    <row r="913" ht="25.5" customHeight="1">
      <c r="A913" s="208"/>
      <c r="B913" s="208"/>
      <c r="C913" s="208"/>
      <c r="D913" s="208"/>
      <c r="E913" s="102"/>
      <c r="F913" s="208"/>
      <c r="G913" s="208"/>
      <c r="H913" s="208"/>
      <c r="I913" s="102"/>
      <c r="J913" s="208"/>
      <c r="K913" s="208"/>
      <c r="L913" s="225"/>
      <c r="M913" s="208"/>
      <c r="N913" s="208"/>
      <c r="O913" s="208"/>
      <c r="P913" s="208"/>
      <c r="Q913" s="208"/>
      <c r="R913" s="208"/>
      <c r="S913" s="208"/>
      <c r="T913" s="208"/>
      <c r="U913" s="208"/>
      <c r="V913" s="208"/>
      <c r="W913" s="208"/>
      <c r="X913" s="208"/>
      <c r="Y913" s="208"/>
    </row>
    <row r="914" ht="25.5" customHeight="1">
      <c r="A914" s="208"/>
      <c r="B914" s="208"/>
      <c r="C914" s="208"/>
      <c r="D914" s="208"/>
      <c r="E914" s="102"/>
      <c r="F914" s="208"/>
      <c r="G914" s="208"/>
      <c r="H914" s="208"/>
      <c r="I914" s="102"/>
      <c r="J914" s="208"/>
      <c r="K914" s="208"/>
      <c r="L914" s="225"/>
      <c r="M914" s="208"/>
      <c r="N914" s="208"/>
      <c r="O914" s="208"/>
      <c r="P914" s="208"/>
      <c r="Q914" s="208"/>
      <c r="R914" s="208"/>
      <c r="S914" s="208"/>
      <c r="T914" s="208"/>
      <c r="U914" s="208"/>
      <c r="V914" s="208"/>
      <c r="W914" s="208"/>
      <c r="X914" s="208"/>
      <c r="Y914" s="208"/>
    </row>
    <row r="915" ht="25.5" customHeight="1">
      <c r="A915" s="208"/>
      <c r="B915" s="208"/>
      <c r="C915" s="208"/>
      <c r="D915" s="208"/>
      <c r="E915" s="102"/>
      <c r="F915" s="208"/>
      <c r="G915" s="208"/>
      <c r="H915" s="208"/>
      <c r="I915" s="102"/>
      <c r="J915" s="208"/>
      <c r="K915" s="208"/>
      <c r="L915" s="225"/>
      <c r="M915" s="208"/>
      <c r="N915" s="208"/>
      <c r="O915" s="208"/>
      <c r="P915" s="208"/>
      <c r="Q915" s="208"/>
      <c r="R915" s="208"/>
      <c r="S915" s="208"/>
      <c r="T915" s="208"/>
      <c r="U915" s="208"/>
      <c r="V915" s="208"/>
      <c r="W915" s="208"/>
      <c r="X915" s="208"/>
      <c r="Y915" s="208"/>
    </row>
    <row r="916" ht="25.5" customHeight="1">
      <c r="A916" s="208"/>
      <c r="B916" s="208"/>
      <c r="C916" s="208"/>
      <c r="D916" s="208"/>
      <c r="E916" s="102"/>
      <c r="F916" s="208"/>
      <c r="G916" s="208"/>
      <c r="H916" s="208"/>
      <c r="I916" s="102"/>
      <c r="J916" s="208"/>
      <c r="K916" s="208"/>
      <c r="L916" s="225"/>
      <c r="M916" s="208"/>
      <c r="N916" s="208"/>
      <c r="O916" s="208"/>
      <c r="P916" s="208"/>
      <c r="Q916" s="208"/>
      <c r="R916" s="208"/>
      <c r="S916" s="208"/>
      <c r="T916" s="208"/>
      <c r="U916" s="208"/>
      <c r="V916" s="208"/>
      <c r="W916" s="208"/>
      <c r="X916" s="208"/>
      <c r="Y916" s="208"/>
    </row>
    <row r="917" ht="25.5" customHeight="1">
      <c r="A917" s="208"/>
      <c r="B917" s="208"/>
      <c r="C917" s="208"/>
      <c r="D917" s="208"/>
      <c r="E917" s="102"/>
      <c r="F917" s="208"/>
      <c r="G917" s="208"/>
      <c r="H917" s="208"/>
      <c r="I917" s="102"/>
      <c r="J917" s="208"/>
      <c r="K917" s="208"/>
      <c r="L917" s="225"/>
      <c r="M917" s="208"/>
      <c r="N917" s="208"/>
      <c r="O917" s="208"/>
      <c r="P917" s="208"/>
      <c r="Q917" s="208"/>
      <c r="R917" s="208"/>
      <c r="S917" s="208"/>
      <c r="T917" s="208"/>
      <c r="U917" s="208"/>
      <c r="V917" s="208"/>
      <c r="W917" s="208"/>
      <c r="X917" s="208"/>
      <c r="Y917" s="208"/>
    </row>
    <row r="918" ht="25.5" customHeight="1">
      <c r="A918" s="208"/>
      <c r="B918" s="208"/>
      <c r="C918" s="208"/>
      <c r="D918" s="208"/>
      <c r="E918" s="102"/>
      <c r="F918" s="208"/>
      <c r="G918" s="208"/>
      <c r="H918" s="208"/>
      <c r="I918" s="102"/>
      <c r="J918" s="208"/>
      <c r="K918" s="208"/>
      <c r="L918" s="225"/>
      <c r="M918" s="208"/>
      <c r="N918" s="208"/>
      <c r="O918" s="208"/>
      <c r="P918" s="208"/>
      <c r="Q918" s="208"/>
      <c r="R918" s="208"/>
      <c r="S918" s="208"/>
      <c r="T918" s="208"/>
      <c r="U918" s="208"/>
      <c r="V918" s="208"/>
      <c r="W918" s="208"/>
      <c r="X918" s="208"/>
      <c r="Y918" s="208"/>
    </row>
    <row r="919" ht="25.5" customHeight="1">
      <c r="A919" s="208"/>
      <c r="B919" s="208"/>
      <c r="C919" s="208"/>
      <c r="D919" s="208"/>
      <c r="E919" s="102"/>
      <c r="F919" s="208"/>
      <c r="G919" s="208"/>
      <c r="H919" s="208"/>
      <c r="I919" s="102"/>
      <c r="J919" s="208"/>
      <c r="K919" s="208"/>
      <c r="L919" s="225"/>
      <c r="M919" s="208"/>
      <c r="N919" s="208"/>
      <c r="O919" s="208"/>
      <c r="P919" s="208"/>
      <c r="Q919" s="208"/>
      <c r="R919" s="208"/>
      <c r="S919" s="208"/>
      <c r="T919" s="208"/>
      <c r="U919" s="208"/>
      <c r="V919" s="208"/>
      <c r="W919" s="208"/>
      <c r="X919" s="208"/>
      <c r="Y919" s="208"/>
    </row>
    <row r="920" ht="25.5" customHeight="1">
      <c r="A920" s="208"/>
      <c r="B920" s="208"/>
      <c r="C920" s="208"/>
      <c r="D920" s="208"/>
      <c r="E920" s="102"/>
      <c r="F920" s="208"/>
      <c r="G920" s="208"/>
      <c r="H920" s="208"/>
      <c r="I920" s="102"/>
      <c r="J920" s="208"/>
      <c r="K920" s="208"/>
      <c r="L920" s="225"/>
      <c r="M920" s="208"/>
      <c r="N920" s="208"/>
      <c r="O920" s="208"/>
      <c r="P920" s="208"/>
      <c r="Q920" s="208"/>
      <c r="R920" s="208"/>
      <c r="S920" s="208"/>
      <c r="T920" s="208"/>
      <c r="U920" s="208"/>
      <c r="V920" s="208"/>
      <c r="W920" s="208"/>
      <c r="X920" s="208"/>
      <c r="Y920" s="208"/>
    </row>
    <row r="921" ht="25.5" customHeight="1">
      <c r="A921" s="208"/>
      <c r="B921" s="208"/>
      <c r="C921" s="208"/>
      <c r="D921" s="208"/>
      <c r="E921" s="102"/>
      <c r="F921" s="208"/>
      <c r="G921" s="208"/>
      <c r="H921" s="208"/>
      <c r="I921" s="102"/>
      <c r="J921" s="208"/>
      <c r="K921" s="208"/>
      <c r="L921" s="225"/>
      <c r="M921" s="208"/>
      <c r="N921" s="208"/>
      <c r="O921" s="208"/>
      <c r="P921" s="208"/>
      <c r="Q921" s="208"/>
      <c r="R921" s="208"/>
      <c r="S921" s="208"/>
      <c r="T921" s="208"/>
      <c r="U921" s="208"/>
      <c r="V921" s="208"/>
      <c r="W921" s="208"/>
      <c r="X921" s="208"/>
      <c r="Y921" s="208"/>
    </row>
    <row r="922" ht="25.5" customHeight="1">
      <c r="A922" s="208"/>
      <c r="B922" s="208"/>
      <c r="C922" s="208"/>
      <c r="D922" s="208"/>
      <c r="E922" s="102"/>
      <c r="F922" s="208"/>
      <c r="G922" s="208"/>
      <c r="H922" s="208"/>
      <c r="I922" s="102"/>
      <c r="J922" s="208"/>
      <c r="K922" s="208"/>
      <c r="L922" s="225"/>
      <c r="M922" s="208"/>
      <c r="N922" s="208"/>
      <c r="O922" s="208"/>
      <c r="P922" s="208"/>
      <c r="Q922" s="208"/>
      <c r="R922" s="208"/>
      <c r="S922" s="208"/>
      <c r="T922" s="208"/>
      <c r="U922" s="208"/>
      <c r="V922" s="208"/>
      <c r="W922" s="208"/>
      <c r="X922" s="208"/>
      <c r="Y922" s="208"/>
    </row>
    <row r="923" ht="25.5" customHeight="1">
      <c r="A923" s="208"/>
      <c r="B923" s="208"/>
      <c r="C923" s="208"/>
      <c r="D923" s="208"/>
      <c r="E923" s="102"/>
      <c r="F923" s="208"/>
      <c r="G923" s="208"/>
      <c r="H923" s="208"/>
      <c r="I923" s="102"/>
      <c r="J923" s="208"/>
      <c r="K923" s="208"/>
      <c r="L923" s="225"/>
      <c r="M923" s="208"/>
      <c r="N923" s="208"/>
      <c r="O923" s="208"/>
      <c r="P923" s="208"/>
      <c r="Q923" s="208"/>
      <c r="R923" s="208"/>
      <c r="S923" s="208"/>
      <c r="T923" s="208"/>
      <c r="U923" s="208"/>
      <c r="V923" s="208"/>
      <c r="W923" s="208"/>
      <c r="X923" s="208"/>
      <c r="Y923" s="208"/>
    </row>
    <row r="924" ht="25.5" customHeight="1">
      <c r="A924" s="208"/>
      <c r="B924" s="208"/>
      <c r="C924" s="208"/>
      <c r="D924" s="208"/>
      <c r="E924" s="102"/>
      <c r="F924" s="208"/>
      <c r="G924" s="208"/>
      <c r="H924" s="208"/>
      <c r="I924" s="102"/>
      <c r="J924" s="208"/>
      <c r="K924" s="208"/>
      <c r="L924" s="225"/>
      <c r="M924" s="208"/>
      <c r="N924" s="208"/>
      <c r="O924" s="208"/>
      <c r="P924" s="208"/>
      <c r="Q924" s="208"/>
      <c r="R924" s="208"/>
      <c r="S924" s="208"/>
      <c r="T924" s="208"/>
      <c r="U924" s="208"/>
      <c r="V924" s="208"/>
      <c r="W924" s="208"/>
      <c r="X924" s="208"/>
      <c r="Y924" s="208"/>
    </row>
    <row r="925" ht="25.5" customHeight="1">
      <c r="A925" s="208"/>
      <c r="B925" s="208"/>
      <c r="C925" s="208"/>
      <c r="D925" s="208"/>
      <c r="E925" s="102"/>
      <c r="F925" s="208"/>
      <c r="G925" s="208"/>
      <c r="H925" s="208"/>
      <c r="I925" s="102"/>
      <c r="J925" s="208"/>
      <c r="K925" s="208"/>
      <c r="L925" s="225"/>
      <c r="M925" s="208"/>
      <c r="N925" s="208"/>
      <c r="O925" s="208"/>
      <c r="P925" s="208"/>
      <c r="Q925" s="208"/>
      <c r="R925" s="208"/>
      <c r="S925" s="208"/>
      <c r="T925" s="208"/>
      <c r="U925" s="208"/>
      <c r="V925" s="208"/>
      <c r="W925" s="208"/>
      <c r="X925" s="208"/>
      <c r="Y925" s="208"/>
    </row>
    <row r="926" ht="25.5" customHeight="1">
      <c r="A926" s="208"/>
      <c r="B926" s="208"/>
      <c r="C926" s="208"/>
      <c r="D926" s="208"/>
      <c r="E926" s="102"/>
      <c r="F926" s="208"/>
      <c r="G926" s="208"/>
      <c r="H926" s="208"/>
      <c r="I926" s="102"/>
      <c r="J926" s="208"/>
      <c r="K926" s="208"/>
      <c r="L926" s="225"/>
      <c r="M926" s="208"/>
      <c r="N926" s="208"/>
      <c r="O926" s="208"/>
      <c r="P926" s="208"/>
      <c r="Q926" s="208"/>
      <c r="R926" s="208"/>
      <c r="S926" s="208"/>
      <c r="T926" s="208"/>
      <c r="U926" s="208"/>
      <c r="V926" s="208"/>
      <c r="W926" s="208"/>
      <c r="X926" s="208"/>
      <c r="Y926" s="208"/>
    </row>
    <row r="927" ht="25.5" customHeight="1">
      <c r="A927" s="208"/>
      <c r="B927" s="208"/>
      <c r="C927" s="208"/>
      <c r="D927" s="208"/>
      <c r="E927" s="102"/>
      <c r="F927" s="208"/>
      <c r="G927" s="208"/>
      <c r="H927" s="208"/>
      <c r="I927" s="102"/>
      <c r="J927" s="208"/>
      <c r="K927" s="208"/>
      <c r="L927" s="225"/>
      <c r="M927" s="208"/>
      <c r="N927" s="208"/>
      <c r="O927" s="208"/>
      <c r="P927" s="208"/>
      <c r="Q927" s="208"/>
      <c r="R927" s="208"/>
      <c r="S927" s="208"/>
      <c r="T927" s="208"/>
      <c r="U927" s="208"/>
      <c r="V927" s="208"/>
      <c r="W927" s="208"/>
      <c r="X927" s="208"/>
      <c r="Y927" s="208"/>
    </row>
    <row r="928" ht="25.5" customHeight="1">
      <c r="A928" s="208"/>
      <c r="B928" s="208"/>
      <c r="C928" s="208"/>
      <c r="D928" s="208"/>
      <c r="E928" s="102"/>
      <c r="F928" s="208"/>
      <c r="G928" s="208"/>
      <c r="H928" s="208"/>
      <c r="I928" s="102"/>
      <c r="J928" s="208"/>
      <c r="K928" s="208"/>
      <c r="L928" s="225"/>
      <c r="M928" s="208"/>
      <c r="N928" s="208"/>
      <c r="O928" s="208"/>
      <c r="P928" s="208"/>
      <c r="Q928" s="208"/>
      <c r="R928" s="208"/>
      <c r="S928" s="208"/>
      <c r="T928" s="208"/>
      <c r="U928" s="208"/>
      <c r="V928" s="208"/>
      <c r="W928" s="208"/>
      <c r="X928" s="208"/>
      <c r="Y928" s="208"/>
    </row>
    <row r="929" ht="25.5" customHeight="1">
      <c r="A929" s="208"/>
      <c r="B929" s="208"/>
      <c r="C929" s="208"/>
      <c r="D929" s="208"/>
      <c r="E929" s="102"/>
      <c r="F929" s="208"/>
      <c r="G929" s="208"/>
      <c r="H929" s="208"/>
      <c r="I929" s="102"/>
      <c r="J929" s="208"/>
      <c r="K929" s="208"/>
      <c r="L929" s="225"/>
      <c r="M929" s="208"/>
      <c r="N929" s="208"/>
      <c r="O929" s="208"/>
      <c r="P929" s="208"/>
      <c r="Q929" s="208"/>
      <c r="R929" s="208"/>
      <c r="S929" s="208"/>
      <c r="T929" s="208"/>
      <c r="U929" s="208"/>
      <c r="V929" s="208"/>
      <c r="W929" s="208"/>
      <c r="X929" s="208"/>
      <c r="Y929" s="208"/>
    </row>
    <row r="930" ht="25.5" customHeight="1">
      <c r="A930" s="208"/>
      <c r="B930" s="208"/>
      <c r="C930" s="208"/>
      <c r="D930" s="208"/>
      <c r="E930" s="102"/>
      <c r="F930" s="208"/>
      <c r="G930" s="208"/>
      <c r="H930" s="208"/>
      <c r="I930" s="102"/>
      <c r="J930" s="208"/>
      <c r="K930" s="208"/>
      <c r="L930" s="225"/>
      <c r="M930" s="208"/>
      <c r="N930" s="208"/>
      <c r="O930" s="208"/>
      <c r="P930" s="208"/>
      <c r="Q930" s="208"/>
      <c r="R930" s="208"/>
      <c r="S930" s="208"/>
      <c r="T930" s="208"/>
      <c r="U930" s="208"/>
      <c r="V930" s="208"/>
      <c r="W930" s="208"/>
      <c r="X930" s="208"/>
      <c r="Y930" s="208"/>
    </row>
    <row r="931" ht="25.5" customHeight="1">
      <c r="A931" s="208"/>
      <c r="B931" s="208"/>
      <c r="C931" s="208"/>
      <c r="D931" s="208"/>
      <c r="E931" s="102"/>
      <c r="F931" s="208"/>
      <c r="G931" s="208"/>
      <c r="H931" s="208"/>
      <c r="I931" s="102"/>
      <c r="J931" s="208"/>
      <c r="K931" s="208"/>
      <c r="L931" s="225"/>
      <c r="M931" s="208"/>
      <c r="N931" s="208"/>
      <c r="O931" s="208"/>
      <c r="P931" s="208"/>
      <c r="Q931" s="208"/>
      <c r="R931" s="208"/>
      <c r="S931" s="208"/>
      <c r="T931" s="208"/>
      <c r="U931" s="208"/>
      <c r="V931" s="208"/>
      <c r="W931" s="208"/>
      <c r="X931" s="208"/>
      <c r="Y931" s="208"/>
    </row>
    <row r="932" ht="25.5" customHeight="1">
      <c r="A932" s="208"/>
      <c r="B932" s="208"/>
      <c r="C932" s="208"/>
      <c r="D932" s="208"/>
      <c r="E932" s="102"/>
      <c r="F932" s="208"/>
      <c r="G932" s="208"/>
      <c r="H932" s="208"/>
      <c r="I932" s="102"/>
      <c r="J932" s="208"/>
      <c r="K932" s="208"/>
      <c r="L932" s="225"/>
      <c r="M932" s="208"/>
      <c r="N932" s="208"/>
      <c r="O932" s="208"/>
      <c r="P932" s="208"/>
      <c r="Q932" s="208"/>
      <c r="R932" s="208"/>
      <c r="S932" s="208"/>
      <c r="T932" s="208"/>
      <c r="U932" s="208"/>
      <c r="V932" s="208"/>
      <c r="W932" s="208"/>
      <c r="X932" s="208"/>
      <c r="Y932" s="208"/>
    </row>
    <row r="933" ht="25.5" customHeight="1">
      <c r="A933" s="208"/>
      <c r="B933" s="208"/>
      <c r="C933" s="208"/>
      <c r="D933" s="208"/>
      <c r="E933" s="102"/>
      <c r="F933" s="208"/>
      <c r="G933" s="208"/>
      <c r="H933" s="208"/>
      <c r="I933" s="102"/>
      <c r="J933" s="208"/>
      <c r="K933" s="208"/>
      <c r="L933" s="225"/>
      <c r="M933" s="208"/>
      <c r="N933" s="208"/>
      <c r="O933" s="208"/>
      <c r="P933" s="208"/>
      <c r="Q933" s="208"/>
      <c r="R933" s="208"/>
      <c r="S933" s="208"/>
      <c r="T933" s="208"/>
      <c r="U933" s="208"/>
      <c r="V933" s="208"/>
      <c r="W933" s="208"/>
      <c r="X933" s="208"/>
      <c r="Y933" s="208"/>
    </row>
    <row r="934" ht="25.5" customHeight="1">
      <c r="A934" s="208"/>
      <c r="B934" s="208"/>
      <c r="C934" s="208"/>
      <c r="D934" s="208"/>
      <c r="E934" s="102"/>
      <c r="F934" s="208"/>
      <c r="G934" s="208"/>
      <c r="H934" s="208"/>
      <c r="I934" s="102"/>
      <c r="J934" s="208"/>
      <c r="K934" s="208"/>
      <c r="L934" s="225"/>
      <c r="M934" s="208"/>
      <c r="N934" s="208"/>
      <c r="O934" s="208"/>
      <c r="P934" s="208"/>
      <c r="Q934" s="208"/>
      <c r="R934" s="208"/>
      <c r="S934" s="208"/>
      <c r="T934" s="208"/>
      <c r="U934" s="208"/>
      <c r="V934" s="208"/>
      <c r="W934" s="208"/>
      <c r="X934" s="208"/>
      <c r="Y934" s="208"/>
    </row>
    <row r="935" ht="25.5" customHeight="1">
      <c r="A935" s="208"/>
      <c r="B935" s="208"/>
      <c r="C935" s="208"/>
      <c r="D935" s="208"/>
      <c r="E935" s="102"/>
      <c r="F935" s="208"/>
      <c r="G935" s="208"/>
      <c r="H935" s="208"/>
      <c r="I935" s="102"/>
      <c r="J935" s="208"/>
      <c r="K935" s="208"/>
      <c r="L935" s="225"/>
      <c r="M935" s="208"/>
      <c r="N935" s="208"/>
      <c r="O935" s="208"/>
      <c r="P935" s="208"/>
      <c r="Q935" s="208"/>
      <c r="R935" s="208"/>
      <c r="S935" s="208"/>
      <c r="T935" s="208"/>
      <c r="U935" s="208"/>
      <c r="V935" s="208"/>
      <c r="W935" s="208"/>
      <c r="X935" s="208"/>
      <c r="Y935" s="208"/>
    </row>
    <row r="936" ht="25.5" customHeight="1">
      <c r="A936" s="208"/>
      <c r="B936" s="208"/>
      <c r="C936" s="208"/>
      <c r="D936" s="208"/>
      <c r="E936" s="102"/>
      <c r="F936" s="208"/>
      <c r="G936" s="208"/>
      <c r="H936" s="208"/>
      <c r="I936" s="102"/>
      <c r="J936" s="208"/>
      <c r="K936" s="208"/>
      <c r="L936" s="225"/>
      <c r="M936" s="208"/>
      <c r="N936" s="208"/>
      <c r="O936" s="208"/>
      <c r="P936" s="208"/>
      <c r="Q936" s="208"/>
      <c r="R936" s="208"/>
      <c r="S936" s="208"/>
      <c r="T936" s="208"/>
      <c r="U936" s="208"/>
      <c r="V936" s="208"/>
      <c r="W936" s="208"/>
      <c r="X936" s="208"/>
      <c r="Y936" s="208"/>
    </row>
    <row r="937" ht="25.5" customHeight="1">
      <c r="A937" s="208"/>
      <c r="B937" s="208"/>
      <c r="C937" s="208"/>
      <c r="D937" s="208"/>
      <c r="E937" s="102"/>
      <c r="F937" s="208"/>
      <c r="G937" s="208"/>
      <c r="H937" s="208"/>
      <c r="I937" s="102"/>
      <c r="J937" s="208"/>
      <c r="K937" s="208"/>
      <c r="L937" s="225"/>
      <c r="M937" s="208"/>
      <c r="N937" s="208"/>
      <c r="O937" s="208"/>
      <c r="P937" s="208"/>
      <c r="Q937" s="208"/>
      <c r="R937" s="208"/>
      <c r="S937" s="208"/>
      <c r="T937" s="208"/>
      <c r="U937" s="208"/>
      <c r="V937" s="208"/>
      <c r="W937" s="208"/>
      <c r="X937" s="208"/>
      <c r="Y937" s="208"/>
    </row>
    <row r="938" ht="25.5" customHeight="1">
      <c r="A938" s="208"/>
      <c r="B938" s="208"/>
      <c r="C938" s="208"/>
      <c r="D938" s="208"/>
      <c r="E938" s="102"/>
      <c r="F938" s="208"/>
      <c r="G938" s="208"/>
      <c r="H938" s="208"/>
      <c r="I938" s="102"/>
      <c r="J938" s="208"/>
      <c r="K938" s="208"/>
      <c r="L938" s="225"/>
      <c r="M938" s="208"/>
      <c r="N938" s="208"/>
      <c r="O938" s="208"/>
      <c r="P938" s="208"/>
      <c r="Q938" s="208"/>
      <c r="R938" s="208"/>
      <c r="S938" s="208"/>
      <c r="T938" s="208"/>
      <c r="U938" s="208"/>
      <c r="V938" s="208"/>
      <c r="W938" s="208"/>
      <c r="X938" s="208"/>
      <c r="Y938" s="208"/>
    </row>
    <row r="939" ht="25.5" customHeight="1">
      <c r="A939" s="208"/>
      <c r="B939" s="208"/>
      <c r="C939" s="208"/>
      <c r="D939" s="208"/>
      <c r="E939" s="102"/>
      <c r="F939" s="208"/>
      <c r="G939" s="208"/>
      <c r="H939" s="208"/>
      <c r="I939" s="102"/>
      <c r="J939" s="208"/>
      <c r="K939" s="208"/>
      <c r="L939" s="225"/>
      <c r="M939" s="208"/>
      <c r="N939" s="208"/>
      <c r="O939" s="208"/>
      <c r="P939" s="208"/>
      <c r="Q939" s="208"/>
      <c r="R939" s="208"/>
      <c r="S939" s="208"/>
      <c r="T939" s="208"/>
      <c r="U939" s="208"/>
      <c r="V939" s="208"/>
      <c r="W939" s="208"/>
      <c r="X939" s="208"/>
      <c r="Y939" s="208"/>
    </row>
    <row r="940" ht="25.5" customHeight="1">
      <c r="A940" s="208"/>
      <c r="B940" s="208"/>
      <c r="C940" s="208"/>
      <c r="D940" s="208"/>
      <c r="E940" s="102"/>
      <c r="F940" s="208"/>
      <c r="G940" s="208"/>
      <c r="H940" s="208"/>
      <c r="I940" s="102"/>
      <c r="J940" s="208"/>
      <c r="K940" s="208"/>
      <c r="L940" s="225"/>
      <c r="M940" s="208"/>
      <c r="N940" s="208"/>
      <c r="O940" s="208"/>
      <c r="P940" s="208"/>
      <c r="Q940" s="208"/>
      <c r="R940" s="208"/>
      <c r="S940" s="208"/>
      <c r="T940" s="208"/>
      <c r="U940" s="208"/>
      <c r="V940" s="208"/>
      <c r="W940" s="208"/>
      <c r="X940" s="208"/>
      <c r="Y940" s="208"/>
    </row>
    <row r="941" ht="25.5" customHeight="1">
      <c r="A941" s="208"/>
      <c r="B941" s="208"/>
      <c r="C941" s="208"/>
      <c r="D941" s="208"/>
      <c r="E941" s="102"/>
      <c r="F941" s="208"/>
      <c r="G941" s="208"/>
      <c r="H941" s="208"/>
      <c r="I941" s="102"/>
      <c r="J941" s="208"/>
      <c r="K941" s="208"/>
      <c r="L941" s="225"/>
      <c r="M941" s="208"/>
      <c r="N941" s="208"/>
      <c r="O941" s="208"/>
      <c r="P941" s="208"/>
      <c r="Q941" s="208"/>
      <c r="R941" s="208"/>
      <c r="S941" s="208"/>
      <c r="T941" s="208"/>
      <c r="U941" s="208"/>
      <c r="V941" s="208"/>
      <c r="W941" s="208"/>
      <c r="X941" s="208"/>
      <c r="Y941" s="208"/>
    </row>
    <row r="942" ht="25.5" customHeight="1">
      <c r="A942" s="208"/>
      <c r="B942" s="208"/>
      <c r="C942" s="208"/>
      <c r="D942" s="208"/>
      <c r="E942" s="102"/>
      <c r="F942" s="208"/>
      <c r="G942" s="208"/>
      <c r="H942" s="208"/>
      <c r="I942" s="102"/>
      <c r="J942" s="208"/>
      <c r="K942" s="208"/>
      <c r="L942" s="225"/>
      <c r="M942" s="208"/>
      <c r="N942" s="208"/>
      <c r="O942" s="208"/>
      <c r="P942" s="208"/>
      <c r="Q942" s="208"/>
      <c r="R942" s="208"/>
      <c r="S942" s="208"/>
      <c r="T942" s="208"/>
      <c r="U942" s="208"/>
      <c r="V942" s="208"/>
      <c r="W942" s="208"/>
      <c r="X942" s="208"/>
      <c r="Y942" s="208"/>
    </row>
    <row r="943" ht="25.5" customHeight="1">
      <c r="A943" s="208"/>
      <c r="B943" s="208"/>
      <c r="C943" s="208"/>
      <c r="D943" s="208"/>
      <c r="E943" s="102"/>
      <c r="F943" s="208"/>
      <c r="G943" s="208"/>
      <c r="H943" s="208"/>
      <c r="I943" s="102"/>
      <c r="J943" s="208"/>
      <c r="K943" s="208"/>
      <c r="L943" s="225"/>
      <c r="M943" s="208"/>
      <c r="N943" s="208"/>
      <c r="O943" s="208"/>
      <c r="P943" s="208"/>
      <c r="Q943" s="208"/>
      <c r="R943" s="208"/>
      <c r="S943" s="208"/>
      <c r="T943" s="208"/>
      <c r="U943" s="208"/>
      <c r="V943" s="208"/>
      <c r="W943" s="208"/>
      <c r="X943" s="208"/>
      <c r="Y943" s="208"/>
    </row>
    <row r="944" ht="25.5" customHeight="1">
      <c r="A944" s="208"/>
      <c r="B944" s="208"/>
      <c r="C944" s="208"/>
      <c r="D944" s="208"/>
      <c r="E944" s="102"/>
      <c r="F944" s="208"/>
      <c r="G944" s="208"/>
      <c r="H944" s="208"/>
      <c r="I944" s="102"/>
      <c r="J944" s="208"/>
      <c r="K944" s="208"/>
      <c r="L944" s="225"/>
      <c r="M944" s="208"/>
      <c r="N944" s="208"/>
      <c r="O944" s="208"/>
      <c r="P944" s="208"/>
      <c r="Q944" s="208"/>
      <c r="R944" s="208"/>
      <c r="S944" s="208"/>
      <c r="T944" s="208"/>
      <c r="U944" s="208"/>
      <c r="V944" s="208"/>
      <c r="W944" s="208"/>
      <c r="X944" s="208"/>
      <c r="Y944" s="208"/>
    </row>
    <row r="945" ht="25.5" customHeight="1">
      <c r="A945" s="208"/>
      <c r="B945" s="208"/>
      <c r="C945" s="208"/>
      <c r="D945" s="208"/>
      <c r="E945" s="102"/>
      <c r="F945" s="208"/>
      <c r="G945" s="208"/>
      <c r="H945" s="208"/>
      <c r="I945" s="102"/>
      <c r="J945" s="208"/>
      <c r="K945" s="208"/>
      <c r="L945" s="225"/>
      <c r="M945" s="208"/>
      <c r="N945" s="208"/>
      <c r="O945" s="208"/>
      <c r="P945" s="208"/>
      <c r="Q945" s="208"/>
      <c r="R945" s="208"/>
      <c r="S945" s="208"/>
      <c r="T945" s="208"/>
      <c r="U945" s="208"/>
      <c r="V945" s="208"/>
      <c r="W945" s="208"/>
      <c r="X945" s="208"/>
      <c r="Y945" s="208"/>
    </row>
    <row r="946" ht="25.5" customHeight="1">
      <c r="A946" s="208"/>
      <c r="B946" s="208"/>
      <c r="C946" s="208"/>
      <c r="D946" s="208"/>
      <c r="E946" s="102"/>
      <c r="F946" s="208"/>
      <c r="G946" s="208"/>
      <c r="H946" s="208"/>
      <c r="I946" s="102"/>
      <c r="J946" s="208"/>
      <c r="K946" s="208"/>
      <c r="L946" s="225"/>
      <c r="M946" s="208"/>
      <c r="N946" s="208"/>
      <c r="O946" s="208"/>
      <c r="P946" s="208"/>
      <c r="Q946" s="208"/>
      <c r="R946" s="208"/>
      <c r="S946" s="208"/>
      <c r="T946" s="208"/>
      <c r="U946" s="208"/>
      <c r="V946" s="208"/>
      <c r="W946" s="208"/>
      <c r="X946" s="208"/>
      <c r="Y946" s="208"/>
    </row>
    <row r="947" ht="25.5" customHeight="1">
      <c r="A947" s="208"/>
      <c r="B947" s="208"/>
      <c r="C947" s="208"/>
      <c r="D947" s="208"/>
      <c r="E947" s="102"/>
      <c r="F947" s="208"/>
      <c r="G947" s="208"/>
      <c r="H947" s="208"/>
      <c r="I947" s="102"/>
      <c r="J947" s="208"/>
      <c r="K947" s="208"/>
      <c r="L947" s="225"/>
      <c r="M947" s="208"/>
      <c r="N947" s="208"/>
      <c r="O947" s="208"/>
      <c r="P947" s="208"/>
      <c r="Q947" s="208"/>
      <c r="R947" s="208"/>
      <c r="S947" s="208"/>
      <c r="T947" s="208"/>
      <c r="U947" s="208"/>
      <c r="V947" s="208"/>
      <c r="W947" s="208"/>
      <c r="X947" s="208"/>
      <c r="Y947" s="208"/>
    </row>
    <row r="948" ht="25.5" customHeight="1">
      <c r="A948" s="208"/>
      <c r="B948" s="208"/>
      <c r="C948" s="208"/>
      <c r="D948" s="208"/>
      <c r="E948" s="102"/>
      <c r="F948" s="208"/>
      <c r="G948" s="208"/>
      <c r="H948" s="208"/>
      <c r="I948" s="102"/>
      <c r="J948" s="208"/>
      <c r="K948" s="208"/>
      <c r="L948" s="225"/>
      <c r="M948" s="208"/>
      <c r="N948" s="208"/>
      <c r="O948" s="208"/>
      <c r="P948" s="208"/>
      <c r="Q948" s="208"/>
      <c r="R948" s="208"/>
      <c r="S948" s="208"/>
      <c r="T948" s="208"/>
      <c r="U948" s="208"/>
      <c r="V948" s="208"/>
      <c r="W948" s="208"/>
      <c r="X948" s="208"/>
      <c r="Y948" s="208"/>
    </row>
    <row r="949" ht="25.5" customHeight="1">
      <c r="A949" s="208"/>
      <c r="B949" s="208"/>
      <c r="C949" s="208"/>
      <c r="D949" s="208"/>
      <c r="E949" s="102"/>
      <c r="F949" s="208"/>
      <c r="G949" s="208"/>
      <c r="H949" s="208"/>
      <c r="I949" s="102"/>
      <c r="J949" s="208"/>
      <c r="K949" s="208"/>
      <c r="L949" s="225"/>
      <c r="M949" s="208"/>
      <c r="N949" s="208"/>
      <c r="O949" s="208"/>
      <c r="P949" s="208"/>
      <c r="Q949" s="208"/>
      <c r="R949" s="208"/>
      <c r="S949" s="208"/>
      <c r="T949" s="208"/>
      <c r="U949" s="208"/>
      <c r="V949" s="208"/>
      <c r="W949" s="208"/>
      <c r="X949" s="208"/>
      <c r="Y949" s="208"/>
    </row>
    <row r="950" ht="25.5" customHeight="1">
      <c r="A950" s="208"/>
      <c r="B950" s="208"/>
      <c r="C950" s="208"/>
      <c r="D950" s="208"/>
      <c r="E950" s="102"/>
      <c r="F950" s="208"/>
      <c r="G950" s="208"/>
      <c r="H950" s="208"/>
      <c r="I950" s="102"/>
      <c r="J950" s="208"/>
      <c r="K950" s="208"/>
      <c r="L950" s="225"/>
      <c r="M950" s="208"/>
      <c r="N950" s="208"/>
      <c r="O950" s="208"/>
      <c r="P950" s="208"/>
      <c r="Q950" s="208"/>
      <c r="R950" s="208"/>
      <c r="S950" s="208"/>
      <c r="T950" s="208"/>
      <c r="U950" s="208"/>
      <c r="V950" s="208"/>
      <c r="W950" s="208"/>
      <c r="X950" s="208"/>
      <c r="Y950" s="208"/>
    </row>
    <row r="951" ht="25.5" customHeight="1">
      <c r="A951" s="208"/>
      <c r="B951" s="208"/>
      <c r="C951" s="208"/>
      <c r="D951" s="208"/>
      <c r="E951" s="102"/>
      <c r="F951" s="208"/>
      <c r="G951" s="208"/>
      <c r="H951" s="208"/>
      <c r="I951" s="102"/>
      <c r="J951" s="208"/>
      <c r="K951" s="208"/>
      <c r="L951" s="225"/>
      <c r="M951" s="208"/>
      <c r="N951" s="208"/>
      <c r="O951" s="208"/>
      <c r="P951" s="208"/>
      <c r="Q951" s="208"/>
      <c r="R951" s="208"/>
      <c r="S951" s="208"/>
      <c r="T951" s="208"/>
      <c r="U951" s="208"/>
      <c r="V951" s="208"/>
      <c r="W951" s="208"/>
      <c r="X951" s="208"/>
      <c r="Y951" s="208"/>
    </row>
    <row r="952" ht="25.5" customHeight="1">
      <c r="A952" s="208"/>
      <c r="B952" s="208"/>
      <c r="C952" s="208"/>
      <c r="D952" s="208"/>
      <c r="E952" s="102"/>
      <c r="F952" s="208"/>
      <c r="G952" s="208"/>
      <c r="H952" s="208"/>
      <c r="I952" s="102"/>
      <c r="J952" s="208"/>
      <c r="K952" s="208"/>
      <c r="L952" s="225"/>
      <c r="M952" s="208"/>
      <c r="N952" s="208"/>
      <c r="O952" s="208"/>
      <c r="P952" s="208"/>
      <c r="Q952" s="208"/>
      <c r="R952" s="208"/>
      <c r="S952" s="208"/>
      <c r="T952" s="208"/>
      <c r="U952" s="208"/>
      <c r="V952" s="208"/>
      <c r="W952" s="208"/>
      <c r="X952" s="208"/>
      <c r="Y952" s="208"/>
    </row>
    <row r="953" ht="25.5" customHeight="1">
      <c r="A953" s="208"/>
      <c r="B953" s="208"/>
      <c r="C953" s="208"/>
      <c r="D953" s="208"/>
      <c r="E953" s="102"/>
      <c r="F953" s="208"/>
      <c r="G953" s="208"/>
      <c r="H953" s="208"/>
      <c r="I953" s="102"/>
      <c r="J953" s="208"/>
      <c r="K953" s="208"/>
      <c r="L953" s="225"/>
      <c r="M953" s="208"/>
      <c r="N953" s="208"/>
      <c r="O953" s="208"/>
      <c r="P953" s="208"/>
      <c r="Q953" s="208"/>
      <c r="R953" s="208"/>
      <c r="S953" s="208"/>
      <c r="T953" s="208"/>
      <c r="U953" s="208"/>
      <c r="V953" s="208"/>
      <c r="W953" s="208"/>
      <c r="X953" s="208"/>
      <c r="Y953" s="208"/>
    </row>
    <row r="954" ht="25.5" customHeight="1">
      <c r="A954" s="208"/>
      <c r="B954" s="208"/>
      <c r="C954" s="208"/>
      <c r="D954" s="208"/>
      <c r="E954" s="102"/>
      <c r="F954" s="208"/>
      <c r="G954" s="208"/>
      <c r="H954" s="208"/>
      <c r="I954" s="102"/>
      <c r="J954" s="208"/>
      <c r="K954" s="208"/>
      <c r="L954" s="225"/>
      <c r="M954" s="208"/>
      <c r="N954" s="208"/>
      <c r="O954" s="208"/>
      <c r="P954" s="208"/>
      <c r="Q954" s="208"/>
      <c r="R954" s="208"/>
      <c r="S954" s="208"/>
      <c r="T954" s="208"/>
      <c r="U954" s="208"/>
      <c r="V954" s="208"/>
      <c r="W954" s="208"/>
      <c r="X954" s="208"/>
      <c r="Y954" s="208"/>
    </row>
    <row r="955" ht="25.5" customHeight="1">
      <c r="A955" s="208"/>
      <c r="B955" s="208"/>
      <c r="C955" s="208"/>
      <c r="D955" s="208"/>
      <c r="E955" s="102"/>
      <c r="F955" s="208"/>
      <c r="G955" s="208"/>
      <c r="H955" s="208"/>
      <c r="I955" s="102"/>
      <c r="J955" s="208"/>
      <c r="K955" s="208"/>
      <c r="L955" s="225"/>
      <c r="M955" s="208"/>
      <c r="N955" s="208"/>
      <c r="O955" s="208"/>
      <c r="P955" s="208"/>
      <c r="Q955" s="208"/>
      <c r="R955" s="208"/>
      <c r="S955" s="208"/>
      <c r="T955" s="208"/>
      <c r="U955" s="208"/>
      <c r="V955" s="208"/>
      <c r="W955" s="208"/>
      <c r="X955" s="208"/>
      <c r="Y955" s="208"/>
    </row>
    <row r="956" ht="25.5" customHeight="1">
      <c r="A956" s="208"/>
      <c r="B956" s="208"/>
      <c r="C956" s="208"/>
      <c r="D956" s="208"/>
      <c r="E956" s="102"/>
      <c r="F956" s="208"/>
      <c r="G956" s="208"/>
      <c r="H956" s="208"/>
      <c r="I956" s="102"/>
      <c r="J956" s="208"/>
      <c r="K956" s="208"/>
      <c r="L956" s="225"/>
      <c r="M956" s="208"/>
      <c r="N956" s="208"/>
      <c r="O956" s="208"/>
      <c r="P956" s="208"/>
      <c r="Q956" s="208"/>
      <c r="R956" s="208"/>
      <c r="S956" s="208"/>
      <c r="T956" s="208"/>
      <c r="U956" s="208"/>
      <c r="V956" s="208"/>
      <c r="W956" s="208"/>
      <c r="X956" s="208"/>
      <c r="Y956" s="208"/>
    </row>
    <row r="957" ht="25.5" customHeight="1">
      <c r="A957" s="208"/>
      <c r="B957" s="208"/>
      <c r="C957" s="208"/>
      <c r="D957" s="208"/>
      <c r="E957" s="102"/>
      <c r="F957" s="208"/>
      <c r="G957" s="208"/>
      <c r="H957" s="208"/>
      <c r="I957" s="102"/>
      <c r="J957" s="208"/>
      <c r="K957" s="208"/>
      <c r="L957" s="225"/>
      <c r="M957" s="208"/>
      <c r="N957" s="208"/>
      <c r="O957" s="208"/>
      <c r="P957" s="208"/>
      <c r="Q957" s="208"/>
      <c r="R957" s="208"/>
      <c r="S957" s="208"/>
      <c r="T957" s="208"/>
      <c r="U957" s="208"/>
      <c r="V957" s="208"/>
      <c r="W957" s="208"/>
      <c r="X957" s="208"/>
      <c r="Y957" s="208"/>
    </row>
    <row r="958" ht="25.5" customHeight="1">
      <c r="A958" s="208"/>
      <c r="B958" s="208"/>
      <c r="C958" s="208"/>
      <c r="D958" s="208"/>
      <c r="E958" s="102"/>
      <c r="F958" s="208"/>
      <c r="G958" s="208"/>
      <c r="H958" s="208"/>
      <c r="I958" s="102"/>
      <c r="J958" s="208"/>
      <c r="K958" s="208"/>
      <c r="L958" s="225"/>
      <c r="M958" s="208"/>
      <c r="N958" s="208"/>
      <c r="O958" s="208"/>
      <c r="P958" s="208"/>
      <c r="Q958" s="208"/>
      <c r="R958" s="208"/>
      <c r="S958" s="208"/>
      <c r="T958" s="208"/>
      <c r="U958" s="208"/>
      <c r="V958" s="208"/>
      <c r="W958" s="208"/>
      <c r="X958" s="208"/>
      <c r="Y958" s="208"/>
    </row>
    <row r="959" ht="25.5" customHeight="1">
      <c r="A959" s="208"/>
      <c r="B959" s="208"/>
      <c r="C959" s="208"/>
      <c r="D959" s="208"/>
      <c r="E959" s="102"/>
      <c r="F959" s="208"/>
      <c r="G959" s="208"/>
      <c r="H959" s="208"/>
      <c r="I959" s="102"/>
      <c r="J959" s="208"/>
      <c r="K959" s="208"/>
      <c r="L959" s="225"/>
      <c r="M959" s="208"/>
      <c r="N959" s="208"/>
      <c r="O959" s="208"/>
      <c r="P959" s="208"/>
      <c r="Q959" s="208"/>
      <c r="R959" s="208"/>
      <c r="S959" s="208"/>
      <c r="T959" s="208"/>
      <c r="U959" s="208"/>
      <c r="V959" s="208"/>
      <c r="W959" s="208"/>
      <c r="X959" s="208"/>
      <c r="Y959" s="208"/>
    </row>
    <row r="960" ht="25.5" customHeight="1">
      <c r="A960" s="208"/>
      <c r="B960" s="208"/>
      <c r="C960" s="208"/>
      <c r="D960" s="208"/>
      <c r="E960" s="102"/>
      <c r="F960" s="208"/>
      <c r="G960" s="208"/>
      <c r="H960" s="208"/>
      <c r="I960" s="102"/>
      <c r="J960" s="208"/>
      <c r="K960" s="208"/>
      <c r="L960" s="225"/>
      <c r="M960" s="208"/>
      <c r="N960" s="208"/>
      <c r="O960" s="208"/>
      <c r="P960" s="208"/>
      <c r="Q960" s="208"/>
      <c r="R960" s="208"/>
      <c r="S960" s="208"/>
      <c r="T960" s="208"/>
      <c r="U960" s="208"/>
      <c r="V960" s="208"/>
      <c r="W960" s="208"/>
      <c r="X960" s="208"/>
      <c r="Y960" s="208"/>
    </row>
    <row r="961" ht="25.5" customHeight="1">
      <c r="A961" s="208"/>
      <c r="B961" s="208"/>
      <c r="C961" s="208"/>
      <c r="D961" s="208"/>
      <c r="E961" s="102"/>
      <c r="F961" s="208"/>
      <c r="G961" s="208"/>
      <c r="H961" s="208"/>
      <c r="I961" s="102"/>
      <c r="J961" s="208"/>
      <c r="K961" s="208"/>
      <c r="L961" s="225"/>
      <c r="M961" s="208"/>
      <c r="N961" s="208"/>
      <c r="O961" s="208"/>
      <c r="P961" s="208"/>
      <c r="Q961" s="208"/>
      <c r="R961" s="208"/>
      <c r="S961" s="208"/>
      <c r="T961" s="208"/>
      <c r="U961" s="208"/>
      <c r="V961" s="208"/>
      <c r="W961" s="208"/>
      <c r="X961" s="208"/>
      <c r="Y961" s="208"/>
    </row>
    <row r="962" ht="25.5" customHeight="1">
      <c r="A962" s="208"/>
      <c r="B962" s="208"/>
      <c r="C962" s="208"/>
      <c r="D962" s="208"/>
      <c r="E962" s="102"/>
      <c r="F962" s="208"/>
      <c r="G962" s="208"/>
      <c r="H962" s="208"/>
      <c r="I962" s="102"/>
      <c r="J962" s="208"/>
      <c r="K962" s="208"/>
      <c r="L962" s="225"/>
      <c r="M962" s="208"/>
      <c r="N962" s="208"/>
      <c r="O962" s="208"/>
      <c r="P962" s="208"/>
      <c r="Q962" s="208"/>
      <c r="R962" s="208"/>
      <c r="S962" s="208"/>
      <c r="T962" s="208"/>
      <c r="U962" s="208"/>
      <c r="V962" s="208"/>
      <c r="W962" s="208"/>
      <c r="X962" s="208"/>
      <c r="Y962" s="208"/>
    </row>
    <row r="963" ht="25.5" customHeight="1">
      <c r="A963" s="208"/>
      <c r="B963" s="208"/>
      <c r="C963" s="208"/>
      <c r="D963" s="208"/>
      <c r="E963" s="102"/>
      <c r="F963" s="208"/>
      <c r="G963" s="208"/>
      <c r="H963" s="208"/>
      <c r="I963" s="102"/>
      <c r="J963" s="208"/>
      <c r="K963" s="208"/>
      <c r="L963" s="225"/>
      <c r="M963" s="208"/>
      <c r="N963" s="208"/>
      <c r="O963" s="208"/>
      <c r="P963" s="208"/>
      <c r="Q963" s="208"/>
      <c r="R963" s="208"/>
      <c r="S963" s="208"/>
      <c r="T963" s="208"/>
      <c r="U963" s="208"/>
      <c r="V963" s="208"/>
      <c r="W963" s="208"/>
      <c r="X963" s="208"/>
      <c r="Y963" s="208"/>
    </row>
    <row r="964" ht="25.5" customHeight="1">
      <c r="A964" s="208"/>
      <c r="B964" s="208"/>
      <c r="C964" s="208"/>
      <c r="D964" s="208"/>
      <c r="E964" s="102"/>
      <c r="F964" s="208"/>
      <c r="G964" s="208"/>
      <c r="H964" s="208"/>
      <c r="I964" s="102"/>
      <c r="J964" s="208"/>
      <c r="K964" s="208"/>
      <c r="L964" s="225"/>
      <c r="M964" s="208"/>
      <c r="N964" s="208"/>
      <c r="O964" s="208"/>
      <c r="P964" s="208"/>
      <c r="Q964" s="208"/>
      <c r="R964" s="208"/>
      <c r="S964" s="208"/>
      <c r="T964" s="208"/>
      <c r="U964" s="208"/>
      <c r="V964" s="208"/>
      <c r="W964" s="208"/>
      <c r="X964" s="208"/>
      <c r="Y964" s="208"/>
    </row>
    <row r="965" ht="25.5" customHeight="1">
      <c r="A965" s="208"/>
      <c r="B965" s="208"/>
      <c r="C965" s="208"/>
      <c r="D965" s="208"/>
      <c r="E965" s="102"/>
      <c r="F965" s="208"/>
      <c r="G965" s="208"/>
      <c r="H965" s="208"/>
      <c r="I965" s="102"/>
      <c r="J965" s="208"/>
      <c r="K965" s="208"/>
      <c r="L965" s="225"/>
      <c r="M965" s="208"/>
      <c r="N965" s="208"/>
      <c r="O965" s="208"/>
      <c r="P965" s="208"/>
      <c r="Q965" s="208"/>
      <c r="R965" s="208"/>
      <c r="S965" s="208"/>
      <c r="T965" s="208"/>
      <c r="U965" s="208"/>
      <c r="V965" s="208"/>
      <c r="W965" s="208"/>
      <c r="X965" s="208"/>
      <c r="Y965" s="208"/>
    </row>
    <row r="966" ht="25.5" customHeight="1">
      <c r="A966" s="208"/>
      <c r="B966" s="208"/>
      <c r="C966" s="208"/>
      <c r="D966" s="208"/>
      <c r="E966" s="102"/>
      <c r="F966" s="208"/>
      <c r="G966" s="208"/>
      <c r="H966" s="208"/>
      <c r="I966" s="102"/>
      <c r="J966" s="208"/>
      <c r="K966" s="208"/>
      <c r="L966" s="225"/>
      <c r="M966" s="208"/>
      <c r="N966" s="208"/>
      <c r="O966" s="208"/>
      <c r="P966" s="208"/>
      <c r="Q966" s="208"/>
      <c r="R966" s="208"/>
      <c r="S966" s="208"/>
      <c r="T966" s="208"/>
      <c r="U966" s="208"/>
      <c r="V966" s="208"/>
      <c r="W966" s="208"/>
      <c r="X966" s="208"/>
      <c r="Y966" s="208"/>
    </row>
    <row r="967" ht="25.5" customHeight="1">
      <c r="A967" s="208"/>
      <c r="B967" s="208"/>
      <c r="C967" s="208"/>
      <c r="D967" s="208"/>
      <c r="E967" s="102"/>
      <c r="F967" s="208"/>
      <c r="G967" s="208"/>
      <c r="H967" s="208"/>
      <c r="I967" s="102"/>
      <c r="J967" s="208"/>
      <c r="K967" s="208"/>
      <c r="L967" s="225"/>
      <c r="M967" s="208"/>
      <c r="N967" s="208"/>
      <c r="O967" s="208"/>
      <c r="P967" s="208"/>
      <c r="Q967" s="208"/>
      <c r="R967" s="208"/>
      <c r="S967" s="208"/>
      <c r="T967" s="208"/>
      <c r="U967" s="208"/>
      <c r="V967" s="208"/>
      <c r="W967" s="208"/>
      <c r="X967" s="208"/>
      <c r="Y967" s="208"/>
    </row>
    <row r="968" ht="25.5" customHeight="1">
      <c r="A968" s="208"/>
      <c r="B968" s="208"/>
      <c r="C968" s="208"/>
      <c r="D968" s="208"/>
      <c r="E968" s="102"/>
      <c r="F968" s="208"/>
      <c r="G968" s="208"/>
      <c r="H968" s="208"/>
      <c r="I968" s="102"/>
      <c r="J968" s="208"/>
      <c r="K968" s="208"/>
      <c r="L968" s="225"/>
      <c r="M968" s="208"/>
      <c r="N968" s="208"/>
      <c r="O968" s="208"/>
      <c r="P968" s="208"/>
      <c r="Q968" s="208"/>
      <c r="R968" s="208"/>
      <c r="S968" s="208"/>
      <c r="T968" s="208"/>
      <c r="U968" s="208"/>
      <c r="V968" s="208"/>
      <c r="W968" s="208"/>
      <c r="X968" s="208"/>
      <c r="Y968" s="208"/>
    </row>
    <row r="969" ht="25.5" customHeight="1">
      <c r="A969" s="208"/>
      <c r="B969" s="208"/>
      <c r="C969" s="208"/>
      <c r="D969" s="208"/>
      <c r="E969" s="102"/>
      <c r="F969" s="208"/>
      <c r="G969" s="208"/>
      <c r="H969" s="208"/>
      <c r="I969" s="102"/>
      <c r="J969" s="208"/>
      <c r="K969" s="208"/>
      <c r="L969" s="225"/>
      <c r="M969" s="208"/>
      <c r="N969" s="208"/>
      <c r="O969" s="208"/>
      <c r="P969" s="208"/>
      <c r="Q969" s="208"/>
      <c r="R969" s="208"/>
      <c r="S969" s="208"/>
      <c r="T969" s="208"/>
      <c r="U969" s="208"/>
      <c r="V969" s="208"/>
      <c r="W969" s="208"/>
      <c r="X969" s="208"/>
      <c r="Y969" s="208"/>
    </row>
    <row r="970" ht="25.5" customHeight="1">
      <c r="A970" s="208"/>
      <c r="B970" s="208"/>
      <c r="C970" s="208"/>
      <c r="D970" s="208"/>
      <c r="E970" s="102"/>
      <c r="F970" s="208"/>
      <c r="G970" s="208"/>
      <c r="H970" s="208"/>
      <c r="I970" s="102"/>
      <c r="J970" s="208"/>
      <c r="K970" s="208"/>
      <c r="L970" s="225"/>
      <c r="M970" s="208"/>
      <c r="N970" s="208"/>
      <c r="O970" s="208"/>
      <c r="P970" s="208"/>
      <c r="Q970" s="208"/>
      <c r="R970" s="208"/>
      <c r="S970" s="208"/>
      <c r="T970" s="208"/>
      <c r="U970" s="208"/>
      <c r="V970" s="208"/>
      <c r="W970" s="208"/>
      <c r="X970" s="208"/>
      <c r="Y970" s="208"/>
    </row>
    <row r="971" ht="25.5" customHeight="1">
      <c r="A971" s="208"/>
      <c r="B971" s="208"/>
      <c r="C971" s="208"/>
      <c r="D971" s="208"/>
      <c r="E971" s="102"/>
      <c r="F971" s="208"/>
      <c r="G971" s="208"/>
      <c r="H971" s="208"/>
      <c r="I971" s="102"/>
      <c r="J971" s="208"/>
      <c r="K971" s="208"/>
      <c r="L971" s="225"/>
      <c r="M971" s="208"/>
      <c r="N971" s="208"/>
      <c r="O971" s="208"/>
      <c r="P971" s="208"/>
      <c r="Q971" s="208"/>
      <c r="R971" s="208"/>
      <c r="S971" s="208"/>
      <c r="T971" s="208"/>
      <c r="U971" s="208"/>
      <c r="V971" s="208"/>
      <c r="W971" s="208"/>
      <c r="X971" s="208"/>
      <c r="Y971" s="208"/>
    </row>
    <row r="972" ht="25.5" customHeight="1">
      <c r="A972" s="208"/>
      <c r="B972" s="208"/>
      <c r="C972" s="208"/>
      <c r="D972" s="208"/>
      <c r="E972" s="102"/>
      <c r="F972" s="208"/>
      <c r="G972" s="208"/>
      <c r="H972" s="208"/>
      <c r="I972" s="102"/>
      <c r="J972" s="208"/>
      <c r="K972" s="208"/>
      <c r="L972" s="225"/>
      <c r="M972" s="208"/>
      <c r="N972" s="208"/>
      <c r="O972" s="208"/>
      <c r="P972" s="208"/>
      <c r="Q972" s="208"/>
      <c r="R972" s="208"/>
      <c r="S972" s="208"/>
      <c r="T972" s="208"/>
      <c r="U972" s="208"/>
      <c r="V972" s="208"/>
      <c r="W972" s="208"/>
      <c r="X972" s="208"/>
      <c r="Y972" s="208"/>
    </row>
    <row r="973" ht="25.5" customHeight="1">
      <c r="A973" s="208"/>
      <c r="B973" s="208"/>
      <c r="C973" s="208"/>
      <c r="D973" s="208"/>
      <c r="E973" s="102"/>
      <c r="F973" s="208"/>
      <c r="G973" s="208"/>
      <c r="H973" s="208"/>
      <c r="I973" s="102"/>
      <c r="J973" s="208"/>
      <c r="K973" s="208"/>
      <c r="L973" s="225"/>
      <c r="M973" s="208"/>
      <c r="N973" s="208"/>
      <c r="O973" s="208"/>
      <c r="P973" s="208"/>
      <c r="Q973" s="208"/>
      <c r="R973" s="208"/>
      <c r="S973" s="208"/>
      <c r="T973" s="208"/>
      <c r="U973" s="208"/>
      <c r="V973" s="208"/>
      <c r="W973" s="208"/>
      <c r="X973" s="208"/>
      <c r="Y973" s="208"/>
    </row>
    <row r="974" ht="25.5" customHeight="1">
      <c r="A974" s="208"/>
      <c r="B974" s="208"/>
      <c r="C974" s="208"/>
      <c r="D974" s="208"/>
      <c r="E974" s="102"/>
      <c r="F974" s="208"/>
      <c r="G974" s="208"/>
      <c r="H974" s="208"/>
      <c r="I974" s="102"/>
      <c r="J974" s="208"/>
      <c r="K974" s="208"/>
      <c r="L974" s="225"/>
      <c r="M974" s="208"/>
      <c r="N974" s="208"/>
      <c r="O974" s="208"/>
      <c r="P974" s="208"/>
      <c r="Q974" s="208"/>
      <c r="R974" s="208"/>
      <c r="S974" s="208"/>
      <c r="T974" s="208"/>
      <c r="U974" s="208"/>
      <c r="V974" s="208"/>
      <c r="W974" s="208"/>
      <c r="X974" s="208"/>
      <c r="Y974" s="208"/>
    </row>
    <row r="975" ht="25.5" customHeight="1">
      <c r="A975" s="208"/>
      <c r="B975" s="208"/>
      <c r="C975" s="208"/>
      <c r="D975" s="208"/>
      <c r="E975" s="102"/>
      <c r="F975" s="208"/>
      <c r="G975" s="208"/>
      <c r="H975" s="208"/>
      <c r="I975" s="102"/>
      <c r="J975" s="208"/>
      <c r="K975" s="208"/>
      <c r="L975" s="225"/>
      <c r="M975" s="208"/>
      <c r="N975" s="208"/>
      <c r="O975" s="208"/>
      <c r="P975" s="208"/>
      <c r="Q975" s="208"/>
      <c r="R975" s="208"/>
      <c r="S975" s="208"/>
      <c r="T975" s="208"/>
      <c r="U975" s="208"/>
      <c r="V975" s="208"/>
      <c r="W975" s="208"/>
      <c r="X975" s="208"/>
      <c r="Y975" s="208"/>
    </row>
    <row r="976" ht="25.5" customHeight="1">
      <c r="A976" s="208"/>
      <c r="B976" s="208"/>
      <c r="C976" s="208"/>
      <c r="D976" s="208"/>
      <c r="E976" s="102"/>
      <c r="F976" s="208"/>
      <c r="G976" s="208"/>
      <c r="H976" s="208"/>
      <c r="I976" s="102"/>
      <c r="J976" s="208"/>
      <c r="K976" s="208"/>
      <c r="L976" s="225"/>
      <c r="M976" s="208"/>
      <c r="N976" s="208"/>
      <c r="O976" s="208"/>
      <c r="P976" s="208"/>
      <c r="Q976" s="208"/>
      <c r="R976" s="208"/>
      <c r="S976" s="208"/>
      <c r="T976" s="208"/>
      <c r="U976" s="208"/>
      <c r="V976" s="208"/>
      <c r="W976" s="208"/>
      <c r="X976" s="208"/>
      <c r="Y976" s="208"/>
    </row>
    <row r="977" ht="25.5" customHeight="1">
      <c r="A977" s="208"/>
      <c r="B977" s="208"/>
      <c r="C977" s="208"/>
      <c r="D977" s="208"/>
      <c r="E977" s="102"/>
      <c r="F977" s="208"/>
      <c r="G977" s="208"/>
      <c r="H977" s="208"/>
      <c r="I977" s="102"/>
      <c r="J977" s="208"/>
      <c r="K977" s="208"/>
      <c r="L977" s="225"/>
      <c r="M977" s="208"/>
      <c r="N977" s="208"/>
      <c r="O977" s="208"/>
      <c r="P977" s="208"/>
      <c r="Q977" s="208"/>
      <c r="R977" s="208"/>
      <c r="S977" s="208"/>
      <c r="T977" s="208"/>
      <c r="U977" s="208"/>
      <c r="V977" s="208"/>
      <c r="W977" s="208"/>
      <c r="X977" s="208"/>
      <c r="Y977" s="208"/>
    </row>
    <row r="978" ht="25.5" customHeight="1">
      <c r="A978" s="208"/>
      <c r="B978" s="208"/>
      <c r="C978" s="208"/>
      <c r="D978" s="208"/>
      <c r="E978" s="102"/>
      <c r="F978" s="208"/>
      <c r="G978" s="208"/>
      <c r="H978" s="208"/>
      <c r="I978" s="102"/>
      <c r="J978" s="208"/>
      <c r="K978" s="208"/>
      <c r="L978" s="225"/>
      <c r="M978" s="208"/>
      <c r="N978" s="208"/>
      <c r="O978" s="208"/>
      <c r="P978" s="208"/>
      <c r="Q978" s="208"/>
      <c r="R978" s="208"/>
      <c r="S978" s="208"/>
      <c r="T978" s="208"/>
      <c r="U978" s="208"/>
      <c r="V978" s="208"/>
      <c r="W978" s="208"/>
      <c r="X978" s="208"/>
      <c r="Y978" s="208"/>
    </row>
    <row r="979" ht="25.5" customHeight="1">
      <c r="A979" s="208"/>
      <c r="B979" s="208"/>
      <c r="C979" s="208"/>
      <c r="D979" s="208"/>
      <c r="E979" s="102"/>
      <c r="F979" s="208"/>
      <c r="G979" s="208"/>
      <c r="H979" s="208"/>
      <c r="I979" s="102"/>
      <c r="J979" s="208"/>
      <c r="K979" s="208"/>
      <c r="L979" s="225"/>
      <c r="M979" s="208"/>
      <c r="N979" s="208"/>
      <c r="O979" s="208"/>
      <c r="P979" s="208"/>
      <c r="Q979" s="208"/>
      <c r="R979" s="208"/>
      <c r="S979" s="208"/>
      <c r="T979" s="208"/>
      <c r="U979" s="208"/>
      <c r="V979" s="208"/>
      <c r="W979" s="208"/>
      <c r="X979" s="208"/>
      <c r="Y979" s="208"/>
    </row>
    <row r="980" ht="25.5" customHeight="1">
      <c r="A980" s="208"/>
      <c r="B980" s="208"/>
      <c r="C980" s="208"/>
      <c r="D980" s="208"/>
      <c r="E980" s="102"/>
      <c r="F980" s="208"/>
      <c r="G980" s="208"/>
      <c r="H980" s="208"/>
      <c r="I980" s="102"/>
      <c r="J980" s="208"/>
      <c r="K980" s="208"/>
      <c r="L980" s="225"/>
      <c r="M980" s="208"/>
      <c r="N980" s="208"/>
      <c r="O980" s="208"/>
      <c r="P980" s="208"/>
      <c r="Q980" s="208"/>
      <c r="R980" s="208"/>
      <c r="S980" s="208"/>
      <c r="T980" s="208"/>
      <c r="U980" s="208"/>
      <c r="V980" s="208"/>
      <c r="W980" s="208"/>
      <c r="X980" s="208"/>
      <c r="Y980" s="208"/>
    </row>
    <row r="981" ht="25.5" customHeight="1">
      <c r="A981" s="208"/>
      <c r="B981" s="208"/>
      <c r="C981" s="208"/>
      <c r="D981" s="208"/>
      <c r="E981" s="102"/>
      <c r="F981" s="208"/>
      <c r="G981" s="208"/>
      <c r="H981" s="208"/>
      <c r="I981" s="102"/>
      <c r="J981" s="208"/>
      <c r="K981" s="208"/>
      <c r="L981" s="225"/>
      <c r="M981" s="208"/>
      <c r="N981" s="208"/>
      <c r="O981" s="208"/>
      <c r="P981" s="208"/>
      <c r="Q981" s="208"/>
      <c r="R981" s="208"/>
      <c r="S981" s="208"/>
      <c r="T981" s="208"/>
      <c r="U981" s="208"/>
      <c r="V981" s="208"/>
      <c r="W981" s="208"/>
      <c r="X981" s="208"/>
      <c r="Y981" s="208"/>
    </row>
    <row r="982" ht="25.5" customHeight="1">
      <c r="A982" s="208"/>
      <c r="B982" s="208"/>
      <c r="C982" s="208"/>
      <c r="D982" s="208"/>
      <c r="E982" s="102"/>
      <c r="F982" s="208"/>
      <c r="G982" s="208"/>
      <c r="H982" s="208"/>
      <c r="I982" s="102"/>
      <c r="J982" s="208"/>
      <c r="K982" s="208"/>
      <c r="L982" s="225"/>
      <c r="M982" s="208"/>
      <c r="N982" s="208"/>
      <c r="O982" s="208"/>
      <c r="P982" s="208"/>
      <c r="Q982" s="208"/>
      <c r="R982" s="208"/>
      <c r="S982" s="208"/>
      <c r="T982" s="208"/>
      <c r="U982" s="208"/>
      <c r="V982" s="208"/>
      <c r="W982" s="208"/>
      <c r="X982" s="208"/>
      <c r="Y982" s="208"/>
    </row>
    <row r="983" ht="25.5" customHeight="1">
      <c r="A983" s="208"/>
      <c r="B983" s="208"/>
      <c r="C983" s="208"/>
      <c r="D983" s="208"/>
      <c r="E983" s="102"/>
      <c r="F983" s="208"/>
      <c r="G983" s="208"/>
      <c r="H983" s="208"/>
      <c r="I983" s="102"/>
      <c r="J983" s="208"/>
      <c r="K983" s="208"/>
      <c r="L983" s="225"/>
      <c r="M983" s="208"/>
      <c r="N983" s="208"/>
      <c r="O983" s="208"/>
      <c r="P983" s="208"/>
      <c r="Q983" s="208"/>
      <c r="R983" s="208"/>
      <c r="S983" s="208"/>
      <c r="T983" s="208"/>
      <c r="U983" s="208"/>
      <c r="V983" s="208"/>
      <c r="W983" s="208"/>
      <c r="X983" s="208"/>
      <c r="Y983" s="208"/>
    </row>
    <row r="984" ht="25.5" customHeight="1">
      <c r="A984" s="208"/>
      <c r="B984" s="208"/>
      <c r="C984" s="208"/>
      <c r="D984" s="208"/>
      <c r="E984" s="102"/>
      <c r="F984" s="208"/>
      <c r="G984" s="208"/>
      <c r="H984" s="208"/>
      <c r="I984" s="102"/>
      <c r="J984" s="208"/>
      <c r="K984" s="208"/>
      <c r="L984" s="225"/>
      <c r="M984" s="208"/>
      <c r="N984" s="208"/>
      <c r="O984" s="208"/>
      <c r="P984" s="208"/>
      <c r="Q984" s="208"/>
      <c r="R984" s="208"/>
      <c r="S984" s="208"/>
      <c r="T984" s="208"/>
      <c r="U984" s="208"/>
      <c r="V984" s="208"/>
      <c r="W984" s="208"/>
      <c r="X984" s="208"/>
      <c r="Y984" s="208"/>
    </row>
    <row r="985" ht="25.5" customHeight="1">
      <c r="A985" s="208"/>
      <c r="B985" s="208"/>
      <c r="C985" s="208"/>
      <c r="D985" s="208"/>
      <c r="E985" s="102"/>
      <c r="F985" s="208"/>
      <c r="G985" s="208"/>
      <c r="H985" s="208"/>
      <c r="I985" s="102"/>
      <c r="J985" s="208"/>
      <c r="K985" s="208"/>
      <c r="L985" s="225"/>
      <c r="M985" s="208"/>
      <c r="N985" s="208"/>
      <c r="O985" s="208"/>
      <c r="P985" s="208"/>
      <c r="Q985" s="208"/>
      <c r="R985" s="208"/>
      <c r="S985" s="208"/>
      <c r="T985" s="208"/>
      <c r="U985" s="208"/>
      <c r="V985" s="208"/>
      <c r="W985" s="208"/>
      <c r="X985" s="208"/>
      <c r="Y985" s="208"/>
    </row>
    <row r="986" ht="25.5" customHeight="1">
      <c r="A986" s="208"/>
      <c r="B986" s="208"/>
      <c r="C986" s="208"/>
      <c r="D986" s="208"/>
      <c r="E986" s="102"/>
      <c r="F986" s="208"/>
      <c r="G986" s="208"/>
      <c r="H986" s="208"/>
      <c r="I986" s="102"/>
      <c r="J986" s="208"/>
      <c r="K986" s="208"/>
      <c r="L986" s="225"/>
      <c r="M986" s="208"/>
      <c r="N986" s="208"/>
      <c r="O986" s="208"/>
      <c r="P986" s="208"/>
      <c r="Q986" s="208"/>
      <c r="R986" s="208"/>
      <c r="S986" s="208"/>
      <c r="T986" s="208"/>
      <c r="U986" s="208"/>
      <c r="V986" s="208"/>
      <c r="W986" s="208"/>
      <c r="X986" s="208"/>
      <c r="Y986" s="208"/>
    </row>
    <row r="987" ht="25.5" customHeight="1">
      <c r="A987" s="208"/>
      <c r="B987" s="208"/>
      <c r="C987" s="208"/>
      <c r="D987" s="208"/>
      <c r="E987" s="102"/>
      <c r="F987" s="208"/>
      <c r="G987" s="208"/>
      <c r="H987" s="208"/>
      <c r="I987" s="102"/>
      <c r="J987" s="208"/>
      <c r="K987" s="208"/>
      <c r="L987" s="225"/>
      <c r="M987" s="208"/>
      <c r="N987" s="208"/>
      <c r="O987" s="208"/>
      <c r="P987" s="208"/>
      <c r="Q987" s="208"/>
      <c r="R987" s="208"/>
      <c r="S987" s="208"/>
      <c r="T987" s="208"/>
      <c r="U987" s="208"/>
      <c r="V987" s="208"/>
      <c r="W987" s="208"/>
      <c r="X987" s="208"/>
      <c r="Y987" s="208"/>
    </row>
    <row r="988" ht="25.5" customHeight="1">
      <c r="A988" s="208"/>
      <c r="B988" s="208"/>
      <c r="C988" s="208"/>
      <c r="D988" s="208"/>
      <c r="E988" s="102"/>
      <c r="F988" s="208"/>
      <c r="G988" s="208"/>
      <c r="H988" s="208"/>
      <c r="I988" s="102"/>
      <c r="J988" s="208"/>
      <c r="K988" s="208"/>
      <c r="L988" s="225"/>
      <c r="M988" s="208"/>
      <c r="N988" s="208"/>
      <c r="O988" s="208"/>
      <c r="P988" s="208"/>
      <c r="Q988" s="208"/>
      <c r="R988" s="208"/>
      <c r="S988" s="208"/>
      <c r="T988" s="208"/>
      <c r="U988" s="208"/>
      <c r="V988" s="208"/>
      <c r="W988" s="208"/>
      <c r="X988" s="208"/>
      <c r="Y988" s="208"/>
    </row>
    <row r="989" ht="25.5" customHeight="1">
      <c r="A989" s="208"/>
      <c r="B989" s="208"/>
      <c r="C989" s="208"/>
      <c r="D989" s="208"/>
      <c r="E989" s="102"/>
      <c r="F989" s="208"/>
      <c r="G989" s="208"/>
      <c r="H989" s="208"/>
      <c r="I989" s="102"/>
      <c r="J989" s="208"/>
      <c r="K989" s="208"/>
      <c r="L989" s="225"/>
      <c r="M989" s="208"/>
      <c r="N989" s="208"/>
      <c r="O989" s="208"/>
      <c r="P989" s="208"/>
      <c r="Q989" s="208"/>
      <c r="R989" s="208"/>
      <c r="S989" s="208"/>
      <c r="T989" s="208"/>
      <c r="U989" s="208"/>
      <c r="V989" s="208"/>
      <c r="W989" s="208"/>
      <c r="X989" s="208"/>
      <c r="Y989" s="208"/>
    </row>
    <row r="990" ht="25.5" customHeight="1">
      <c r="A990" s="208"/>
      <c r="B990" s="208"/>
      <c r="C990" s="208"/>
      <c r="D990" s="208"/>
      <c r="E990" s="102"/>
      <c r="F990" s="208"/>
      <c r="G990" s="208"/>
      <c r="H990" s="208"/>
      <c r="I990" s="102"/>
      <c r="J990" s="208"/>
      <c r="K990" s="208"/>
      <c r="L990" s="225"/>
      <c r="M990" s="208"/>
      <c r="N990" s="208"/>
      <c r="O990" s="208"/>
      <c r="P990" s="208"/>
      <c r="Q990" s="208"/>
      <c r="R990" s="208"/>
      <c r="S990" s="208"/>
      <c r="T990" s="208"/>
      <c r="U990" s="208"/>
      <c r="V990" s="208"/>
      <c r="W990" s="208"/>
      <c r="X990" s="208"/>
      <c r="Y990" s="208"/>
    </row>
    <row r="991" ht="25.5" customHeight="1">
      <c r="A991" s="208"/>
      <c r="B991" s="208"/>
      <c r="C991" s="208"/>
      <c r="D991" s="208"/>
      <c r="E991" s="102"/>
      <c r="F991" s="208"/>
      <c r="G991" s="208"/>
      <c r="H991" s="208"/>
      <c r="I991" s="102"/>
      <c r="J991" s="208"/>
      <c r="K991" s="208"/>
      <c r="L991" s="225"/>
      <c r="M991" s="208"/>
      <c r="N991" s="208"/>
      <c r="O991" s="208"/>
      <c r="P991" s="208"/>
      <c r="Q991" s="208"/>
      <c r="R991" s="208"/>
      <c r="S991" s="208"/>
      <c r="T991" s="208"/>
      <c r="U991" s="208"/>
      <c r="V991" s="208"/>
      <c r="W991" s="208"/>
      <c r="X991" s="208"/>
      <c r="Y991" s="208"/>
    </row>
    <row r="992" ht="25.5" customHeight="1">
      <c r="A992" s="208"/>
      <c r="B992" s="208"/>
      <c r="C992" s="208"/>
      <c r="D992" s="208"/>
      <c r="E992" s="102"/>
      <c r="F992" s="208"/>
      <c r="G992" s="208"/>
      <c r="H992" s="208"/>
      <c r="I992" s="102"/>
      <c r="J992" s="208"/>
      <c r="K992" s="208"/>
      <c r="L992" s="225"/>
      <c r="M992" s="208"/>
      <c r="N992" s="208"/>
      <c r="O992" s="208"/>
      <c r="P992" s="208"/>
      <c r="Q992" s="208"/>
      <c r="R992" s="208"/>
      <c r="S992" s="208"/>
      <c r="T992" s="208"/>
      <c r="U992" s="208"/>
      <c r="V992" s="208"/>
      <c r="W992" s="208"/>
      <c r="X992" s="208"/>
      <c r="Y992" s="208"/>
    </row>
    <row r="993" ht="25.5" customHeight="1">
      <c r="A993" s="208"/>
      <c r="B993" s="208"/>
      <c r="C993" s="208"/>
      <c r="D993" s="208"/>
      <c r="E993" s="102"/>
      <c r="F993" s="208"/>
      <c r="G993" s="208"/>
      <c r="H993" s="208"/>
      <c r="I993" s="102"/>
      <c r="J993" s="208"/>
      <c r="K993" s="208"/>
      <c r="L993" s="225"/>
      <c r="M993" s="208"/>
      <c r="N993" s="208"/>
      <c r="O993" s="208"/>
      <c r="P993" s="208"/>
      <c r="Q993" s="208"/>
      <c r="R993" s="208"/>
      <c r="S993" s="208"/>
      <c r="T993" s="208"/>
      <c r="U993" s="208"/>
      <c r="V993" s="208"/>
      <c r="W993" s="208"/>
      <c r="X993" s="208"/>
      <c r="Y993" s="208"/>
    </row>
    <row r="994" ht="25.5" customHeight="1">
      <c r="A994" s="208"/>
      <c r="B994" s="208"/>
      <c r="C994" s="208"/>
      <c r="D994" s="208"/>
      <c r="E994" s="102"/>
      <c r="F994" s="208"/>
      <c r="G994" s="208"/>
      <c r="H994" s="208"/>
      <c r="I994" s="102"/>
      <c r="J994" s="208"/>
      <c r="K994" s="208"/>
      <c r="L994" s="225"/>
      <c r="M994" s="208"/>
      <c r="N994" s="208"/>
      <c r="O994" s="208"/>
      <c r="P994" s="208"/>
      <c r="Q994" s="208"/>
      <c r="R994" s="208"/>
      <c r="S994" s="208"/>
      <c r="T994" s="208"/>
      <c r="U994" s="208"/>
      <c r="V994" s="208"/>
      <c r="W994" s="208"/>
      <c r="X994" s="208"/>
      <c r="Y994" s="208"/>
    </row>
    <row r="995" ht="25.5" customHeight="1">
      <c r="A995" s="208"/>
      <c r="B995" s="208"/>
      <c r="C995" s="208"/>
      <c r="D995" s="208"/>
      <c r="E995" s="102"/>
      <c r="F995" s="208"/>
      <c r="G995" s="208"/>
      <c r="H995" s="208"/>
      <c r="I995" s="102"/>
      <c r="J995" s="208"/>
      <c r="K995" s="208"/>
      <c r="L995" s="225"/>
      <c r="M995" s="208"/>
      <c r="N995" s="208"/>
      <c r="O995" s="208"/>
      <c r="P995" s="208"/>
      <c r="Q995" s="208"/>
      <c r="R995" s="208"/>
      <c r="S995" s="208"/>
      <c r="T995" s="208"/>
      <c r="U995" s="208"/>
      <c r="V995" s="208"/>
      <c r="W995" s="208"/>
      <c r="X995" s="208"/>
      <c r="Y995" s="208"/>
    </row>
    <row r="996" ht="25.5" customHeight="1">
      <c r="A996" s="208"/>
      <c r="B996" s="208"/>
      <c r="C996" s="208"/>
      <c r="D996" s="208"/>
      <c r="E996" s="102"/>
      <c r="F996" s="208"/>
      <c r="G996" s="208"/>
      <c r="H996" s="208"/>
      <c r="I996" s="102"/>
      <c r="J996" s="208"/>
      <c r="K996" s="208"/>
      <c r="L996" s="225"/>
      <c r="M996" s="208"/>
      <c r="N996" s="208"/>
      <c r="O996" s="208"/>
      <c r="P996" s="208"/>
      <c r="Q996" s="208"/>
      <c r="R996" s="208"/>
      <c r="S996" s="208"/>
      <c r="T996" s="208"/>
      <c r="U996" s="208"/>
      <c r="V996" s="208"/>
      <c r="W996" s="208"/>
      <c r="X996" s="208"/>
      <c r="Y996" s="208"/>
    </row>
    <row r="997" ht="25.5" customHeight="1">
      <c r="A997" s="208"/>
      <c r="B997" s="208"/>
      <c r="C997" s="208"/>
      <c r="D997" s="208"/>
      <c r="E997" s="102"/>
      <c r="F997" s="208"/>
      <c r="G997" s="208"/>
      <c r="H997" s="208"/>
      <c r="I997" s="102"/>
      <c r="J997" s="208"/>
      <c r="K997" s="208"/>
      <c r="L997" s="225"/>
      <c r="M997" s="208"/>
      <c r="N997" s="208"/>
      <c r="O997" s="208"/>
      <c r="P997" s="208"/>
      <c r="Q997" s="208"/>
      <c r="R997" s="208"/>
      <c r="S997" s="208"/>
      <c r="T997" s="208"/>
      <c r="U997" s="208"/>
      <c r="V997" s="208"/>
      <c r="W997" s="208"/>
      <c r="X997" s="208"/>
      <c r="Y997" s="208"/>
    </row>
    <row r="998" ht="25.5" customHeight="1">
      <c r="A998" s="208"/>
      <c r="B998" s="208"/>
      <c r="C998" s="208"/>
      <c r="D998" s="208"/>
      <c r="E998" s="102"/>
      <c r="F998" s="208"/>
      <c r="G998" s="208"/>
      <c r="H998" s="208"/>
      <c r="I998" s="102"/>
      <c r="J998" s="208"/>
      <c r="K998" s="208"/>
      <c r="L998" s="225"/>
      <c r="M998" s="208"/>
      <c r="N998" s="208"/>
      <c r="O998" s="208"/>
      <c r="P998" s="208"/>
      <c r="Q998" s="208"/>
      <c r="R998" s="208"/>
      <c r="S998" s="208"/>
      <c r="T998" s="208"/>
      <c r="U998" s="208"/>
      <c r="V998" s="208"/>
      <c r="W998" s="208"/>
      <c r="X998" s="208"/>
      <c r="Y998" s="208"/>
    </row>
    <row r="999" ht="25.5" customHeight="1">
      <c r="A999" s="208"/>
      <c r="B999" s="208"/>
      <c r="C999" s="208"/>
      <c r="D999" s="208"/>
      <c r="E999" s="102"/>
      <c r="F999" s="208"/>
      <c r="G999" s="208"/>
      <c r="H999" s="208"/>
      <c r="I999" s="102"/>
      <c r="J999" s="208"/>
      <c r="K999" s="208"/>
      <c r="L999" s="225"/>
      <c r="M999" s="208"/>
      <c r="N999" s="208"/>
      <c r="O999" s="208"/>
      <c r="P999" s="208"/>
      <c r="Q999" s="208"/>
      <c r="R999" s="208"/>
      <c r="S999" s="208"/>
      <c r="T999" s="208"/>
      <c r="U999" s="208"/>
      <c r="V999" s="208"/>
      <c r="W999" s="208"/>
      <c r="X999" s="208"/>
      <c r="Y999" s="208"/>
    </row>
    <row r="1000" ht="25.5" customHeight="1">
      <c r="A1000" s="208"/>
      <c r="B1000" s="208"/>
      <c r="C1000" s="208"/>
      <c r="D1000" s="208"/>
      <c r="E1000" s="102"/>
      <c r="F1000" s="208"/>
      <c r="G1000" s="208"/>
      <c r="H1000" s="208"/>
      <c r="I1000" s="102"/>
      <c r="J1000" s="208"/>
      <c r="K1000" s="208"/>
      <c r="L1000" s="225"/>
      <c r="M1000" s="208"/>
      <c r="N1000" s="208"/>
      <c r="O1000" s="208"/>
      <c r="P1000" s="208"/>
      <c r="Q1000" s="208"/>
      <c r="R1000" s="208"/>
      <c r="S1000" s="208"/>
      <c r="T1000" s="208"/>
      <c r="U1000" s="208"/>
      <c r="V1000" s="208"/>
      <c r="W1000" s="208"/>
      <c r="X1000" s="208"/>
      <c r="Y1000" s="208"/>
    </row>
    <row r="1001" ht="25.5" customHeight="1">
      <c r="A1001" s="208"/>
      <c r="B1001" s="208"/>
      <c r="C1001" s="208"/>
      <c r="D1001" s="208"/>
      <c r="E1001" s="102"/>
      <c r="F1001" s="208"/>
      <c r="G1001" s="208"/>
      <c r="H1001" s="208"/>
      <c r="I1001" s="102"/>
      <c r="J1001" s="208"/>
      <c r="K1001" s="208"/>
      <c r="L1001" s="225"/>
      <c r="M1001" s="208"/>
      <c r="N1001" s="208"/>
      <c r="O1001" s="208"/>
      <c r="P1001" s="208"/>
      <c r="Q1001" s="208"/>
      <c r="R1001" s="208"/>
      <c r="S1001" s="208"/>
      <c r="T1001" s="208"/>
      <c r="U1001" s="208"/>
      <c r="V1001" s="208"/>
      <c r="W1001" s="208"/>
      <c r="X1001" s="208"/>
      <c r="Y1001" s="208"/>
    </row>
    <row r="1002" ht="25.5" customHeight="1">
      <c r="A1002" s="208"/>
      <c r="B1002" s="208"/>
      <c r="C1002" s="208"/>
      <c r="D1002" s="208"/>
      <c r="E1002" s="102"/>
      <c r="F1002" s="208"/>
      <c r="G1002" s="208"/>
      <c r="H1002" s="208"/>
      <c r="I1002" s="102"/>
      <c r="J1002" s="208"/>
      <c r="K1002" s="208"/>
      <c r="L1002" s="225"/>
      <c r="M1002" s="208"/>
      <c r="N1002" s="208"/>
      <c r="O1002" s="208"/>
      <c r="P1002" s="208"/>
      <c r="Q1002" s="208"/>
      <c r="R1002" s="208"/>
      <c r="S1002" s="208"/>
      <c r="T1002" s="208"/>
      <c r="U1002" s="208"/>
      <c r="V1002" s="208"/>
      <c r="W1002" s="208"/>
      <c r="X1002" s="208"/>
      <c r="Y1002" s="208"/>
    </row>
    <row r="1003" ht="25.5" customHeight="1">
      <c r="A1003" s="208"/>
      <c r="B1003" s="208"/>
      <c r="C1003" s="208"/>
      <c r="D1003" s="208"/>
      <c r="E1003" s="102"/>
      <c r="F1003" s="208"/>
      <c r="G1003" s="208"/>
      <c r="H1003" s="208"/>
      <c r="I1003" s="102"/>
      <c r="J1003" s="208"/>
      <c r="K1003" s="208"/>
      <c r="L1003" s="225"/>
      <c r="M1003" s="208"/>
      <c r="N1003" s="208"/>
      <c r="O1003" s="208"/>
      <c r="P1003" s="208"/>
      <c r="Q1003" s="208"/>
      <c r="R1003" s="208"/>
      <c r="S1003" s="208"/>
      <c r="T1003" s="208"/>
      <c r="U1003" s="208"/>
      <c r="V1003" s="208"/>
      <c r="W1003" s="208"/>
      <c r="X1003" s="208"/>
      <c r="Y1003" s="208"/>
    </row>
    <row r="1004" ht="25.5" customHeight="1">
      <c r="A1004" s="208"/>
      <c r="B1004" s="208"/>
      <c r="C1004" s="208"/>
      <c r="D1004" s="208"/>
      <c r="E1004" s="102"/>
      <c r="F1004" s="208"/>
      <c r="G1004" s="208"/>
      <c r="H1004" s="208"/>
      <c r="I1004" s="102"/>
      <c r="J1004" s="208"/>
      <c r="K1004" s="208"/>
      <c r="L1004" s="225"/>
      <c r="M1004" s="208"/>
      <c r="N1004" s="208"/>
      <c r="O1004" s="208"/>
      <c r="P1004" s="208"/>
      <c r="Q1004" s="208"/>
      <c r="R1004" s="208"/>
      <c r="S1004" s="208"/>
      <c r="T1004" s="208"/>
      <c r="U1004" s="208"/>
      <c r="V1004" s="208"/>
      <c r="W1004" s="208"/>
      <c r="X1004" s="208"/>
      <c r="Y1004" s="208"/>
    </row>
    <row r="1005" ht="25.5" customHeight="1">
      <c r="A1005" s="208"/>
      <c r="B1005" s="208"/>
      <c r="C1005" s="208"/>
      <c r="D1005" s="208"/>
      <c r="E1005" s="102"/>
      <c r="F1005" s="208"/>
      <c r="G1005" s="208"/>
      <c r="H1005" s="208"/>
      <c r="I1005" s="102"/>
      <c r="J1005" s="208"/>
      <c r="K1005" s="208"/>
      <c r="L1005" s="225"/>
      <c r="M1005" s="208"/>
      <c r="N1005" s="208"/>
      <c r="O1005" s="208"/>
      <c r="P1005" s="208"/>
      <c r="Q1005" s="208"/>
      <c r="R1005" s="208"/>
      <c r="S1005" s="208"/>
      <c r="T1005" s="208"/>
      <c r="U1005" s="208"/>
      <c r="V1005" s="208"/>
      <c r="W1005" s="208"/>
      <c r="X1005" s="208"/>
      <c r="Y1005" s="208"/>
    </row>
    <row r="1006" ht="25.5" customHeight="1">
      <c r="A1006" s="208"/>
      <c r="B1006" s="208"/>
      <c r="C1006" s="208"/>
      <c r="D1006" s="208"/>
      <c r="E1006" s="102"/>
      <c r="F1006" s="208"/>
      <c r="G1006" s="208"/>
      <c r="H1006" s="208"/>
      <c r="I1006" s="102"/>
      <c r="J1006" s="208"/>
      <c r="K1006" s="208"/>
      <c r="L1006" s="225"/>
      <c r="M1006" s="208"/>
      <c r="N1006" s="208"/>
      <c r="O1006" s="208"/>
      <c r="P1006" s="208"/>
      <c r="Q1006" s="208"/>
      <c r="R1006" s="208"/>
      <c r="S1006" s="208"/>
      <c r="T1006" s="208"/>
      <c r="U1006" s="208"/>
      <c r="V1006" s="208"/>
      <c r="W1006" s="208"/>
      <c r="X1006" s="208"/>
      <c r="Y1006" s="208"/>
    </row>
    <row r="1007" ht="25.5" customHeight="1">
      <c r="A1007" s="208"/>
      <c r="B1007" s="208"/>
      <c r="C1007" s="208"/>
      <c r="D1007" s="208"/>
      <c r="E1007" s="102"/>
      <c r="F1007" s="208"/>
      <c r="G1007" s="208"/>
      <c r="H1007" s="208"/>
      <c r="I1007" s="102"/>
      <c r="J1007" s="208"/>
      <c r="K1007" s="208"/>
      <c r="L1007" s="225"/>
      <c r="M1007" s="208"/>
      <c r="N1007" s="208"/>
      <c r="O1007" s="208"/>
      <c r="P1007" s="208"/>
      <c r="Q1007" s="208"/>
      <c r="R1007" s="208"/>
      <c r="S1007" s="208"/>
      <c r="T1007" s="208"/>
      <c r="U1007" s="208"/>
      <c r="V1007" s="208"/>
      <c r="W1007" s="208"/>
      <c r="X1007" s="208"/>
      <c r="Y1007" s="208"/>
    </row>
    <row r="1008" ht="25.5" customHeight="1">
      <c r="A1008" s="400"/>
      <c r="B1008" s="400"/>
      <c r="C1008" s="400"/>
      <c r="D1008" s="400"/>
      <c r="E1008" s="401"/>
      <c r="F1008" s="400"/>
      <c r="G1008" s="400"/>
      <c r="H1008" s="400"/>
      <c r="I1008" s="401"/>
      <c r="J1008" s="400"/>
      <c r="K1008" s="400"/>
      <c r="L1008" s="402"/>
      <c r="M1008" s="400"/>
      <c r="N1008" s="400"/>
      <c r="O1008" s="400"/>
      <c r="P1008" s="400"/>
      <c r="Q1008" s="400"/>
      <c r="R1008" s="400"/>
      <c r="S1008" s="400"/>
      <c r="T1008" s="400"/>
      <c r="U1008" s="400"/>
      <c r="V1008" s="400"/>
      <c r="W1008" s="400"/>
      <c r="X1008" s="400"/>
      <c r="Y1008" s="400"/>
    </row>
    <row r="1009" ht="25.5" customHeight="1">
      <c r="A1009" s="400"/>
      <c r="B1009" s="400"/>
      <c r="C1009" s="400"/>
      <c r="D1009" s="400"/>
      <c r="E1009" s="401"/>
      <c r="F1009" s="400"/>
      <c r="G1009" s="400"/>
      <c r="H1009" s="400"/>
      <c r="I1009" s="401"/>
      <c r="J1009" s="400"/>
      <c r="K1009" s="400"/>
      <c r="L1009" s="402"/>
      <c r="M1009" s="400"/>
      <c r="N1009" s="400"/>
      <c r="O1009" s="400"/>
      <c r="P1009" s="400"/>
      <c r="Q1009" s="400"/>
      <c r="R1009" s="400"/>
      <c r="S1009" s="400"/>
      <c r="T1009" s="400"/>
      <c r="U1009" s="400"/>
      <c r="V1009" s="400"/>
      <c r="W1009" s="400"/>
      <c r="X1009" s="400"/>
      <c r="Y1009" s="400"/>
    </row>
  </sheetData>
  <hyperlinks>
    <hyperlink r:id="rId1" ref="M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s>
  <drawing r:id="rId25"/>
</worksheet>
</file>